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sli\Desktop\"/>
    </mc:Choice>
  </mc:AlternateContent>
  <bookViews>
    <workbookView showSheetTabs="0" xWindow="0" yWindow="0" windowWidth="19200" windowHeight="7635" firstSheet="1" activeTab="4"/>
  </bookViews>
  <sheets>
    <sheet name="Worksheet" sheetId="57" r:id="rId1"/>
    <sheet name="Menu" sheetId="5" r:id="rId2"/>
    <sheet name="QECD" sheetId="4" r:id="rId3"/>
    <sheet name="Summary" sheetId="59" r:id="rId4"/>
    <sheet name="Weekly" sheetId="60" r:id="rId5"/>
    <sheet name="Action Items" sheetId="6" r:id="rId6"/>
    <sheet name="Regular Cases" sheetId="58" r:id="rId7"/>
    <sheet name="Sample" sheetId="7" r:id="rId8"/>
    <sheet name="Project 01" sheetId="1" r:id="rId9"/>
    <sheet name="Project 02" sheetId="2" r:id="rId10"/>
    <sheet name="Project 03" sheetId="9" r:id="rId11"/>
    <sheet name="Project 04" sheetId="10" r:id="rId12"/>
    <sheet name="Project 05" sheetId="11" r:id="rId13"/>
    <sheet name="Project 06" sheetId="12" r:id="rId14"/>
    <sheet name="Project 07" sheetId="13" r:id="rId15"/>
    <sheet name="Project 08" sheetId="14" r:id="rId16"/>
    <sheet name="Project 09" sheetId="15" r:id="rId17"/>
    <sheet name="Project 10" sheetId="16" r:id="rId18"/>
    <sheet name="Project 11" sheetId="17" r:id="rId19"/>
    <sheet name="Project 12" sheetId="18" r:id="rId20"/>
    <sheet name="Project 13" sheetId="19" r:id="rId21"/>
    <sheet name="Project 14" sheetId="20" r:id="rId22"/>
    <sheet name="Project 15" sheetId="21" r:id="rId23"/>
    <sheet name="Project 16" sheetId="22" r:id="rId24"/>
    <sheet name="Project 17" sheetId="23" r:id="rId25"/>
    <sheet name="Project 18" sheetId="24" r:id="rId26"/>
    <sheet name="Project 19" sheetId="25" r:id="rId27"/>
    <sheet name="Project 20" sheetId="26" r:id="rId28"/>
    <sheet name="Project 21" sheetId="27" r:id="rId29"/>
    <sheet name="Project 22" sheetId="28" r:id="rId30"/>
    <sheet name="Project 23" sheetId="29" r:id="rId31"/>
    <sheet name="Project 24" sheetId="30" r:id="rId32"/>
    <sheet name="Project 25" sheetId="31" r:id="rId33"/>
    <sheet name="Project 26" sheetId="32" r:id="rId34"/>
    <sheet name="Project 27" sheetId="33" r:id="rId35"/>
    <sheet name="Project 28" sheetId="34" r:id="rId36"/>
    <sheet name="Project 29" sheetId="35" r:id="rId37"/>
    <sheet name="Project 30" sheetId="36" r:id="rId38"/>
    <sheet name="Project 31" sheetId="37" r:id="rId39"/>
    <sheet name="Project 32" sheetId="38" r:id="rId40"/>
    <sheet name="Project 33" sheetId="39" r:id="rId41"/>
    <sheet name="Project 34" sheetId="40" r:id="rId42"/>
    <sheet name="Project 35" sheetId="41" r:id="rId43"/>
    <sheet name="Project 36" sheetId="42" r:id="rId44"/>
    <sheet name="Project 37" sheetId="43" r:id="rId45"/>
    <sheet name="Project 38" sheetId="44" r:id="rId46"/>
    <sheet name="Project 39" sheetId="45" r:id="rId47"/>
    <sheet name="Project 40" sheetId="46" r:id="rId48"/>
    <sheet name="Project 41" sheetId="47" r:id="rId49"/>
    <sheet name="Project 42" sheetId="48" r:id="rId50"/>
    <sheet name="Project 43" sheetId="49" r:id="rId51"/>
    <sheet name="Project 44" sheetId="50" r:id="rId52"/>
    <sheet name="Project 45" sheetId="51" r:id="rId53"/>
    <sheet name="Project 46" sheetId="52" r:id="rId54"/>
    <sheet name="Project 47" sheetId="53" r:id="rId55"/>
    <sheet name="Project 48" sheetId="54" r:id="rId56"/>
    <sheet name="Project 49" sheetId="55" r:id="rId57"/>
    <sheet name="Project 50" sheetId="56" r:id="rId58"/>
  </sheets>
  <definedNames>
    <definedName name="a">QECD!XFB1048573+QECD!XFB1048574+QECD!XFB1048575</definedName>
    <definedName name="aaaaa">QECD!$J$17</definedName>
    <definedName name="BU">Worksheet!$A$13:$A$15,Worksheet!$B$13:$B$16</definedName>
    <definedName name="Priority">Worksheet!$A$2:$A$3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15" l="1"/>
  <c r="L7" i="57"/>
  <c r="B12" i="57"/>
  <c r="B13" i="57"/>
  <c r="B14" i="57"/>
  <c r="B15" i="57"/>
  <c r="H7" i="57"/>
  <c r="H2" i="57"/>
  <c r="H3" i="57"/>
  <c r="H4" i="57"/>
  <c r="H5" i="57"/>
  <c r="H6" i="57"/>
  <c r="L2" i="57"/>
  <c r="L3" i="57"/>
  <c r="L4" i="57"/>
  <c r="L5" i="57"/>
  <c r="L6" i="57"/>
  <c r="M7" i="57"/>
  <c r="M2" i="57"/>
  <c r="M3" i="57"/>
  <c r="M4" i="57"/>
  <c r="M5" i="57"/>
  <c r="M6" i="57"/>
  <c r="L8" i="57"/>
  <c r="H8" i="57"/>
  <c r="M8" i="57"/>
  <c r="L9" i="57"/>
  <c r="H9" i="57"/>
  <c r="M9" i="57"/>
  <c r="L10" i="57"/>
  <c r="H10" i="57"/>
  <c r="M10" i="57"/>
  <c r="L11" i="57"/>
  <c r="H11" i="57"/>
  <c r="M11" i="57"/>
  <c r="L12" i="57"/>
  <c r="H12" i="57"/>
  <c r="M12" i="57"/>
  <c r="L13" i="57"/>
  <c r="H13" i="57"/>
  <c r="M13" i="57"/>
  <c r="L14" i="57"/>
  <c r="H14" i="57"/>
  <c r="M14" i="57"/>
  <c r="L15" i="57"/>
  <c r="H15" i="57"/>
  <c r="M15" i="57"/>
  <c r="L16" i="57"/>
  <c r="H16" i="57"/>
  <c r="M16" i="57"/>
  <c r="L17" i="57"/>
  <c r="H17" i="57"/>
  <c r="M17" i="57"/>
  <c r="L18" i="57"/>
  <c r="H18" i="57"/>
  <c r="M18" i="57"/>
  <c r="L19" i="57"/>
  <c r="H19" i="57"/>
  <c r="M19" i="57"/>
  <c r="L20" i="57"/>
  <c r="H20" i="57"/>
  <c r="M20" i="57"/>
  <c r="L21" i="57"/>
  <c r="H21" i="57"/>
  <c r="M21" i="57"/>
  <c r="L22" i="57"/>
  <c r="H22" i="57"/>
  <c r="M22" i="57"/>
  <c r="L23" i="57"/>
  <c r="H23" i="57"/>
  <c r="M23" i="57"/>
  <c r="L24" i="57"/>
  <c r="H24" i="57"/>
  <c r="M24" i="57"/>
  <c r="L25" i="57"/>
  <c r="H25" i="57"/>
  <c r="M25" i="57"/>
  <c r="L26" i="57"/>
  <c r="H26" i="57"/>
  <c r="M26" i="57"/>
  <c r="L27" i="57"/>
  <c r="H27" i="57"/>
  <c r="M27" i="57"/>
  <c r="L28" i="57"/>
  <c r="H28" i="57"/>
  <c r="M28" i="57"/>
  <c r="L29" i="57"/>
  <c r="H29" i="57"/>
  <c r="M29" i="57"/>
  <c r="L30" i="57"/>
  <c r="H30" i="57"/>
  <c r="M30" i="57"/>
  <c r="L31" i="57"/>
  <c r="H31" i="57"/>
  <c r="M31" i="57"/>
  <c r="L32" i="57"/>
  <c r="H32" i="57"/>
  <c r="M32" i="57"/>
  <c r="L33" i="57"/>
  <c r="H33" i="57"/>
  <c r="M33" i="57"/>
  <c r="L34" i="57"/>
  <c r="H34" i="57"/>
  <c r="M34" i="57"/>
  <c r="L35" i="57"/>
  <c r="H35" i="57"/>
  <c r="M35" i="57"/>
  <c r="L36" i="57"/>
  <c r="H36" i="57"/>
  <c r="M36" i="57"/>
  <c r="L37" i="57"/>
  <c r="H37" i="57"/>
  <c r="M37" i="57"/>
  <c r="L38" i="57"/>
  <c r="H38" i="57"/>
  <c r="M38" i="57"/>
  <c r="L39" i="57"/>
  <c r="H39" i="57"/>
  <c r="M39" i="57"/>
  <c r="L40" i="57"/>
  <c r="H40" i="57"/>
  <c r="M40" i="57"/>
  <c r="L41" i="57"/>
  <c r="H41" i="57"/>
  <c r="M41" i="57"/>
  <c r="L42" i="57"/>
  <c r="H42" i="57"/>
  <c r="M42" i="57"/>
  <c r="L43" i="57"/>
  <c r="H43" i="57"/>
  <c r="M43" i="57"/>
  <c r="L44" i="57"/>
  <c r="H44" i="57"/>
  <c r="M44" i="57"/>
  <c r="L45" i="57"/>
  <c r="H45" i="57"/>
  <c r="M45" i="57"/>
  <c r="L46" i="57"/>
  <c r="H46" i="57"/>
  <c r="M46" i="57"/>
  <c r="L47" i="57"/>
  <c r="H47" i="57"/>
  <c r="M47" i="57"/>
  <c r="L48" i="57"/>
  <c r="H48" i="57"/>
  <c r="M48" i="57"/>
  <c r="L49" i="57"/>
  <c r="H49" i="57"/>
  <c r="M49" i="57"/>
  <c r="L50" i="57"/>
  <c r="H50" i="57"/>
  <c r="M50" i="57"/>
  <c r="L51" i="57"/>
  <c r="H51" i="57"/>
  <c r="M51" i="57"/>
  <c r="I108" i="56"/>
  <c r="I107" i="56"/>
  <c r="I106" i="56"/>
  <c r="I105" i="56"/>
  <c r="I104" i="56"/>
  <c r="I103" i="56"/>
  <c r="I102" i="56"/>
  <c r="I101" i="56"/>
  <c r="I100" i="56"/>
  <c r="I99" i="56"/>
  <c r="I98" i="56"/>
  <c r="I97" i="56"/>
  <c r="I96" i="56"/>
  <c r="I95" i="56"/>
  <c r="I94" i="56"/>
  <c r="I93" i="56"/>
  <c r="I92" i="56"/>
  <c r="I91" i="56"/>
  <c r="I90" i="56"/>
  <c r="I89" i="56"/>
  <c r="I88" i="56"/>
  <c r="I87" i="56"/>
  <c r="I86" i="56"/>
  <c r="I85" i="56"/>
  <c r="I84" i="56"/>
  <c r="I83" i="56"/>
  <c r="I82" i="56"/>
  <c r="I81" i="56"/>
  <c r="I80" i="56"/>
  <c r="I79" i="56"/>
  <c r="I78" i="56"/>
  <c r="I77" i="56"/>
  <c r="I76" i="56"/>
  <c r="I75" i="56"/>
  <c r="I74" i="56"/>
  <c r="I73" i="56"/>
  <c r="I72" i="56"/>
  <c r="I71" i="56"/>
  <c r="I70" i="56"/>
  <c r="I69" i="56"/>
  <c r="I68" i="56"/>
  <c r="I67" i="56"/>
  <c r="I66" i="56"/>
  <c r="I65" i="56"/>
  <c r="I64" i="56"/>
  <c r="I63" i="56"/>
  <c r="I62" i="56"/>
  <c r="I61" i="56"/>
  <c r="I60" i="56"/>
  <c r="I59" i="56"/>
  <c r="I58" i="56"/>
  <c r="I57" i="56"/>
  <c r="I56" i="56"/>
  <c r="I55" i="56"/>
  <c r="I54" i="56"/>
  <c r="I53" i="56"/>
  <c r="I52" i="56"/>
  <c r="I51" i="56"/>
  <c r="I50" i="56"/>
  <c r="I49" i="56"/>
  <c r="I48" i="56"/>
  <c r="I47" i="56"/>
  <c r="I46" i="56"/>
  <c r="I45" i="56"/>
  <c r="A44" i="56"/>
  <c r="I44" i="56"/>
  <c r="A43" i="56"/>
  <c r="I43" i="56"/>
  <c r="A42" i="56"/>
  <c r="I42" i="56"/>
  <c r="A41" i="56"/>
  <c r="I41" i="56"/>
  <c r="A40" i="56"/>
  <c r="I40" i="56"/>
  <c r="A39" i="56"/>
  <c r="I39" i="56"/>
  <c r="A38" i="56"/>
  <c r="I38" i="56"/>
  <c r="A37" i="56"/>
  <c r="I37" i="56"/>
  <c r="A36" i="56"/>
  <c r="I36" i="56"/>
  <c r="A35" i="56"/>
  <c r="I35" i="56"/>
  <c r="A34" i="56"/>
  <c r="I34" i="56"/>
  <c r="A33" i="56"/>
  <c r="I33" i="56"/>
  <c r="A32" i="56"/>
  <c r="I32" i="56"/>
  <c r="A31" i="56"/>
  <c r="I31" i="56"/>
  <c r="A30" i="56"/>
  <c r="I30" i="56"/>
  <c r="I24" i="56"/>
  <c r="H24" i="56"/>
  <c r="G24" i="56"/>
  <c r="F24" i="56"/>
  <c r="E24" i="56"/>
  <c r="D24" i="56"/>
  <c r="C24" i="56"/>
  <c r="B24" i="56"/>
  <c r="N19" i="56"/>
  <c r="M19" i="56"/>
  <c r="L19" i="56"/>
  <c r="K19" i="56"/>
  <c r="J19" i="56"/>
  <c r="I19" i="56"/>
  <c r="H19" i="56"/>
  <c r="G19" i="56"/>
  <c r="F19" i="56"/>
  <c r="E19" i="56"/>
  <c r="D19" i="56"/>
  <c r="C19" i="56"/>
  <c r="B19" i="56"/>
  <c r="B15" i="56"/>
  <c r="A15" i="56"/>
  <c r="P5" i="56"/>
  <c r="Q5" i="56"/>
  <c r="N5" i="56"/>
  <c r="M5" i="56"/>
  <c r="L5" i="56"/>
  <c r="D3" i="56"/>
  <c r="I108" i="55"/>
  <c r="I107" i="55"/>
  <c r="I106" i="55"/>
  <c r="I105" i="55"/>
  <c r="I104" i="55"/>
  <c r="I103" i="55"/>
  <c r="I102" i="55"/>
  <c r="I101" i="55"/>
  <c r="I100" i="55"/>
  <c r="I99" i="55"/>
  <c r="I98" i="55"/>
  <c r="I97" i="55"/>
  <c r="I96" i="55"/>
  <c r="I95" i="55"/>
  <c r="I94" i="55"/>
  <c r="I93" i="55"/>
  <c r="I92" i="55"/>
  <c r="I91" i="55"/>
  <c r="I90" i="55"/>
  <c r="I89" i="55"/>
  <c r="I88" i="55"/>
  <c r="I87" i="55"/>
  <c r="I86" i="55"/>
  <c r="I85" i="55"/>
  <c r="I84" i="55"/>
  <c r="I83" i="55"/>
  <c r="I82" i="55"/>
  <c r="I81" i="55"/>
  <c r="I80" i="55"/>
  <c r="I79" i="55"/>
  <c r="I78" i="55"/>
  <c r="I77" i="55"/>
  <c r="I76" i="55"/>
  <c r="I75" i="55"/>
  <c r="I74" i="55"/>
  <c r="I73" i="55"/>
  <c r="I72" i="55"/>
  <c r="I71" i="55"/>
  <c r="I70" i="55"/>
  <c r="I69" i="55"/>
  <c r="I68" i="55"/>
  <c r="I67" i="55"/>
  <c r="I66" i="55"/>
  <c r="I65" i="55"/>
  <c r="I64" i="55"/>
  <c r="I63" i="55"/>
  <c r="I62" i="55"/>
  <c r="I61" i="55"/>
  <c r="I60" i="55"/>
  <c r="I59" i="55"/>
  <c r="I58" i="55"/>
  <c r="I57" i="55"/>
  <c r="I56" i="55"/>
  <c r="I55" i="55"/>
  <c r="I54" i="55"/>
  <c r="I53" i="55"/>
  <c r="I52" i="55"/>
  <c r="I51" i="55"/>
  <c r="I50" i="55"/>
  <c r="I49" i="55"/>
  <c r="I48" i="55"/>
  <c r="I47" i="55"/>
  <c r="I46" i="55"/>
  <c r="I45" i="55"/>
  <c r="A44" i="55"/>
  <c r="I44" i="55"/>
  <c r="A43" i="55"/>
  <c r="I43" i="55"/>
  <c r="A42" i="55"/>
  <c r="I42" i="55"/>
  <c r="A41" i="55"/>
  <c r="I41" i="55"/>
  <c r="A40" i="55"/>
  <c r="I40" i="55"/>
  <c r="A39" i="55"/>
  <c r="I39" i="55"/>
  <c r="A38" i="55"/>
  <c r="I38" i="55"/>
  <c r="A37" i="55"/>
  <c r="I37" i="55"/>
  <c r="A36" i="55"/>
  <c r="I36" i="55"/>
  <c r="A35" i="55"/>
  <c r="I35" i="55"/>
  <c r="A34" i="55"/>
  <c r="I34" i="55"/>
  <c r="A33" i="55"/>
  <c r="I33" i="55"/>
  <c r="A32" i="55"/>
  <c r="I32" i="55"/>
  <c r="A31" i="55"/>
  <c r="I31" i="55"/>
  <c r="A30" i="55"/>
  <c r="I30" i="55"/>
  <c r="I24" i="55"/>
  <c r="H24" i="55"/>
  <c r="G24" i="55"/>
  <c r="F24" i="55"/>
  <c r="E24" i="55"/>
  <c r="D24" i="55"/>
  <c r="C24" i="55"/>
  <c r="B24" i="55"/>
  <c r="N19" i="55"/>
  <c r="M19" i="55"/>
  <c r="L19" i="55"/>
  <c r="K19" i="55"/>
  <c r="J19" i="55"/>
  <c r="I19" i="55"/>
  <c r="H19" i="55"/>
  <c r="G19" i="55"/>
  <c r="F19" i="55"/>
  <c r="E19" i="55"/>
  <c r="D19" i="55"/>
  <c r="C19" i="55"/>
  <c r="B19" i="55"/>
  <c r="B15" i="55"/>
  <c r="A15" i="55"/>
  <c r="P5" i="55"/>
  <c r="Q5" i="55"/>
  <c r="N5" i="55"/>
  <c r="M5" i="55"/>
  <c r="L5" i="55"/>
  <c r="D3" i="55"/>
  <c r="I108" i="54"/>
  <c r="I107" i="54"/>
  <c r="I106" i="54"/>
  <c r="I105" i="54"/>
  <c r="I104" i="54"/>
  <c r="I103" i="54"/>
  <c r="I102" i="54"/>
  <c r="I101" i="54"/>
  <c r="I100" i="54"/>
  <c r="I99" i="54"/>
  <c r="I98" i="54"/>
  <c r="I97" i="54"/>
  <c r="I96" i="54"/>
  <c r="I95" i="54"/>
  <c r="I94" i="54"/>
  <c r="I93" i="54"/>
  <c r="I92" i="54"/>
  <c r="I91" i="54"/>
  <c r="I90" i="54"/>
  <c r="I89" i="54"/>
  <c r="I88" i="54"/>
  <c r="I87" i="54"/>
  <c r="I86" i="54"/>
  <c r="I85" i="54"/>
  <c r="I84" i="54"/>
  <c r="I83" i="54"/>
  <c r="I82" i="54"/>
  <c r="I81" i="54"/>
  <c r="I80" i="54"/>
  <c r="I79" i="54"/>
  <c r="I78" i="54"/>
  <c r="I77" i="54"/>
  <c r="I76" i="54"/>
  <c r="I75" i="54"/>
  <c r="I74" i="54"/>
  <c r="I73" i="54"/>
  <c r="I72" i="54"/>
  <c r="I71" i="54"/>
  <c r="I70" i="54"/>
  <c r="I69" i="54"/>
  <c r="I68" i="54"/>
  <c r="I67" i="54"/>
  <c r="I66" i="54"/>
  <c r="I65" i="54"/>
  <c r="I64" i="54"/>
  <c r="I63" i="54"/>
  <c r="I62" i="54"/>
  <c r="I61" i="54"/>
  <c r="I60" i="54"/>
  <c r="I59" i="54"/>
  <c r="I58" i="54"/>
  <c r="I57" i="54"/>
  <c r="I56" i="54"/>
  <c r="I55" i="54"/>
  <c r="I54" i="54"/>
  <c r="I53" i="54"/>
  <c r="I52" i="54"/>
  <c r="I51" i="54"/>
  <c r="I50" i="54"/>
  <c r="I49" i="54"/>
  <c r="I48" i="54"/>
  <c r="I47" i="54"/>
  <c r="I46" i="54"/>
  <c r="I45" i="54"/>
  <c r="A44" i="54"/>
  <c r="I44" i="54"/>
  <c r="A43" i="54"/>
  <c r="I43" i="54"/>
  <c r="A42" i="54"/>
  <c r="I42" i="54"/>
  <c r="A41" i="54"/>
  <c r="I41" i="54"/>
  <c r="A40" i="54"/>
  <c r="I40" i="54"/>
  <c r="A39" i="54"/>
  <c r="I39" i="54"/>
  <c r="A38" i="54"/>
  <c r="I38" i="54"/>
  <c r="A37" i="54"/>
  <c r="I37" i="54"/>
  <c r="A36" i="54"/>
  <c r="I36" i="54"/>
  <c r="A35" i="54"/>
  <c r="I35" i="54"/>
  <c r="A34" i="54"/>
  <c r="I34" i="54"/>
  <c r="A33" i="54"/>
  <c r="I33" i="54"/>
  <c r="A32" i="54"/>
  <c r="I32" i="54"/>
  <c r="A31" i="54"/>
  <c r="I31" i="54"/>
  <c r="A30" i="54"/>
  <c r="I30" i="54"/>
  <c r="I24" i="54"/>
  <c r="H24" i="54"/>
  <c r="G24" i="54"/>
  <c r="F24" i="54"/>
  <c r="E24" i="54"/>
  <c r="D24" i="54"/>
  <c r="C24" i="54"/>
  <c r="B24" i="54"/>
  <c r="N19" i="54"/>
  <c r="M19" i="54"/>
  <c r="L19" i="54"/>
  <c r="K19" i="54"/>
  <c r="J19" i="54"/>
  <c r="I19" i="54"/>
  <c r="H19" i="54"/>
  <c r="G19" i="54"/>
  <c r="F19" i="54"/>
  <c r="E19" i="54"/>
  <c r="D19" i="54"/>
  <c r="C19" i="54"/>
  <c r="B19" i="54"/>
  <c r="B15" i="54"/>
  <c r="A15" i="54"/>
  <c r="P5" i="54"/>
  <c r="Q5" i="54"/>
  <c r="N5" i="54"/>
  <c r="M5" i="54"/>
  <c r="L5" i="54"/>
  <c r="D3" i="54"/>
  <c r="I108" i="53"/>
  <c r="I107" i="53"/>
  <c r="I106" i="53"/>
  <c r="I105" i="53"/>
  <c r="I104" i="53"/>
  <c r="I103" i="53"/>
  <c r="I102" i="53"/>
  <c r="I101" i="53"/>
  <c r="I100" i="53"/>
  <c r="I99" i="53"/>
  <c r="I98" i="53"/>
  <c r="I97" i="53"/>
  <c r="I96" i="53"/>
  <c r="I95" i="53"/>
  <c r="I94" i="53"/>
  <c r="I93" i="53"/>
  <c r="I92" i="53"/>
  <c r="I91" i="53"/>
  <c r="I90" i="53"/>
  <c r="I89" i="53"/>
  <c r="I88" i="53"/>
  <c r="I87" i="53"/>
  <c r="I86" i="53"/>
  <c r="I85" i="53"/>
  <c r="I84" i="53"/>
  <c r="I83" i="53"/>
  <c r="I82" i="53"/>
  <c r="I81" i="53"/>
  <c r="I80" i="53"/>
  <c r="I79" i="53"/>
  <c r="I78" i="53"/>
  <c r="I77" i="53"/>
  <c r="I76" i="53"/>
  <c r="I75" i="53"/>
  <c r="I74" i="53"/>
  <c r="I73" i="53"/>
  <c r="I72" i="53"/>
  <c r="I71" i="53"/>
  <c r="I70" i="53"/>
  <c r="I69" i="53"/>
  <c r="I68" i="53"/>
  <c r="I67" i="53"/>
  <c r="I66" i="53"/>
  <c r="I65" i="53"/>
  <c r="I64" i="53"/>
  <c r="I63" i="53"/>
  <c r="I62" i="53"/>
  <c r="I61" i="53"/>
  <c r="I60" i="53"/>
  <c r="I59" i="53"/>
  <c r="I58" i="53"/>
  <c r="I57" i="53"/>
  <c r="I56" i="53"/>
  <c r="I55" i="53"/>
  <c r="I54" i="53"/>
  <c r="I53" i="53"/>
  <c r="I52" i="53"/>
  <c r="I51" i="53"/>
  <c r="I50" i="53"/>
  <c r="I49" i="53"/>
  <c r="I48" i="53"/>
  <c r="I47" i="53"/>
  <c r="I46" i="53"/>
  <c r="I45" i="53"/>
  <c r="A44" i="53"/>
  <c r="I44" i="53"/>
  <c r="A43" i="53"/>
  <c r="I43" i="53"/>
  <c r="A42" i="53"/>
  <c r="I42" i="53"/>
  <c r="A41" i="53"/>
  <c r="I41" i="53"/>
  <c r="A40" i="53"/>
  <c r="I40" i="53"/>
  <c r="A39" i="53"/>
  <c r="I39" i="53"/>
  <c r="A38" i="53"/>
  <c r="I38" i="53"/>
  <c r="A37" i="53"/>
  <c r="I37" i="53"/>
  <c r="A36" i="53"/>
  <c r="I36" i="53"/>
  <c r="A35" i="53"/>
  <c r="I35" i="53"/>
  <c r="A34" i="53"/>
  <c r="I34" i="53"/>
  <c r="A33" i="53"/>
  <c r="I33" i="53"/>
  <c r="A32" i="53"/>
  <c r="I32" i="53"/>
  <c r="A31" i="53"/>
  <c r="I31" i="53"/>
  <c r="A30" i="53"/>
  <c r="I30" i="53"/>
  <c r="I24" i="53"/>
  <c r="H24" i="53"/>
  <c r="G24" i="53"/>
  <c r="F24" i="53"/>
  <c r="E24" i="53"/>
  <c r="D24" i="53"/>
  <c r="C24" i="53"/>
  <c r="B24" i="53"/>
  <c r="N19" i="53"/>
  <c r="M19" i="53"/>
  <c r="L19" i="53"/>
  <c r="K19" i="53"/>
  <c r="J19" i="53"/>
  <c r="I19" i="53"/>
  <c r="H19" i="53"/>
  <c r="G19" i="53"/>
  <c r="F19" i="53"/>
  <c r="E19" i="53"/>
  <c r="D19" i="53"/>
  <c r="C19" i="53"/>
  <c r="B19" i="53"/>
  <c r="B15" i="53"/>
  <c r="A15" i="53"/>
  <c r="P5" i="53"/>
  <c r="Q5" i="53"/>
  <c r="N5" i="53"/>
  <c r="M5" i="53"/>
  <c r="L5" i="53"/>
  <c r="D3" i="53"/>
  <c r="I108" i="52"/>
  <c r="I107" i="52"/>
  <c r="I106" i="52"/>
  <c r="I105" i="52"/>
  <c r="I104" i="52"/>
  <c r="I103" i="52"/>
  <c r="I102" i="52"/>
  <c r="I101" i="52"/>
  <c r="I100" i="52"/>
  <c r="I99" i="52"/>
  <c r="I98" i="52"/>
  <c r="I97" i="52"/>
  <c r="I96" i="52"/>
  <c r="I95" i="52"/>
  <c r="I94" i="52"/>
  <c r="I93" i="52"/>
  <c r="I92" i="52"/>
  <c r="I91" i="52"/>
  <c r="I90" i="52"/>
  <c r="I89" i="52"/>
  <c r="I88" i="52"/>
  <c r="I87" i="52"/>
  <c r="I86" i="52"/>
  <c r="I85" i="52"/>
  <c r="I84" i="52"/>
  <c r="I83" i="52"/>
  <c r="I82" i="52"/>
  <c r="I81" i="52"/>
  <c r="I80" i="52"/>
  <c r="I79" i="52"/>
  <c r="I78" i="52"/>
  <c r="I77" i="52"/>
  <c r="I76" i="52"/>
  <c r="I75" i="52"/>
  <c r="I74" i="52"/>
  <c r="I73" i="52"/>
  <c r="I72" i="52"/>
  <c r="I71" i="52"/>
  <c r="I70" i="52"/>
  <c r="I69" i="52"/>
  <c r="I68" i="52"/>
  <c r="I67" i="52"/>
  <c r="I66" i="52"/>
  <c r="I65" i="52"/>
  <c r="I64" i="52"/>
  <c r="I63" i="52"/>
  <c r="I62" i="52"/>
  <c r="I61" i="52"/>
  <c r="I60" i="52"/>
  <c r="I59" i="52"/>
  <c r="I58" i="52"/>
  <c r="I57" i="52"/>
  <c r="I56" i="52"/>
  <c r="I55" i="52"/>
  <c r="I54" i="52"/>
  <c r="I53" i="52"/>
  <c r="I52" i="52"/>
  <c r="I51" i="52"/>
  <c r="I50" i="52"/>
  <c r="I49" i="52"/>
  <c r="I48" i="52"/>
  <c r="I47" i="52"/>
  <c r="I46" i="52"/>
  <c r="I45" i="52"/>
  <c r="A44" i="52"/>
  <c r="I44" i="52"/>
  <c r="A43" i="52"/>
  <c r="I43" i="52"/>
  <c r="A42" i="52"/>
  <c r="I42" i="52"/>
  <c r="A41" i="52"/>
  <c r="I41" i="52"/>
  <c r="A40" i="52"/>
  <c r="I40" i="52"/>
  <c r="A39" i="52"/>
  <c r="I39" i="52"/>
  <c r="A38" i="52"/>
  <c r="I38" i="52"/>
  <c r="A37" i="52"/>
  <c r="I37" i="52"/>
  <c r="A36" i="52"/>
  <c r="I36" i="52"/>
  <c r="A35" i="52"/>
  <c r="I35" i="52"/>
  <c r="A34" i="52"/>
  <c r="I34" i="52"/>
  <c r="A33" i="52"/>
  <c r="I33" i="52"/>
  <c r="A32" i="52"/>
  <c r="I32" i="52"/>
  <c r="A31" i="52"/>
  <c r="I31" i="52"/>
  <c r="A30" i="52"/>
  <c r="I30" i="52"/>
  <c r="I24" i="52"/>
  <c r="H24" i="52"/>
  <c r="G24" i="52"/>
  <c r="F24" i="52"/>
  <c r="E24" i="52"/>
  <c r="D24" i="52"/>
  <c r="C24" i="52"/>
  <c r="B24" i="52"/>
  <c r="N19" i="52"/>
  <c r="M19" i="52"/>
  <c r="L19" i="52"/>
  <c r="K19" i="52"/>
  <c r="J19" i="52"/>
  <c r="I19" i="52"/>
  <c r="H19" i="52"/>
  <c r="G19" i="52"/>
  <c r="F19" i="52"/>
  <c r="E19" i="52"/>
  <c r="D19" i="52"/>
  <c r="C19" i="52"/>
  <c r="B19" i="52"/>
  <c r="B15" i="52"/>
  <c r="A15" i="52"/>
  <c r="P5" i="52"/>
  <c r="Q5" i="52"/>
  <c r="N5" i="52"/>
  <c r="M5" i="52"/>
  <c r="L5" i="52"/>
  <c r="D3" i="52"/>
  <c r="I108" i="51"/>
  <c r="I107" i="51"/>
  <c r="I106" i="51"/>
  <c r="I105" i="51"/>
  <c r="I104" i="51"/>
  <c r="I103" i="51"/>
  <c r="I102" i="51"/>
  <c r="I101" i="51"/>
  <c r="I100" i="51"/>
  <c r="I99" i="51"/>
  <c r="I98" i="51"/>
  <c r="I97" i="51"/>
  <c r="I96" i="51"/>
  <c r="I95" i="51"/>
  <c r="I94" i="51"/>
  <c r="I93" i="51"/>
  <c r="I92" i="51"/>
  <c r="I91" i="51"/>
  <c r="I90" i="51"/>
  <c r="I89" i="51"/>
  <c r="I88" i="51"/>
  <c r="I87" i="51"/>
  <c r="I86" i="51"/>
  <c r="I85" i="51"/>
  <c r="I84" i="51"/>
  <c r="I83" i="51"/>
  <c r="I82" i="51"/>
  <c r="I81" i="51"/>
  <c r="I80" i="51"/>
  <c r="I79" i="51"/>
  <c r="I78" i="51"/>
  <c r="I77" i="51"/>
  <c r="I76" i="51"/>
  <c r="I75" i="51"/>
  <c r="I74" i="51"/>
  <c r="I73" i="51"/>
  <c r="I72" i="51"/>
  <c r="I71" i="51"/>
  <c r="I70" i="51"/>
  <c r="I69" i="51"/>
  <c r="I68" i="51"/>
  <c r="I67" i="51"/>
  <c r="I66" i="51"/>
  <c r="I65" i="51"/>
  <c r="I64" i="51"/>
  <c r="I63" i="51"/>
  <c r="I62" i="51"/>
  <c r="I61" i="51"/>
  <c r="I60" i="51"/>
  <c r="I59" i="51"/>
  <c r="I58" i="51"/>
  <c r="I57" i="51"/>
  <c r="I56" i="51"/>
  <c r="I55" i="51"/>
  <c r="I54" i="51"/>
  <c r="I53" i="51"/>
  <c r="I52" i="51"/>
  <c r="I51" i="51"/>
  <c r="I50" i="51"/>
  <c r="I49" i="51"/>
  <c r="I48" i="51"/>
  <c r="I47" i="51"/>
  <c r="I46" i="51"/>
  <c r="I45" i="51"/>
  <c r="A44" i="51"/>
  <c r="I44" i="51"/>
  <c r="A43" i="51"/>
  <c r="I43" i="51"/>
  <c r="A42" i="51"/>
  <c r="I42" i="51"/>
  <c r="A41" i="51"/>
  <c r="I41" i="51"/>
  <c r="A40" i="51"/>
  <c r="I40" i="51"/>
  <c r="A39" i="51"/>
  <c r="I39" i="51"/>
  <c r="A38" i="51"/>
  <c r="I38" i="51"/>
  <c r="A37" i="51"/>
  <c r="I37" i="51"/>
  <c r="A36" i="51"/>
  <c r="I36" i="51"/>
  <c r="A35" i="51"/>
  <c r="I35" i="51"/>
  <c r="A34" i="51"/>
  <c r="I34" i="51"/>
  <c r="A33" i="51"/>
  <c r="I33" i="51"/>
  <c r="A32" i="51"/>
  <c r="I32" i="51"/>
  <c r="A31" i="51"/>
  <c r="I31" i="51"/>
  <c r="A30" i="51"/>
  <c r="I30" i="51"/>
  <c r="I24" i="51"/>
  <c r="H24" i="51"/>
  <c r="G24" i="51"/>
  <c r="F24" i="51"/>
  <c r="E24" i="51"/>
  <c r="D24" i="51"/>
  <c r="C24" i="51"/>
  <c r="B24" i="51"/>
  <c r="N19" i="51"/>
  <c r="M19" i="51"/>
  <c r="L19" i="51"/>
  <c r="K19" i="51"/>
  <c r="J19" i="51"/>
  <c r="I19" i="51"/>
  <c r="H19" i="51"/>
  <c r="G19" i="51"/>
  <c r="F19" i="51"/>
  <c r="E19" i="51"/>
  <c r="D19" i="51"/>
  <c r="C19" i="51"/>
  <c r="B19" i="51"/>
  <c r="B15" i="51"/>
  <c r="A15" i="51"/>
  <c r="P5" i="51"/>
  <c r="Q5" i="51"/>
  <c r="N5" i="51"/>
  <c r="M5" i="51"/>
  <c r="L5" i="51"/>
  <c r="D3" i="51"/>
  <c r="I108" i="50"/>
  <c r="I107" i="50"/>
  <c r="I106" i="50"/>
  <c r="I105" i="50"/>
  <c r="I104" i="50"/>
  <c r="I103" i="50"/>
  <c r="I102" i="50"/>
  <c r="I101" i="50"/>
  <c r="I100" i="50"/>
  <c r="I99" i="50"/>
  <c r="I98" i="50"/>
  <c r="I97" i="50"/>
  <c r="I96" i="50"/>
  <c r="I95" i="50"/>
  <c r="I94" i="50"/>
  <c r="I93" i="50"/>
  <c r="I92" i="50"/>
  <c r="I91" i="50"/>
  <c r="I90" i="50"/>
  <c r="I89" i="50"/>
  <c r="I88" i="50"/>
  <c r="I87" i="50"/>
  <c r="I86" i="50"/>
  <c r="I85" i="50"/>
  <c r="I84" i="50"/>
  <c r="I83" i="50"/>
  <c r="I82" i="50"/>
  <c r="I81" i="50"/>
  <c r="I80" i="50"/>
  <c r="I79" i="50"/>
  <c r="I78" i="50"/>
  <c r="I77" i="50"/>
  <c r="I76" i="50"/>
  <c r="I75" i="50"/>
  <c r="I74" i="50"/>
  <c r="I73" i="50"/>
  <c r="I72" i="50"/>
  <c r="I71" i="50"/>
  <c r="I70" i="50"/>
  <c r="I69" i="50"/>
  <c r="I68" i="50"/>
  <c r="I67" i="50"/>
  <c r="I66" i="50"/>
  <c r="I65" i="50"/>
  <c r="I64" i="50"/>
  <c r="I63" i="50"/>
  <c r="I62" i="50"/>
  <c r="I61" i="50"/>
  <c r="I60" i="50"/>
  <c r="I59" i="50"/>
  <c r="I58" i="50"/>
  <c r="I57" i="50"/>
  <c r="I56" i="50"/>
  <c r="I55" i="50"/>
  <c r="I54" i="50"/>
  <c r="I53" i="50"/>
  <c r="I52" i="50"/>
  <c r="I51" i="50"/>
  <c r="I50" i="50"/>
  <c r="I49" i="50"/>
  <c r="I48" i="50"/>
  <c r="I47" i="50"/>
  <c r="I46" i="50"/>
  <c r="I45" i="50"/>
  <c r="A44" i="50"/>
  <c r="I44" i="50"/>
  <c r="A43" i="50"/>
  <c r="I43" i="50"/>
  <c r="A42" i="50"/>
  <c r="I42" i="50"/>
  <c r="A41" i="50"/>
  <c r="I41" i="50"/>
  <c r="A40" i="50"/>
  <c r="I40" i="50"/>
  <c r="A39" i="50"/>
  <c r="I39" i="50"/>
  <c r="A38" i="50"/>
  <c r="I38" i="50"/>
  <c r="A37" i="50"/>
  <c r="I37" i="50"/>
  <c r="A36" i="50"/>
  <c r="I36" i="50"/>
  <c r="A35" i="50"/>
  <c r="I35" i="50"/>
  <c r="A34" i="50"/>
  <c r="I34" i="50"/>
  <c r="A33" i="50"/>
  <c r="I33" i="50"/>
  <c r="A32" i="50"/>
  <c r="I32" i="50"/>
  <c r="A31" i="50"/>
  <c r="I31" i="50"/>
  <c r="A30" i="50"/>
  <c r="I30" i="50"/>
  <c r="I24" i="50"/>
  <c r="H24" i="50"/>
  <c r="G24" i="50"/>
  <c r="F24" i="50"/>
  <c r="E24" i="50"/>
  <c r="D24" i="50"/>
  <c r="C24" i="50"/>
  <c r="B24" i="50"/>
  <c r="N19" i="50"/>
  <c r="M19" i="50"/>
  <c r="L19" i="50"/>
  <c r="K19" i="50"/>
  <c r="J19" i="50"/>
  <c r="I19" i="50"/>
  <c r="H19" i="50"/>
  <c r="G19" i="50"/>
  <c r="F19" i="50"/>
  <c r="E19" i="50"/>
  <c r="D19" i="50"/>
  <c r="C19" i="50"/>
  <c r="B19" i="50"/>
  <c r="B15" i="50"/>
  <c r="A15" i="50"/>
  <c r="P5" i="50"/>
  <c r="Q5" i="50"/>
  <c r="N5" i="50"/>
  <c r="M5" i="50"/>
  <c r="L5" i="50"/>
  <c r="D3" i="50"/>
  <c r="I108" i="49"/>
  <c r="I107" i="49"/>
  <c r="I106" i="49"/>
  <c r="I105" i="49"/>
  <c r="I104" i="49"/>
  <c r="I103" i="49"/>
  <c r="I102" i="49"/>
  <c r="I101" i="49"/>
  <c r="I100" i="49"/>
  <c r="I99" i="49"/>
  <c r="I98" i="49"/>
  <c r="I97" i="49"/>
  <c r="I96" i="49"/>
  <c r="I95" i="49"/>
  <c r="I94" i="49"/>
  <c r="I93" i="49"/>
  <c r="I92" i="49"/>
  <c r="I91" i="49"/>
  <c r="I90" i="49"/>
  <c r="I89" i="49"/>
  <c r="I88" i="49"/>
  <c r="I87" i="49"/>
  <c r="I86" i="49"/>
  <c r="I85" i="49"/>
  <c r="I84" i="49"/>
  <c r="I83" i="49"/>
  <c r="I82" i="49"/>
  <c r="I81" i="49"/>
  <c r="I80" i="49"/>
  <c r="I79" i="49"/>
  <c r="I78" i="49"/>
  <c r="I77" i="49"/>
  <c r="I76" i="49"/>
  <c r="I75" i="49"/>
  <c r="I74" i="49"/>
  <c r="I73" i="49"/>
  <c r="I72" i="49"/>
  <c r="I71" i="49"/>
  <c r="I70" i="49"/>
  <c r="I69" i="49"/>
  <c r="I68" i="49"/>
  <c r="I67" i="49"/>
  <c r="I66" i="49"/>
  <c r="I65" i="49"/>
  <c r="I64" i="49"/>
  <c r="I63" i="49"/>
  <c r="I62" i="49"/>
  <c r="I61" i="49"/>
  <c r="I60" i="49"/>
  <c r="I59" i="49"/>
  <c r="I58" i="49"/>
  <c r="I57" i="49"/>
  <c r="I56" i="49"/>
  <c r="I55" i="49"/>
  <c r="I54" i="49"/>
  <c r="I53" i="49"/>
  <c r="I52" i="49"/>
  <c r="I51" i="49"/>
  <c r="I50" i="49"/>
  <c r="I49" i="49"/>
  <c r="I48" i="49"/>
  <c r="I47" i="49"/>
  <c r="I46" i="49"/>
  <c r="I45" i="49"/>
  <c r="A44" i="49"/>
  <c r="I44" i="49"/>
  <c r="A43" i="49"/>
  <c r="I43" i="49"/>
  <c r="A42" i="49"/>
  <c r="I42" i="49"/>
  <c r="A41" i="49"/>
  <c r="I41" i="49"/>
  <c r="A40" i="49"/>
  <c r="I40" i="49"/>
  <c r="A39" i="49"/>
  <c r="I39" i="49"/>
  <c r="A38" i="49"/>
  <c r="I38" i="49"/>
  <c r="A37" i="49"/>
  <c r="I37" i="49"/>
  <c r="A36" i="49"/>
  <c r="I36" i="49"/>
  <c r="A35" i="49"/>
  <c r="I35" i="49"/>
  <c r="A34" i="49"/>
  <c r="I34" i="49"/>
  <c r="A33" i="49"/>
  <c r="I33" i="49"/>
  <c r="A32" i="49"/>
  <c r="I32" i="49"/>
  <c r="A31" i="49"/>
  <c r="I31" i="49"/>
  <c r="A30" i="49"/>
  <c r="I30" i="49"/>
  <c r="I24" i="49"/>
  <c r="H24" i="49"/>
  <c r="G24" i="49"/>
  <c r="F24" i="49"/>
  <c r="E24" i="49"/>
  <c r="D24" i="49"/>
  <c r="C24" i="49"/>
  <c r="B24" i="49"/>
  <c r="N19" i="49"/>
  <c r="M19" i="49"/>
  <c r="L19" i="49"/>
  <c r="K19" i="49"/>
  <c r="J19" i="49"/>
  <c r="I19" i="49"/>
  <c r="H19" i="49"/>
  <c r="G19" i="49"/>
  <c r="F19" i="49"/>
  <c r="E19" i="49"/>
  <c r="D19" i="49"/>
  <c r="C19" i="49"/>
  <c r="B19" i="49"/>
  <c r="B15" i="49"/>
  <c r="A15" i="49"/>
  <c r="P5" i="49"/>
  <c r="Q5" i="49"/>
  <c r="N5" i="49"/>
  <c r="M5" i="49"/>
  <c r="L5" i="49"/>
  <c r="D3" i="49"/>
  <c r="I108" i="48"/>
  <c r="I107" i="48"/>
  <c r="I106" i="48"/>
  <c r="I105" i="48"/>
  <c r="I104" i="48"/>
  <c r="I103" i="48"/>
  <c r="I102" i="48"/>
  <c r="I101" i="48"/>
  <c r="I100" i="48"/>
  <c r="I99" i="48"/>
  <c r="I98" i="48"/>
  <c r="I97" i="48"/>
  <c r="I96" i="48"/>
  <c r="I95" i="48"/>
  <c r="I94" i="48"/>
  <c r="I93" i="48"/>
  <c r="I92" i="48"/>
  <c r="I91" i="48"/>
  <c r="I90" i="48"/>
  <c r="I89" i="48"/>
  <c r="I88" i="48"/>
  <c r="I87" i="48"/>
  <c r="I86" i="48"/>
  <c r="I85" i="48"/>
  <c r="I84" i="48"/>
  <c r="I83" i="48"/>
  <c r="I82" i="48"/>
  <c r="I81" i="48"/>
  <c r="I80" i="48"/>
  <c r="I79" i="48"/>
  <c r="I78" i="48"/>
  <c r="I77" i="48"/>
  <c r="I76" i="48"/>
  <c r="I75" i="48"/>
  <c r="I74" i="48"/>
  <c r="I73" i="48"/>
  <c r="I72" i="48"/>
  <c r="I71" i="48"/>
  <c r="I70" i="48"/>
  <c r="I69" i="48"/>
  <c r="I68" i="48"/>
  <c r="I67" i="48"/>
  <c r="I66" i="48"/>
  <c r="I65" i="48"/>
  <c r="I64" i="48"/>
  <c r="I63" i="48"/>
  <c r="I62" i="48"/>
  <c r="I61" i="48"/>
  <c r="I60" i="48"/>
  <c r="I59" i="48"/>
  <c r="I58" i="48"/>
  <c r="I57" i="48"/>
  <c r="I56" i="48"/>
  <c r="I55" i="48"/>
  <c r="I54" i="48"/>
  <c r="I53" i="48"/>
  <c r="I52" i="48"/>
  <c r="I51" i="48"/>
  <c r="I50" i="48"/>
  <c r="I49" i="48"/>
  <c r="I48" i="48"/>
  <c r="I47" i="48"/>
  <c r="I46" i="48"/>
  <c r="I45" i="48"/>
  <c r="A44" i="48"/>
  <c r="I44" i="48"/>
  <c r="A43" i="48"/>
  <c r="I43" i="48"/>
  <c r="A42" i="48"/>
  <c r="I42" i="48"/>
  <c r="A41" i="48"/>
  <c r="I41" i="48"/>
  <c r="A40" i="48"/>
  <c r="I40" i="48"/>
  <c r="A39" i="48"/>
  <c r="I39" i="48"/>
  <c r="A38" i="48"/>
  <c r="I38" i="48"/>
  <c r="A37" i="48"/>
  <c r="I37" i="48"/>
  <c r="A36" i="48"/>
  <c r="I36" i="48"/>
  <c r="A35" i="48"/>
  <c r="I35" i="48"/>
  <c r="A34" i="48"/>
  <c r="I34" i="48"/>
  <c r="A33" i="48"/>
  <c r="I33" i="48"/>
  <c r="A32" i="48"/>
  <c r="I32" i="48"/>
  <c r="A31" i="48"/>
  <c r="I31" i="48"/>
  <c r="A30" i="48"/>
  <c r="I30" i="48"/>
  <c r="I24" i="48"/>
  <c r="H24" i="48"/>
  <c r="G24" i="48"/>
  <c r="F24" i="48"/>
  <c r="E24" i="48"/>
  <c r="D24" i="48"/>
  <c r="C24" i="48"/>
  <c r="B24" i="48"/>
  <c r="N19" i="48"/>
  <c r="M19" i="48"/>
  <c r="L19" i="48"/>
  <c r="K19" i="48"/>
  <c r="J19" i="48"/>
  <c r="I19" i="48"/>
  <c r="H19" i="48"/>
  <c r="G19" i="48"/>
  <c r="F19" i="48"/>
  <c r="E19" i="48"/>
  <c r="D19" i="48"/>
  <c r="C19" i="48"/>
  <c r="B19" i="48"/>
  <c r="B15" i="48"/>
  <c r="A15" i="48"/>
  <c r="P5" i="48"/>
  <c r="Q5" i="48"/>
  <c r="N5" i="48"/>
  <c r="M5" i="48"/>
  <c r="L5" i="48"/>
  <c r="D3" i="48"/>
  <c r="I108" i="47"/>
  <c r="I107" i="47"/>
  <c r="I106" i="47"/>
  <c r="I105" i="47"/>
  <c r="I104" i="47"/>
  <c r="I103" i="47"/>
  <c r="I102" i="47"/>
  <c r="I101" i="47"/>
  <c r="I100" i="47"/>
  <c r="I99" i="47"/>
  <c r="I98" i="47"/>
  <c r="I97" i="47"/>
  <c r="I96" i="47"/>
  <c r="I95" i="47"/>
  <c r="I94" i="47"/>
  <c r="I93" i="47"/>
  <c r="I92" i="47"/>
  <c r="I91" i="47"/>
  <c r="I90" i="47"/>
  <c r="I89" i="47"/>
  <c r="I88" i="47"/>
  <c r="I87" i="47"/>
  <c r="I86" i="47"/>
  <c r="I85" i="47"/>
  <c r="I84" i="47"/>
  <c r="I83" i="47"/>
  <c r="I82" i="47"/>
  <c r="I81" i="47"/>
  <c r="I80" i="47"/>
  <c r="I79" i="47"/>
  <c r="I78" i="47"/>
  <c r="I77" i="47"/>
  <c r="I76" i="47"/>
  <c r="I75" i="47"/>
  <c r="I74" i="47"/>
  <c r="I73" i="47"/>
  <c r="I72" i="47"/>
  <c r="I71" i="47"/>
  <c r="I70" i="47"/>
  <c r="I69" i="47"/>
  <c r="I68" i="47"/>
  <c r="I67" i="47"/>
  <c r="I66" i="47"/>
  <c r="I65" i="47"/>
  <c r="I64" i="47"/>
  <c r="I63" i="47"/>
  <c r="I62" i="47"/>
  <c r="I61" i="47"/>
  <c r="I60" i="47"/>
  <c r="I59" i="47"/>
  <c r="I58" i="47"/>
  <c r="I57" i="47"/>
  <c r="I56" i="47"/>
  <c r="I55" i="47"/>
  <c r="I54" i="47"/>
  <c r="I53" i="47"/>
  <c r="I52" i="47"/>
  <c r="I51" i="47"/>
  <c r="I50" i="47"/>
  <c r="I49" i="47"/>
  <c r="I48" i="47"/>
  <c r="I47" i="47"/>
  <c r="I46" i="47"/>
  <c r="I45" i="47"/>
  <c r="A44" i="47"/>
  <c r="I44" i="47"/>
  <c r="A43" i="47"/>
  <c r="I43" i="47"/>
  <c r="A42" i="47"/>
  <c r="I42" i="47"/>
  <c r="A41" i="47"/>
  <c r="I41" i="47"/>
  <c r="A40" i="47"/>
  <c r="I40" i="47"/>
  <c r="A39" i="47"/>
  <c r="I39" i="47"/>
  <c r="A38" i="47"/>
  <c r="I38" i="47"/>
  <c r="A37" i="47"/>
  <c r="I37" i="47"/>
  <c r="A36" i="47"/>
  <c r="I36" i="47"/>
  <c r="A35" i="47"/>
  <c r="I35" i="47"/>
  <c r="A34" i="47"/>
  <c r="I34" i="47"/>
  <c r="A33" i="47"/>
  <c r="I33" i="47"/>
  <c r="A32" i="47"/>
  <c r="I32" i="47"/>
  <c r="A31" i="47"/>
  <c r="I31" i="47"/>
  <c r="A30" i="47"/>
  <c r="I30" i="47"/>
  <c r="I24" i="47"/>
  <c r="H24" i="47"/>
  <c r="G24" i="47"/>
  <c r="F24" i="47"/>
  <c r="E24" i="47"/>
  <c r="D24" i="47"/>
  <c r="C24" i="47"/>
  <c r="B24" i="47"/>
  <c r="N19" i="47"/>
  <c r="M19" i="47"/>
  <c r="L19" i="47"/>
  <c r="K19" i="47"/>
  <c r="J19" i="47"/>
  <c r="I19" i="47"/>
  <c r="H19" i="47"/>
  <c r="G19" i="47"/>
  <c r="F19" i="47"/>
  <c r="E19" i="47"/>
  <c r="D19" i="47"/>
  <c r="C19" i="47"/>
  <c r="B19" i="47"/>
  <c r="B15" i="47"/>
  <c r="A15" i="47"/>
  <c r="P5" i="47"/>
  <c r="Q5" i="47"/>
  <c r="N5" i="47"/>
  <c r="M5" i="47"/>
  <c r="L5" i="47"/>
  <c r="D3" i="47"/>
  <c r="I108" i="46"/>
  <c r="I107" i="46"/>
  <c r="I106" i="46"/>
  <c r="I105" i="46"/>
  <c r="I104" i="46"/>
  <c r="I103" i="46"/>
  <c r="I102" i="46"/>
  <c r="I101" i="46"/>
  <c r="I100" i="46"/>
  <c r="I99" i="46"/>
  <c r="I98" i="46"/>
  <c r="I97" i="46"/>
  <c r="I96" i="46"/>
  <c r="I95" i="46"/>
  <c r="I94" i="46"/>
  <c r="I93" i="46"/>
  <c r="I92" i="46"/>
  <c r="I91" i="46"/>
  <c r="I90" i="46"/>
  <c r="I89" i="46"/>
  <c r="I88" i="46"/>
  <c r="I87" i="46"/>
  <c r="I86" i="46"/>
  <c r="I85" i="46"/>
  <c r="I84" i="46"/>
  <c r="I83" i="46"/>
  <c r="I82" i="46"/>
  <c r="I81" i="46"/>
  <c r="I80" i="46"/>
  <c r="I79" i="46"/>
  <c r="I78" i="46"/>
  <c r="I77" i="46"/>
  <c r="I76" i="46"/>
  <c r="I75" i="46"/>
  <c r="I74" i="46"/>
  <c r="I73" i="46"/>
  <c r="I72" i="46"/>
  <c r="I71" i="46"/>
  <c r="I70" i="46"/>
  <c r="I69" i="46"/>
  <c r="I68" i="46"/>
  <c r="I67" i="46"/>
  <c r="I66" i="46"/>
  <c r="I65" i="46"/>
  <c r="I64" i="46"/>
  <c r="I63" i="46"/>
  <c r="I62" i="46"/>
  <c r="I61" i="46"/>
  <c r="I60" i="46"/>
  <c r="I59" i="46"/>
  <c r="I58" i="46"/>
  <c r="I57" i="46"/>
  <c r="I56" i="46"/>
  <c r="I55" i="46"/>
  <c r="I54" i="46"/>
  <c r="I53" i="46"/>
  <c r="I52" i="46"/>
  <c r="I51" i="46"/>
  <c r="I50" i="46"/>
  <c r="I49" i="46"/>
  <c r="I48" i="46"/>
  <c r="I47" i="46"/>
  <c r="I46" i="46"/>
  <c r="I45" i="46"/>
  <c r="A44" i="46"/>
  <c r="I44" i="46"/>
  <c r="A43" i="46"/>
  <c r="I43" i="46"/>
  <c r="A42" i="46"/>
  <c r="I42" i="46"/>
  <c r="A41" i="46"/>
  <c r="I41" i="46"/>
  <c r="A40" i="46"/>
  <c r="I40" i="46"/>
  <c r="A39" i="46"/>
  <c r="I39" i="46"/>
  <c r="A38" i="46"/>
  <c r="I38" i="46"/>
  <c r="A37" i="46"/>
  <c r="I37" i="46"/>
  <c r="A36" i="46"/>
  <c r="I36" i="46"/>
  <c r="A35" i="46"/>
  <c r="I35" i="46"/>
  <c r="A34" i="46"/>
  <c r="I34" i="46"/>
  <c r="A33" i="46"/>
  <c r="I33" i="46"/>
  <c r="A32" i="46"/>
  <c r="I32" i="46"/>
  <c r="A31" i="46"/>
  <c r="I31" i="46"/>
  <c r="A30" i="46"/>
  <c r="I30" i="46"/>
  <c r="I24" i="46"/>
  <c r="H24" i="46"/>
  <c r="G24" i="46"/>
  <c r="F24" i="46"/>
  <c r="E24" i="46"/>
  <c r="D24" i="46"/>
  <c r="C24" i="46"/>
  <c r="B24" i="46"/>
  <c r="N19" i="46"/>
  <c r="M19" i="46"/>
  <c r="L19" i="46"/>
  <c r="K19" i="46"/>
  <c r="J19" i="46"/>
  <c r="I19" i="46"/>
  <c r="H19" i="46"/>
  <c r="G19" i="46"/>
  <c r="F19" i="46"/>
  <c r="E19" i="46"/>
  <c r="D19" i="46"/>
  <c r="C19" i="46"/>
  <c r="B19" i="46"/>
  <c r="B15" i="46"/>
  <c r="A15" i="46"/>
  <c r="P5" i="46"/>
  <c r="Q5" i="46"/>
  <c r="N5" i="46"/>
  <c r="M5" i="46"/>
  <c r="L5" i="46"/>
  <c r="D3" i="46"/>
  <c r="I108" i="45"/>
  <c r="I107" i="45"/>
  <c r="I106" i="45"/>
  <c r="I105" i="45"/>
  <c r="I104" i="45"/>
  <c r="I103" i="45"/>
  <c r="I102" i="45"/>
  <c r="I101" i="45"/>
  <c r="I100" i="45"/>
  <c r="I99" i="45"/>
  <c r="I98" i="45"/>
  <c r="I97" i="45"/>
  <c r="I96" i="45"/>
  <c r="I95" i="45"/>
  <c r="I94" i="45"/>
  <c r="I93" i="45"/>
  <c r="I92" i="45"/>
  <c r="I91" i="45"/>
  <c r="I90" i="45"/>
  <c r="I89" i="45"/>
  <c r="I88" i="45"/>
  <c r="I87" i="45"/>
  <c r="I86" i="45"/>
  <c r="I85" i="45"/>
  <c r="I84" i="45"/>
  <c r="I83" i="45"/>
  <c r="I82" i="45"/>
  <c r="I81" i="45"/>
  <c r="I80" i="45"/>
  <c r="I79" i="45"/>
  <c r="I78" i="45"/>
  <c r="I77" i="45"/>
  <c r="I76" i="45"/>
  <c r="I75" i="45"/>
  <c r="I74" i="45"/>
  <c r="I73" i="45"/>
  <c r="I72" i="45"/>
  <c r="I71" i="45"/>
  <c r="I70" i="45"/>
  <c r="I69" i="45"/>
  <c r="I68" i="45"/>
  <c r="I67" i="45"/>
  <c r="I66" i="45"/>
  <c r="I65" i="45"/>
  <c r="I64" i="45"/>
  <c r="I63" i="45"/>
  <c r="I62" i="45"/>
  <c r="I61" i="45"/>
  <c r="I60" i="45"/>
  <c r="I59" i="45"/>
  <c r="I58" i="45"/>
  <c r="I57" i="45"/>
  <c r="I56" i="45"/>
  <c r="I55" i="45"/>
  <c r="I54" i="45"/>
  <c r="I53" i="45"/>
  <c r="I52" i="45"/>
  <c r="I51" i="45"/>
  <c r="I50" i="45"/>
  <c r="I49" i="45"/>
  <c r="I48" i="45"/>
  <c r="I47" i="45"/>
  <c r="I46" i="45"/>
  <c r="I45" i="45"/>
  <c r="A44" i="45"/>
  <c r="I44" i="45"/>
  <c r="A43" i="45"/>
  <c r="I43" i="45"/>
  <c r="A42" i="45"/>
  <c r="I42" i="45"/>
  <c r="A41" i="45"/>
  <c r="I41" i="45"/>
  <c r="A40" i="45"/>
  <c r="I40" i="45"/>
  <c r="A39" i="45"/>
  <c r="I39" i="45"/>
  <c r="A38" i="45"/>
  <c r="I38" i="45"/>
  <c r="A37" i="45"/>
  <c r="I37" i="45"/>
  <c r="A36" i="45"/>
  <c r="I36" i="45"/>
  <c r="A35" i="45"/>
  <c r="I35" i="45"/>
  <c r="A34" i="45"/>
  <c r="I34" i="45"/>
  <c r="A33" i="45"/>
  <c r="I33" i="45"/>
  <c r="A32" i="45"/>
  <c r="I32" i="45"/>
  <c r="A31" i="45"/>
  <c r="I31" i="45"/>
  <c r="A30" i="45"/>
  <c r="I30" i="45"/>
  <c r="I24" i="45"/>
  <c r="H24" i="45"/>
  <c r="G24" i="45"/>
  <c r="F24" i="45"/>
  <c r="E24" i="45"/>
  <c r="D24" i="45"/>
  <c r="C24" i="45"/>
  <c r="B24" i="45"/>
  <c r="N19" i="45"/>
  <c r="M19" i="45"/>
  <c r="L19" i="45"/>
  <c r="K19" i="45"/>
  <c r="J19" i="45"/>
  <c r="I19" i="45"/>
  <c r="H19" i="45"/>
  <c r="G19" i="45"/>
  <c r="F19" i="45"/>
  <c r="E19" i="45"/>
  <c r="D19" i="45"/>
  <c r="C19" i="45"/>
  <c r="B19" i="45"/>
  <c r="B15" i="45"/>
  <c r="A15" i="45"/>
  <c r="P5" i="45"/>
  <c r="Q5" i="45"/>
  <c r="N5" i="45"/>
  <c r="M5" i="45"/>
  <c r="L5" i="45"/>
  <c r="D3" i="45"/>
  <c r="I108" i="44"/>
  <c r="I107" i="44"/>
  <c r="I106" i="44"/>
  <c r="I105" i="44"/>
  <c r="I104" i="44"/>
  <c r="I103" i="44"/>
  <c r="I102" i="44"/>
  <c r="I101" i="44"/>
  <c r="I100" i="44"/>
  <c r="I99" i="44"/>
  <c r="I98" i="44"/>
  <c r="I97" i="44"/>
  <c r="I96" i="44"/>
  <c r="I95" i="44"/>
  <c r="I94" i="44"/>
  <c r="I93" i="44"/>
  <c r="I92" i="44"/>
  <c r="I91" i="44"/>
  <c r="I90" i="44"/>
  <c r="I89" i="44"/>
  <c r="I88" i="44"/>
  <c r="I87" i="44"/>
  <c r="I86" i="44"/>
  <c r="I85" i="44"/>
  <c r="I84" i="44"/>
  <c r="I83" i="44"/>
  <c r="I82" i="44"/>
  <c r="I81" i="44"/>
  <c r="I80" i="44"/>
  <c r="I79" i="44"/>
  <c r="I78" i="44"/>
  <c r="I77" i="44"/>
  <c r="I76" i="44"/>
  <c r="I75" i="44"/>
  <c r="I74" i="44"/>
  <c r="I73" i="44"/>
  <c r="I72" i="44"/>
  <c r="I71" i="44"/>
  <c r="I70" i="44"/>
  <c r="I69" i="44"/>
  <c r="I68" i="44"/>
  <c r="I67" i="44"/>
  <c r="I66" i="44"/>
  <c r="I65" i="44"/>
  <c r="I64" i="44"/>
  <c r="I63" i="44"/>
  <c r="I62" i="44"/>
  <c r="I61" i="44"/>
  <c r="I60" i="44"/>
  <c r="I59" i="44"/>
  <c r="I58" i="44"/>
  <c r="I57" i="44"/>
  <c r="I56" i="44"/>
  <c r="I55" i="44"/>
  <c r="I54" i="44"/>
  <c r="I53" i="44"/>
  <c r="I52" i="44"/>
  <c r="I51" i="44"/>
  <c r="I50" i="44"/>
  <c r="I49" i="44"/>
  <c r="I48" i="44"/>
  <c r="I47" i="44"/>
  <c r="I46" i="44"/>
  <c r="I45" i="44"/>
  <c r="A44" i="44"/>
  <c r="I44" i="44"/>
  <c r="A43" i="44"/>
  <c r="I43" i="44"/>
  <c r="A42" i="44"/>
  <c r="I42" i="44"/>
  <c r="A41" i="44"/>
  <c r="I41" i="44"/>
  <c r="A40" i="44"/>
  <c r="I40" i="44"/>
  <c r="A39" i="44"/>
  <c r="I39" i="44"/>
  <c r="A38" i="44"/>
  <c r="I38" i="44"/>
  <c r="A37" i="44"/>
  <c r="I37" i="44"/>
  <c r="A36" i="44"/>
  <c r="I36" i="44"/>
  <c r="A35" i="44"/>
  <c r="I35" i="44"/>
  <c r="A34" i="44"/>
  <c r="I34" i="44"/>
  <c r="A33" i="44"/>
  <c r="I33" i="44"/>
  <c r="A32" i="44"/>
  <c r="I32" i="44"/>
  <c r="A31" i="44"/>
  <c r="I31" i="44"/>
  <c r="A30" i="44"/>
  <c r="I30" i="44"/>
  <c r="I24" i="44"/>
  <c r="H24" i="44"/>
  <c r="G24" i="44"/>
  <c r="F24" i="44"/>
  <c r="E24" i="44"/>
  <c r="D24" i="44"/>
  <c r="C24" i="44"/>
  <c r="B24" i="44"/>
  <c r="N19" i="44"/>
  <c r="M19" i="44"/>
  <c r="L19" i="44"/>
  <c r="K19" i="44"/>
  <c r="J19" i="44"/>
  <c r="I19" i="44"/>
  <c r="H19" i="44"/>
  <c r="G19" i="44"/>
  <c r="F19" i="44"/>
  <c r="E19" i="44"/>
  <c r="D19" i="44"/>
  <c r="C19" i="44"/>
  <c r="B19" i="44"/>
  <c r="B15" i="44"/>
  <c r="A15" i="44"/>
  <c r="P5" i="44"/>
  <c r="Q5" i="44"/>
  <c r="N5" i="44"/>
  <c r="M5" i="44"/>
  <c r="L5" i="44"/>
  <c r="D3" i="44"/>
  <c r="I108" i="43"/>
  <c r="I107" i="43"/>
  <c r="I106" i="43"/>
  <c r="I105" i="43"/>
  <c r="I104" i="43"/>
  <c r="I103" i="43"/>
  <c r="I102" i="43"/>
  <c r="I101" i="43"/>
  <c r="I100" i="43"/>
  <c r="I99" i="43"/>
  <c r="I98" i="43"/>
  <c r="I97" i="43"/>
  <c r="I96" i="43"/>
  <c r="I95" i="43"/>
  <c r="I94" i="43"/>
  <c r="I93" i="43"/>
  <c r="I92" i="43"/>
  <c r="I91" i="43"/>
  <c r="I90" i="43"/>
  <c r="I89" i="43"/>
  <c r="I88" i="43"/>
  <c r="I87" i="43"/>
  <c r="I86" i="43"/>
  <c r="I85" i="43"/>
  <c r="I84" i="43"/>
  <c r="I83" i="43"/>
  <c r="I82" i="43"/>
  <c r="I81" i="43"/>
  <c r="I80" i="43"/>
  <c r="I79" i="43"/>
  <c r="I78" i="43"/>
  <c r="I77" i="43"/>
  <c r="I76" i="43"/>
  <c r="I75" i="43"/>
  <c r="I74" i="43"/>
  <c r="I73" i="43"/>
  <c r="I72" i="43"/>
  <c r="I71" i="43"/>
  <c r="I70" i="43"/>
  <c r="I69" i="43"/>
  <c r="I68" i="43"/>
  <c r="I67" i="43"/>
  <c r="I66" i="43"/>
  <c r="I65" i="43"/>
  <c r="I64" i="43"/>
  <c r="I63" i="43"/>
  <c r="I62" i="43"/>
  <c r="I61" i="43"/>
  <c r="I60" i="43"/>
  <c r="I59" i="43"/>
  <c r="I58" i="43"/>
  <c r="I57" i="43"/>
  <c r="I56" i="43"/>
  <c r="I55" i="43"/>
  <c r="I54" i="43"/>
  <c r="I53" i="43"/>
  <c r="I52" i="43"/>
  <c r="I51" i="43"/>
  <c r="I50" i="43"/>
  <c r="I49" i="43"/>
  <c r="I48" i="43"/>
  <c r="I47" i="43"/>
  <c r="I46" i="43"/>
  <c r="I45" i="43"/>
  <c r="A44" i="43"/>
  <c r="I44" i="43"/>
  <c r="A43" i="43"/>
  <c r="I43" i="43"/>
  <c r="A42" i="43"/>
  <c r="I42" i="43"/>
  <c r="A41" i="43"/>
  <c r="I41" i="43"/>
  <c r="A40" i="43"/>
  <c r="I40" i="43"/>
  <c r="A39" i="43"/>
  <c r="I39" i="43"/>
  <c r="A38" i="43"/>
  <c r="I38" i="43"/>
  <c r="A37" i="43"/>
  <c r="I37" i="43"/>
  <c r="A36" i="43"/>
  <c r="I36" i="43"/>
  <c r="A35" i="43"/>
  <c r="I35" i="43"/>
  <c r="A34" i="43"/>
  <c r="I34" i="43"/>
  <c r="A33" i="43"/>
  <c r="I33" i="43"/>
  <c r="A32" i="43"/>
  <c r="I32" i="43"/>
  <c r="A31" i="43"/>
  <c r="I31" i="43"/>
  <c r="A30" i="43"/>
  <c r="I30" i="43"/>
  <c r="I24" i="43"/>
  <c r="H24" i="43"/>
  <c r="G24" i="43"/>
  <c r="F24" i="43"/>
  <c r="E24" i="43"/>
  <c r="D24" i="43"/>
  <c r="C24" i="43"/>
  <c r="B24" i="43"/>
  <c r="N19" i="43"/>
  <c r="M19" i="43"/>
  <c r="L19" i="43"/>
  <c r="K19" i="43"/>
  <c r="J19" i="43"/>
  <c r="I19" i="43"/>
  <c r="H19" i="43"/>
  <c r="G19" i="43"/>
  <c r="F19" i="43"/>
  <c r="E19" i="43"/>
  <c r="D19" i="43"/>
  <c r="C19" i="43"/>
  <c r="B19" i="43"/>
  <c r="B15" i="43"/>
  <c r="A15" i="43"/>
  <c r="P5" i="43"/>
  <c r="Q5" i="43"/>
  <c r="N5" i="43"/>
  <c r="M5" i="43"/>
  <c r="L5" i="43"/>
  <c r="D3" i="43"/>
  <c r="I108" i="42"/>
  <c r="I107" i="42"/>
  <c r="I106" i="42"/>
  <c r="I105" i="42"/>
  <c r="I104" i="42"/>
  <c r="I103" i="42"/>
  <c r="I102" i="42"/>
  <c r="I101" i="42"/>
  <c r="I100" i="42"/>
  <c r="I99" i="42"/>
  <c r="I98" i="42"/>
  <c r="I97" i="42"/>
  <c r="I96" i="42"/>
  <c r="I95" i="42"/>
  <c r="I94" i="42"/>
  <c r="I93" i="42"/>
  <c r="I92" i="42"/>
  <c r="I91" i="42"/>
  <c r="I90" i="42"/>
  <c r="I89" i="42"/>
  <c r="I88" i="42"/>
  <c r="I87" i="42"/>
  <c r="I86" i="42"/>
  <c r="I85" i="42"/>
  <c r="I84" i="42"/>
  <c r="I83" i="42"/>
  <c r="I82" i="42"/>
  <c r="I81" i="42"/>
  <c r="I80" i="42"/>
  <c r="I79" i="42"/>
  <c r="I78" i="42"/>
  <c r="I77" i="42"/>
  <c r="I76" i="42"/>
  <c r="I75" i="42"/>
  <c r="I74" i="42"/>
  <c r="I73" i="42"/>
  <c r="I72" i="42"/>
  <c r="I71" i="42"/>
  <c r="I70" i="42"/>
  <c r="I69" i="42"/>
  <c r="I68" i="42"/>
  <c r="I67" i="42"/>
  <c r="I66" i="42"/>
  <c r="I65" i="42"/>
  <c r="I64" i="42"/>
  <c r="I63" i="42"/>
  <c r="I62" i="42"/>
  <c r="I61" i="42"/>
  <c r="I60" i="42"/>
  <c r="I59" i="42"/>
  <c r="I58" i="42"/>
  <c r="I57" i="42"/>
  <c r="I56" i="42"/>
  <c r="I55" i="42"/>
  <c r="I54" i="42"/>
  <c r="I53" i="42"/>
  <c r="I52" i="42"/>
  <c r="I51" i="42"/>
  <c r="I50" i="42"/>
  <c r="I49" i="42"/>
  <c r="I48" i="42"/>
  <c r="I47" i="42"/>
  <c r="I46" i="42"/>
  <c r="I45" i="42"/>
  <c r="A44" i="42"/>
  <c r="I44" i="42"/>
  <c r="A43" i="42"/>
  <c r="I43" i="42"/>
  <c r="A42" i="42"/>
  <c r="I42" i="42"/>
  <c r="A41" i="42"/>
  <c r="I41" i="42"/>
  <c r="A40" i="42"/>
  <c r="I40" i="42"/>
  <c r="A39" i="42"/>
  <c r="I39" i="42"/>
  <c r="A38" i="42"/>
  <c r="I38" i="42"/>
  <c r="A37" i="42"/>
  <c r="I37" i="42"/>
  <c r="A36" i="42"/>
  <c r="I36" i="42"/>
  <c r="A35" i="42"/>
  <c r="I35" i="42"/>
  <c r="A34" i="42"/>
  <c r="I34" i="42"/>
  <c r="A33" i="42"/>
  <c r="I33" i="42"/>
  <c r="A32" i="42"/>
  <c r="I32" i="42"/>
  <c r="A31" i="42"/>
  <c r="I31" i="42"/>
  <c r="A30" i="42"/>
  <c r="I30" i="42"/>
  <c r="I24" i="42"/>
  <c r="H24" i="42"/>
  <c r="G24" i="42"/>
  <c r="F24" i="42"/>
  <c r="E24" i="42"/>
  <c r="D24" i="42"/>
  <c r="C24" i="42"/>
  <c r="B24" i="42"/>
  <c r="N19" i="42"/>
  <c r="M19" i="42"/>
  <c r="L19" i="42"/>
  <c r="K19" i="42"/>
  <c r="J19" i="42"/>
  <c r="I19" i="42"/>
  <c r="H19" i="42"/>
  <c r="G19" i="42"/>
  <c r="F19" i="42"/>
  <c r="E19" i="42"/>
  <c r="D19" i="42"/>
  <c r="C19" i="42"/>
  <c r="B19" i="42"/>
  <c r="B15" i="42"/>
  <c r="A15" i="42"/>
  <c r="P5" i="42"/>
  <c r="Q5" i="42"/>
  <c r="N5" i="42"/>
  <c r="M5" i="42"/>
  <c r="L5" i="42"/>
  <c r="D3" i="42"/>
  <c r="I108" i="41"/>
  <c r="I107" i="41"/>
  <c r="I106" i="41"/>
  <c r="I105" i="41"/>
  <c r="I104" i="41"/>
  <c r="I103" i="41"/>
  <c r="I102" i="41"/>
  <c r="I101" i="41"/>
  <c r="I100" i="41"/>
  <c r="I99" i="41"/>
  <c r="I98" i="41"/>
  <c r="I97" i="41"/>
  <c r="I96" i="41"/>
  <c r="I95" i="41"/>
  <c r="I94" i="41"/>
  <c r="I93" i="41"/>
  <c r="I92" i="41"/>
  <c r="I91" i="41"/>
  <c r="I90" i="41"/>
  <c r="I89" i="41"/>
  <c r="I88" i="41"/>
  <c r="I87" i="41"/>
  <c r="I86" i="41"/>
  <c r="I85" i="41"/>
  <c r="I84" i="41"/>
  <c r="I83" i="41"/>
  <c r="I82" i="41"/>
  <c r="I81" i="41"/>
  <c r="I80" i="41"/>
  <c r="I79" i="41"/>
  <c r="I78" i="41"/>
  <c r="I77" i="41"/>
  <c r="I76" i="41"/>
  <c r="I75" i="41"/>
  <c r="I74" i="41"/>
  <c r="I73" i="41"/>
  <c r="I72" i="41"/>
  <c r="I71" i="41"/>
  <c r="I70" i="41"/>
  <c r="I69" i="41"/>
  <c r="I68" i="41"/>
  <c r="I67" i="41"/>
  <c r="I66" i="41"/>
  <c r="I65" i="41"/>
  <c r="I64" i="41"/>
  <c r="I63" i="41"/>
  <c r="I62" i="41"/>
  <c r="I61" i="41"/>
  <c r="I60" i="41"/>
  <c r="I59" i="41"/>
  <c r="I58" i="41"/>
  <c r="I57" i="41"/>
  <c r="I56" i="41"/>
  <c r="I55" i="41"/>
  <c r="I54" i="41"/>
  <c r="I53" i="41"/>
  <c r="I52" i="41"/>
  <c r="I51" i="41"/>
  <c r="I50" i="41"/>
  <c r="I49" i="41"/>
  <c r="I48" i="41"/>
  <c r="I47" i="41"/>
  <c r="I46" i="41"/>
  <c r="I45" i="41"/>
  <c r="A44" i="41"/>
  <c r="I44" i="41"/>
  <c r="A43" i="41"/>
  <c r="I43" i="41"/>
  <c r="A42" i="41"/>
  <c r="I42" i="41"/>
  <c r="A41" i="41"/>
  <c r="I41" i="41"/>
  <c r="A40" i="41"/>
  <c r="I40" i="41"/>
  <c r="A39" i="41"/>
  <c r="I39" i="41"/>
  <c r="A38" i="41"/>
  <c r="I38" i="41"/>
  <c r="A37" i="41"/>
  <c r="I37" i="41"/>
  <c r="A36" i="41"/>
  <c r="I36" i="41"/>
  <c r="A35" i="41"/>
  <c r="I35" i="41"/>
  <c r="A34" i="41"/>
  <c r="I34" i="41"/>
  <c r="A33" i="41"/>
  <c r="I33" i="41"/>
  <c r="A32" i="41"/>
  <c r="I32" i="41"/>
  <c r="A31" i="41"/>
  <c r="I31" i="41"/>
  <c r="A30" i="41"/>
  <c r="I30" i="41"/>
  <c r="I24" i="41"/>
  <c r="H24" i="41"/>
  <c r="G24" i="41"/>
  <c r="F24" i="41"/>
  <c r="E24" i="41"/>
  <c r="D24" i="41"/>
  <c r="C24" i="41"/>
  <c r="B24" i="41"/>
  <c r="N19" i="41"/>
  <c r="M19" i="41"/>
  <c r="L19" i="41"/>
  <c r="K19" i="41"/>
  <c r="J19" i="41"/>
  <c r="I19" i="41"/>
  <c r="H19" i="41"/>
  <c r="G19" i="41"/>
  <c r="F19" i="41"/>
  <c r="E19" i="41"/>
  <c r="D19" i="41"/>
  <c r="C19" i="41"/>
  <c r="B19" i="41"/>
  <c r="B15" i="41"/>
  <c r="A15" i="41"/>
  <c r="P5" i="41"/>
  <c r="Q5" i="41"/>
  <c r="N5" i="41"/>
  <c r="M5" i="41"/>
  <c r="L5" i="41"/>
  <c r="D3" i="41"/>
  <c r="I108" i="40"/>
  <c r="I107" i="40"/>
  <c r="I106" i="40"/>
  <c r="I105" i="40"/>
  <c r="I104" i="40"/>
  <c r="I103" i="40"/>
  <c r="I102" i="40"/>
  <c r="I101" i="40"/>
  <c r="I100" i="40"/>
  <c r="I99" i="40"/>
  <c r="I98" i="40"/>
  <c r="I97" i="40"/>
  <c r="I96" i="40"/>
  <c r="I95" i="40"/>
  <c r="I94" i="40"/>
  <c r="I93" i="40"/>
  <c r="I92" i="40"/>
  <c r="I91" i="40"/>
  <c r="I90" i="40"/>
  <c r="I89" i="40"/>
  <c r="I88" i="40"/>
  <c r="I87" i="40"/>
  <c r="I86" i="40"/>
  <c r="I85" i="40"/>
  <c r="I84" i="40"/>
  <c r="I83" i="40"/>
  <c r="I82" i="40"/>
  <c r="I81" i="40"/>
  <c r="I80" i="40"/>
  <c r="I79" i="40"/>
  <c r="I78" i="40"/>
  <c r="I77" i="40"/>
  <c r="I76" i="40"/>
  <c r="I75" i="40"/>
  <c r="I74" i="40"/>
  <c r="I73" i="40"/>
  <c r="I72" i="40"/>
  <c r="I71" i="40"/>
  <c r="I70" i="40"/>
  <c r="I69" i="40"/>
  <c r="I68" i="40"/>
  <c r="I67" i="40"/>
  <c r="I66" i="40"/>
  <c r="I65" i="40"/>
  <c r="I64" i="40"/>
  <c r="I63" i="40"/>
  <c r="I62" i="40"/>
  <c r="I61" i="40"/>
  <c r="I60" i="40"/>
  <c r="I59" i="40"/>
  <c r="I58" i="40"/>
  <c r="I57" i="40"/>
  <c r="I56" i="40"/>
  <c r="I55" i="40"/>
  <c r="I54" i="40"/>
  <c r="I53" i="40"/>
  <c r="I52" i="40"/>
  <c r="I51" i="40"/>
  <c r="I50" i="40"/>
  <c r="I49" i="40"/>
  <c r="I48" i="40"/>
  <c r="I47" i="40"/>
  <c r="I46" i="40"/>
  <c r="I45" i="40"/>
  <c r="A44" i="40"/>
  <c r="I44" i="40"/>
  <c r="A43" i="40"/>
  <c r="I43" i="40"/>
  <c r="A42" i="40"/>
  <c r="I42" i="40"/>
  <c r="A41" i="40"/>
  <c r="I41" i="40"/>
  <c r="A40" i="40"/>
  <c r="I40" i="40"/>
  <c r="A39" i="40"/>
  <c r="I39" i="40"/>
  <c r="A38" i="40"/>
  <c r="I38" i="40"/>
  <c r="A37" i="40"/>
  <c r="I37" i="40"/>
  <c r="A36" i="40"/>
  <c r="I36" i="40"/>
  <c r="A35" i="40"/>
  <c r="I35" i="40"/>
  <c r="A34" i="40"/>
  <c r="I34" i="40"/>
  <c r="A33" i="40"/>
  <c r="I33" i="40"/>
  <c r="A32" i="40"/>
  <c r="I32" i="40"/>
  <c r="A31" i="40"/>
  <c r="I31" i="40"/>
  <c r="A30" i="40"/>
  <c r="I30" i="40"/>
  <c r="I24" i="40"/>
  <c r="H24" i="40"/>
  <c r="G24" i="40"/>
  <c r="F24" i="40"/>
  <c r="E24" i="40"/>
  <c r="D24" i="40"/>
  <c r="C24" i="40"/>
  <c r="B24" i="40"/>
  <c r="N19" i="40"/>
  <c r="M19" i="40"/>
  <c r="L19" i="40"/>
  <c r="K19" i="40"/>
  <c r="J19" i="40"/>
  <c r="I19" i="40"/>
  <c r="H19" i="40"/>
  <c r="G19" i="40"/>
  <c r="F19" i="40"/>
  <c r="E19" i="40"/>
  <c r="D19" i="40"/>
  <c r="C19" i="40"/>
  <c r="B19" i="40"/>
  <c r="B15" i="40"/>
  <c r="A15" i="40"/>
  <c r="P5" i="40"/>
  <c r="Q5" i="40"/>
  <c r="N5" i="40"/>
  <c r="M5" i="40"/>
  <c r="L5" i="40"/>
  <c r="D3" i="40"/>
  <c r="I108" i="39"/>
  <c r="I107" i="39"/>
  <c r="I106" i="39"/>
  <c r="I105" i="39"/>
  <c r="I104" i="39"/>
  <c r="I103" i="39"/>
  <c r="I102" i="39"/>
  <c r="I101" i="39"/>
  <c r="I100" i="39"/>
  <c r="I99" i="39"/>
  <c r="I98" i="39"/>
  <c r="I97" i="39"/>
  <c r="I96" i="39"/>
  <c r="I95" i="39"/>
  <c r="I94" i="39"/>
  <c r="I93" i="39"/>
  <c r="I92" i="39"/>
  <c r="I91" i="39"/>
  <c r="I90" i="39"/>
  <c r="I89" i="39"/>
  <c r="I88" i="39"/>
  <c r="I87" i="39"/>
  <c r="I86" i="39"/>
  <c r="I85" i="39"/>
  <c r="I84" i="39"/>
  <c r="I83" i="39"/>
  <c r="I82" i="39"/>
  <c r="I81" i="39"/>
  <c r="I80" i="39"/>
  <c r="I79" i="39"/>
  <c r="I78" i="39"/>
  <c r="I77" i="39"/>
  <c r="I76" i="39"/>
  <c r="I75" i="39"/>
  <c r="I74" i="39"/>
  <c r="I73" i="39"/>
  <c r="I72" i="39"/>
  <c r="I71" i="39"/>
  <c r="I70" i="39"/>
  <c r="I69" i="39"/>
  <c r="I68" i="39"/>
  <c r="I67" i="39"/>
  <c r="I66" i="39"/>
  <c r="I65" i="39"/>
  <c r="I64" i="39"/>
  <c r="I63" i="39"/>
  <c r="I62" i="39"/>
  <c r="I61" i="39"/>
  <c r="I60" i="39"/>
  <c r="I59" i="39"/>
  <c r="I58" i="39"/>
  <c r="I57" i="39"/>
  <c r="I56" i="39"/>
  <c r="I55" i="39"/>
  <c r="I54" i="39"/>
  <c r="I53" i="39"/>
  <c r="I52" i="39"/>
  <c r="I51" i="39"/>
  <c r="I50" i="39"/>
  <c r="I49" i="39"/>
  <c r="I48" i="39"/>
  <c r="I47" i="39"/>
  <c r="I46" i="39"/>
  <c r="I45" i="39"/>
  <c r="A44" i="39"/>
  <c r="I44" i="39"/>
  <c r="A43" i="39"/>
  <c r="I43" i="39"/>
  <c r="A42" i="39"/>
  <c r="I42" i="39"/>
  <c r="A41" i="39"/>
  <c r="I41" i="39"/>
  <c r="A40" i="39"/>
  <c r="I40" i="39"/>
  <c r="A39" i="39"/>
  <c r="I39" i="39"/>
  <c r="A38" i="39"/>
  <c r="I38" i="39"/>
  <c r="A37" i="39"/>
  <c r="I37" i="39"/>
  <c r="A36" i="39"/>
  <c r="I36" i="39"/>
  <c r="A35" i="39"/>
  <c r="I35" i="39"/>
  <c r="A34" i="39"/>
  <c r="I34" i="39"/>
  <c r="A33" i="39"/>
  <c r="I33" i="39"/>
  <c r="A32" i="39"/>
  <c r="I32" i="39"/>
  <c r="A31" i="39"/>
  <c r="I31" i="39"/>
  <c r="A30" i="39"/>
  <c r="I30" i="39"/>
  <c r="I24" i="39"/>
  <c r="H24" i="39"/>
  <c r="G24" i="39"/>
  <c r="F24" i="39"/>
  <c r="E24" i="39"/>
  <c r="D24" i="39"/>
  <c r="C24" i="39"/>
  <c r="B24" i="39"/>
  <c r="N19" i="39"/>
  <c r="M19" i="39"/>
  <c r="L19" i="39"/>
  <c r="K19" i="39"/>
  <c r="J19" i="39"/>
  <c r="I19" i="39"/>
  <c r="H19" i="39"/>
  <c r="G19" i="39"/>
  <c r="F19" i="39"/>
  <c r="E19" i="39"/>
  <c r="D19" i="39"/>
  <c r="C19" i="39"/>
  <c r="B19" i="39"/>
  <c r="B15" i="39"/>
  <c r="A15" i="39"/>
  <c r="P5" i="39"/>
  <c r="Q5" i="39"/>
  <c r="N5" i="39"/>
  <c r="M5" i="39"/>
  <c r="L5" i="39"/>
  <c r="D3" i="39"/>
  <c r="I108" i="38"/>
  <c r="I107" i="38"/>
  <c r="I106" i="38"/>
  <c r="I105" i="38"/>
  <c r="I104" i="38"/>
  <c r="I103" i="38"/>
  <c r="I102" i="38"/>
  <c r="I101" i="38"/>
  <c r="I100" i="38"/>
  <c r="I99" i="38"/>
  <c r="I98" i="38"/>
  <c r="I97" i="38"/>
  <c r="I96" i="38"/>
  <c r="I95" i="38"/>
  <c r="I94" i="38"/>
  <c r="I93" i="38"/>
  <c r="I92" i="38"/>
  <c r="I91" i="38"/>
  <c r="I90" i="38"/>
  <c r="I89" i="38"/>
  <c r="I88" i="38"/>
  <c r="I87" i="38"/>
  <c r="I86" i="38"/>
  <c r="I85" i="38"/>
  <c r="I84" i="38"/>
  <c r="I83" i="38"/>
  <c r="I82" i="38"/>
  <c r="I81" i="38"/>
  <c r="I80" i="38"/>
  <c r="I79" i="38"/>
  <c r="I78" i="38"/>
  <c r="I77" i="38"/>
  <c r="I76" i="38"/>
  <c r="I75" i="38"/>
  <c r="I74" i="38"/>
  <c r="I73" i="38"/>
  <c r="I72" i="38"/>
  <c r="I71" i="38"/>
  <c r="I70" i="38"/>
  <c r="I69" i="38"/>
  <c r="I68" i="38"/>
  <c r="I67" i="38"/>
  <c r="I66" i="38"/>
  <c r="I65" i="38"/>
  <c r="I64" i="38"/>
  <c r="I63" i="38"/>
  <c r="I62" i="38"/>
  <c r="I61" i="38"/>
  <c r="I60" i="38"/>
  <c r="I59" i="38"/>
  <c r="I58" i="38"/>
  <c r="I57" i="38"/>
  <c r="I56" i="38"/>
  <c r="I55" i="38"/>
  <c r="I54" i="38"/>
  <c r="I53" i="38"/>
  <c r="I52" i="38"/>
  <c r="I51" i="38"/>
  <c r="I50" i="38"/>
  <c r="I49" i="38"/>
  <c r="I48" i="38"/>
  <c r="I47" i="38"/>
  <c r="I46" i="38"/>
  <c r="I45" i="38"/>
  <c r="A44" i="38"/>
  <c r="I44" i="38"/>
  <c r="A43" i="38"/>
  <c r="I43" i="38"/>
  <c r="A42" i="38"/>
  <c r="I42" i="38"/>
  <c r="A41" i="38"/>
  <c r="I41" i="38"/>
  <c r="A40" i="38"/>
  <c r="I40" i="38"/>
  <c r="A39" i="38"/>
  <c r="I39" i="38"/>
  <c r="A38" i="38"/>
  <c r="I38" i="38"/>
  <c r="A37" i="38"/>
  <c r="I37" i="38"/>
  <c r="A36" i="38"/>
  <c r="I36" i="38"/>
  <c r="A35" i="38"/>
  <c r="I35" i="38"/>
  <c r="A34" i="38"/>
  <c r="I34" i="38"/>
  <c r="A33" i="38"/>
  <c r="I33" i="38"/>
  <c r="A32" i="38"/>
  <c r="I32" i="38"/>
  <c r="A31" i="38"/>
  <c r="I31" i="38"/>
  <c r="A30" i="38"/>
  <c r="I30" i="38"/>
  <c r="I24" i="38"/>
  <c r="H24" i="38"/>
  <c r="G24" i="38"/>
  <c r="F24" i="38"/>
  <c r="E24" i="38"/>
  <c r="D24" i="38"/>
  <c r="C24" i="38"/>
  <c r="B24" i="38"/>
  <c r="N19" i="38"/>
  <c r="M19" i="38"/>
  <c r="L19" i="38"/>
  <c r="K19" i="38"/>
  <c r="J19" i="38"/>
  <c r="I19" i="38"/>
  <c r="H19" i="38"/>
  <c r="G19" i="38"/>
  <c r="F19" i="38"/>
  <c r="E19" i="38"/>
  <c r="D19" i="38"/>
  <c r="C19" i="38"/>
  <c r="B19" i="38"/>
  <c r="B15" i="38"/>
  <c r="A15" i="38"/>
  <c r="P5" i="38"/>
  <c r="Q5" i="38"/>
  <c r="N5" i="38"/>
  <c r="M5" i="38"/>
  <c r="L5" i="38"/>
  <c r="D3" i="38"/>
  <c r="I108" i="37"/>
  <c r="I107" i="37"/>
  <c r="I106" i="37"/>
  <c r="I105" i="37"/>
  <c r="I104" i="37"/>
  <c r="I103" i="37"/>
  <c r="I102" i="37"/>
  <c r="I101" i="37"/>
  <c r="I100" i="37"/>
  <c r="I99" i="37"/>
  <c r="I98" i="37"/>
  <c r="I97" i="37"/>
  <c r="I96" i="37"/>
  <c r="I95" i="37"/>
  <c r="I94" i="37"/>
  <c r="I93" i="37"/>
  <c r="I92" i="37"/>
  <c r="I91" i="37"/>
  <c r="I90" i="37"/>
  <c r="I89" i="37"/>
  <c r="I88" i="37"/>
  <c r="I87" i="37"/>
  <c r="I86" i="37"/>
  <c r="I85" i="37"/>
  <c r="I84" i="37"/>
  <c r="I83" i="37"/>
  <c r="I82" i="37"/>
  <c r="I81" i="37"/>
  <c r="I80" i="37"/>
  <c r="I79" i="37"/>
  <c r="I78" i="37"/>
  <c r="I77" i="37"/>
  <c r="I76" i="37"/>
  <c r="I75" i="37"/>
  <c r="I74" i="37"/>
  <c r="I73" i="37"/>
  <c r="I72" i="37"/>
  <c r="I71" i="37"/>
  <c r="I70" i="37"/>
  <c r="I69" i="37"/>
  <c r="I68" i="37"/>
  <c r="I67" i="37"/>
  <c r="I66" i="37"/>
  <c r="I65" i="37"/>
  <c r="I64" i="37"/>
  <c r="I63" i="37"/>
  <c r="I62" i="37"/>
  <c r="I61" i="37"/>
  <c r="I60" i="37"/>
  <c r="I59" i="37"/>
  <c r="I58" i="37"/>
  <c r="I57" i="37"/>
  <c r="I56" i="37"/>
  <c r="I55" i="37"/>
  <c r="I54" i="37"/>
  <c r="I53" i="37"/>
  <c r="I52" i="37"/>
  <c r="I51" i="37"/>
  <c r="I50" i="37"/>
  <c r="I49" i="37"/>
  <c r="I48" i="37"/>
  <c r="I47" i="37"/>
  <c r="I46" i="37"/>
  <c r="I45" i="37"/>
  <c r="A44" i="37"/>
  <c r="I44" i="37"/>
  <c r="A43" i="37"/>
  <c r="I43" i="37"/>
  <c r="A42" i="37"/>
  <c r="I42" i="37"/>
  <c r="A41" i="37"/>
  <c r="I41" i="37"/>
  <c r="A40" i="37"/>
  <c r="I40" i="37"/>
  <c r="A39" i="37"/>
  <c r="I39" i="37"/>
  <c r="A38" i="37"/>
  <c r="I38" i="37"/>
  <c r="A37" i="37"/>
  <c r="I37" i="37"/>
  <c r="A36" i="37"/>
  <c r="I36" i="37"/>
  <c r="A35" i="37"/>
  <c r="I35" i="37"/>
  <c r="A34" i="37"/>
  <c r="I34" i="37"/>
  <c r="A33" i="37"/>
  <c r="I33" i="37"/>
  <c r="A32" i="37"/>
  <c r="I32" i="37"/>
  <c r="A31" i="37"/>
  <c r="I31" i="37"/>
  <c r="A30" i="37"/>
  <c r="I30" i="37"/>
  <c r="I24" i="37"/>
  <c r="H24" i="37"/>
  <c r="G24" i="37"/>
  <c r="F24" i="37"/>
  <c r="E24" i="37"/>
  <c r="D24" i="37"/>
  <c r="C24" i="37"/>
  <c r="B24" i="37"/>
  <c r="N19" i="37"/>
  <c r="M19" i="37"/>
  <c r="L19" i="37"/>
  <c r="K19" i="37"/>
  <c r="J19" i="37"/>
  <c r="I19" i="37"/>
  <c r="H19" i="37"/>
  <c r="G19" i="37"/>
  <c r="F19" i="37"/>
  <c r="E19" i="37"/>
  <c r="D19" i="37"/>
  <c r="C19" i="37"/>
  <c r="B19" i="37"/>
  <c r="B15" i="37"/>
  <c r="A15" i="37"/>
  <c r="P5" i="37"/>
  <c r="Q5" i="37"/>
  <c r="N5" i="37"/>
  <c r="M5" i="37"/>
  <c r="L5" i="37"/>
  <c r="D3" i="37"/>
  <c r="I108" i="36"/>
  <c r="I107" i="36"/>
  <c r="I106" i="36"/>
  <c r="I105" i="36"/>
  <c r="I104" i="36"/>
  <c r="I103" i="36"/>
  <c r="I102" i="36"/>
  <c r="I101" i="36"/>
  <c r="I100" i="36"/>
  <c r="I99" i="36"/>
  <c r="I98" i="36"/>
  <c r="I97" i="36"/>
  <c r="I96" i="36"/>
  <c r="I95" i="36"/>
  <c r="I94" i="36"/>
  <c r="I93" i="36"/>
  <c r="I92" i="36"/>
  <c r="I91" i="36"/>
  <c r="I90" i="36"/>
  <c r="I89" i="36"/>
  <c r="I88" i="36"/>
  <c r="I87" i="36"/>
  <c r="I86" i="36"/>
  <c r="I85" i="36"/>
  <c r="I84" i="36"/>
  <c r="I83" i="36"/>
  <c r="I82" i="36"/>
  <c r="I81" i="36"/>
  <c r="I80" i="36"/>
  <c r="I79" i="36"/>
  <c r="I78" i="36"/>
  <c r="I77" i="36"/>
  <c r="I76" i="36"/>
  <c r="I75" i="36"/>
  <c r="I74" i="36"/>
  <c r="I73" i="36"/>
  <c r="I72" i="36"/>
  <c r="I71" i="36"/>
  <c r="I70" i="36"/>
  <c r="I69" i="36"/>
  <c r="I68" i="36"/>
  <c r="I67" i="36"/>
  <c r="I66" i="36"/>
  <c r="I65" i="36"/>
  <c r="I64" i="36"/>
  <c r="I63" i="36"/>
  <c r="I62" i="36"/>
  <c r="I61" i="36"/>
  <c r="I60" i="36"/>
  <c r="I59" i="36"/>
  <c r="I58" i="36"/>
  <c r="I57" i="36"/>
  <c r="I56" i="36"/>
  <c r="I55" i="36"/>
  <c r="I54" i="36"/>
  <c r="I53" i="36"/>
  <c r="I52" i="36"/>
  <c r="I51" i="36"/>
  <c r="I50" i="36"/>
  <c r="I49" i="36"/>
  <c r="I48" i="36"/>
  <c r="I47" i="36"/>
  <c r="I46" i="36"/>
  <c r="I45" i="36"/>
  <c r="A44" i="36"/>
  <c r="I44" i="36"/>
  <c r="A43" i="36"/>
  <c r="I43" i="36"/>
  <c r="A42" i="36"/>
  <c r="I42" i="36"/>
  <c r="A41" i="36"/>
  <c r="I41" i="36"/>
  <c r="A40" i="36"/>
  <c r="I40" i="36"/>
  <c r="A39" i="36"/>
  <c r="I39" i="36"/>
  <c r="A38" i="36"/>
  <c r="I38" i="36"/>
  <c r="A37" i="36"/>
  <c r="I37" i="36"/>
  <c r="A36" i="36"/>
  <c r="I36" i="36"/>
  <c r="A35" i="36"/>
  <c r="I35" i="36"/>
  <c r="A34" i="36"/>
  <c r="I34" i="36"/>
  <c r="A33" i="36"/>
  <c r="I33" i="36"/>
  <c r="A32" i="36"/>
  <c r="I32" i="36"/>
  <c r="A31" i="36"/>
  <c r="I31" i="36"/>
  <c r="A30" i="36"/>
  <c r="I30" i="36"/>
  <c r="I24" i="36"/>
  <c r="H24" i="36"/>
  <c r="G24" i="36"/>
  <c r="F24" i="36"/>
  <c r="E24" i="36"/>
  <c r="D24" i="36"/>
  <c r="C24" i="36"/>
  <c r="B24" i="36"/>
  <c r="N19" i="36"/>
  <c r="M19" i="36"/>
  <c r="L19" i="36"/>
  <c r="K19" i="36"/>
  <c r="J19" i="36"/>
  <c r="I19" i="36"/>
  <c r="H19" i="36"/>
  <c r="G19" i="36"/>
  <c r="F19" i="36"/>
  <c r="E19" i="36"/>
  <c r="D19" i="36"/>
  <c r="C19" i="36"/>
  <c r="B19" i="36"/>
  <c r="B15" i="36"/>
  <c r="A15" i="36"/>
  <c r="P5" i="36"/>
  <c r="Q5" i="36"/>
  <c r="N5" i="36"/>
  <c r="M5" i="36"/>
  <c r="L5" i="36"/>
  <c r="D3" i="36"/>
  <c r="I108" i="35"/>
  <c r="I107" i="35"/>
  <c r="I106" i="35"/>
  <c r="I105" i="35"/>
  <c r="I104" i="35"/>
  <c r="I103" i="35"/>
  <c r="I102" i="35"/>
  <c r="I101" i="35"/>
  <c r="I100" i="35"/>
  <c r="I99" i="35"/>
  <c r="I98" i="35"/>
  <c r="I97" i="35"/>
  <c r="I96" i="35"/>
  <c r="I95" i="35"/>
  <c r="I94" i="35"/>
  <c r="I93" i="35"/>
  <c r="I92" i="35"/>
  <c r="I91" i="35"/>
  <c r="I90" i="35"/>
  <c r="I89" i="35"/>
  <c r="I88" i="35"/>
  <c r="I87" i="35"/>
  <c r="I86" i="35"/>
  <c r="I85" i="35"/>
  <c r="I84" i="35"/>
  <c r="I83" i="35"/>
  <c r="I82" i="35"/>
  <c r="I81" i="35"/>
  <c r="I80" i="35"/>
  <c r="I79" i="35"/>
  <c r="I78" i="35"/>
  <c r="I77" i="35"/>
  <c r="I76" i="35"/>
  <c r="I75" i="35"/>
  <c r="I74" i="35"/>
  <c r="I73" i="35"/>
  <c r="I72" i="35"/>
  <c r="I71" i="35"/>
  <c r="I70" i="35"/>
  <c r="I69" i="35"/>
  <c r="I68" i="35"/>
  <c r="I67" i="35"/>
  <c r="I66" i="35"/>
  <c r="I65" i="35"/>
  <c r="I64" i="35"/>
  <c r="I63" i="35"/>
  <c r="I62" i="35"/>
  <c r="I61" i="35"/>
  <c r="I60" i="35"/>
  <c r="I59" i="35"/>
  <c r="I58" i="35"/>
  <c r="I57" i="35"/>
  <c r="I56" i="35"/>
  <c r="I55" i="35"/>
  <c r="I54" i="35"/>
  <c r="I53" i="35"/>
  <c r="I52" i="35"/>
  <c r="I51" i="35"/>
  <c r="I50" i="35"/>
  <c r="I49" i="35"/>
  <c r="I48" i="35"/>
  <c r="I47" i="35"/>
  <c r="I46" i="35"/>
  <c r="I45" i="35"/>
  <c r="A44" i="35"/>
  <c r="I44" i="35"/>
  <c r="A43" i="35"/>
  <c r="I43" i="35"/>
  <c r="A42" i="35"/>
  <c r="I42" i="35"/>
  <c r="A41" i="35"/>
  <c r="I41" i="35"/>
  <c r="A40" i="35"/>
  <c r="I40" i="35"/>
  <c r="A39" i="35"/>
  <c r="I39" i="35"/>
  <c r="A38" i="35"/>
  <c r="I38" i="35"/>
  <c r="A37" i="35"/>
  <c r="I37" i="35"/>
  <c r="A36" i="35"/>
  <c r="I36" i="35"/>
  <c r="A35" i="35"/>
  <c r="I35" i="35"/>
  <c r="A34" i="35"/>
  <c r="I34" i="35"/>
  <c r="A33" i="35"/>
  <c r="I33" i="35"/>
  <c r="A32" i="35"/>
  <c r="I32" i="35"/>
  <c r="A31" i="35"/>
  <c r="I31" i="35"/>
  <c r="A30" i="35"/>
  <c r="I30" i="35"/>
  <c r="I24" i="35"/>
  <c r="H24" i="35"/>
  <c r="G24" i="35"/>
  <c r="F24" i="35"/>
  <c r="E24" i="35"/>
  <c r="D24" i="35"/>
  <c r="C24" i="35"/>
  <c r="B24" i="35"/>
  <c r="N19" i="35"/>
  <c r="M19" i="35"/>
  <c r="L19" i="35"/>
  <c r="K19" i="35"/>
  <c r="J19" i="35"/>
  <c r="I19" i="35"/>
  <c r="H19" i="35"/>
  <c r="G19" i="35"/>
  <c r="F19" i="35"/>
  <c r="E19" i="35"/>
  <c r="D19" i="35"/>
  <c r="C19" i="35"/>
  <c r="B19" i="35"/>
  <c r="B15" i="35"/>
  <c r="A15" i="35"/>
  <c r="P5" i="35"/>
  <c r="Q5" i="35"/>
  <c r="N5" i="35"/>
  <c r="M5" i="35"/>
  <c r="L5" i="35"/>
  <c r="D3" i="35"/>
  <c r="I108" i="34"/>
  <c r="I107" i="34"/>
  <c r="I106" i="34"/>
  <c r="I105" i="34"/>
  <c r="I104" i="34"/>
  <c r="I103" i="34"/>
  <c r="I102" i="34"/>
  <c r="I101" i="34"/>
  <c r="I100" i="34"/>
  <c r="I99" i="34"/>
  <c r="I98" i="34"/>
  <c r="I97" i="34"/>
  <c r="I96" i="34"/>
  <c r="I95" i="34"/>
  <c r="I94" i="34"/>
  <c r="I93" i="34"/>
  <c r="I92" i="34"/>
  <c r="I91" i="34"/>
  <c r="I90" i="34"/>
  <c r="I89" i="34"/>
  <c r="I88" i="34"/>
  <c r="I87" i="34"/>
  <c r="I86" i="34"/>
  <c r="I85" i="34"/>
  <c r="I84" i="34"/>
  <c r="I83" i="34"/>
  <c r="I82" i="34"/>
  <c r="I81" i="34"/>
  <c r="I80" i="34"/>
  <c r="I79" i="34"/>
  <c r="I78" i="34"/>
  <c r="I77" i="34"/>
  <c r="I76" i="34"/>
  <c r="I75" i="34"/>
  <c r="I74" i="34"/>
  <c r="I73" i="34"/>
  <c r="I72" i="34"/>
  <c r="I71" i="34"/>
  <c r="I70" i="34"/>
  <c r="I69" i="34"/>
  <c r="I68" i="34"/>
  <c r="I67" i="34"/>
  <c r="I66" i="34"/>
  <c r="I65" i="34"/>
  <c r="I64" i="34"/>
  <c r="I63" i="34"/>
  <c r="I62" i="34"/>
  <c r="I61" i="34"/>
  <c r="I60" i="34"/>
  <c r="I59" i="34"/>
  <c r="I58" i="34"/>
  <c r="I57" i="34"/>
  <c r="I56" i="34"/>
  <c r="I55" i="34"/>
  <c r="I54" i="34"/>
  <c r="I53" i="34"/>
  <c r="I52" i="34"/>
  <c r="I51" i="34"/>
  <c r="I50" i="34"/>
  <c r="I49" i="34"/>
  <c r="I48" i="34"/>
  <c r="I47" i="34"/>
  <c r="I46" i="34"/>
  <c r="I45" i="34"/>
  <c r="A44" i="34"/>
  <c r="I44" i="34"/>
  <c r="A43" i="34"/>
  <c r="I43" i="34"/>
  <c r="A42" i="34"/>
  <c r="I42" i="34"/>
  <c r="A41" i="34"/>
  <c r="I41" i="34"/>
  <c r="A40" i="34"/>
  <c r="I40" i="34"/>
  <c r="A39" i="34"/>
  <c r="I39" i="34"/>
  <c r="A38" i="34"/>
  <c r="I38" i="34"/>
  <c r="A37" i="34"/>
  <c r="I37" i="34"/>
  <c r="A36" i="34"/>
  <c r="I36" i="34"/>
  <c r="A35" i="34"/>
  <c r="I35" i="34"/>
  <c r="A34" i="34"/>
  <c r="I34" i="34"/>
  <c r="A33" i="34"/>
  <c r="I33" i="34"/>
  <c r="A32" i="34"/>
  <c r="I32" i="34"/>
  <c r="A31" i="34"/>
  <c r="I31" i="34"/>
  <c r="A30" i="34"/>
  <c r="I30" i="34"/>
  <c r="I24" i="34"/>
  <c r="H24" i="34"/>
  <c r="G24" i="34"/>
  <c r="F24" i="34"/>
  <c r="E24" i="34"/>
  <c r="D24" i="34"/>
  <c r="C24" i="34"/>
  <c r="B24" i="34"/>
  <c r="N19" i="34"/>
  <c r="M19" i="34"/>
  <c r="L19" i="34"/>
  <c r="K19" i="34"/>
  <c r="J19" i="34"/>
  <c r="I19" i="34"/>
  <c r="H19" i="34"/>
  <c r="G19" i="34"/>
  <c r="F19" i="34"/>
  <c r="E19" i="34"/>
  <c r="D19" i="34"/>
  <c r="C19" i="34"/>
  <c r="B19" i="34"/>
  <c r="B15" i="34"/>
  <c r="A15" i="34"/>
  <c r="P5" i="34"/>
  <c r="Q5" i="34"/>
  <c r="N5" i="34"/>
  <c r="M5" i="34"/>
  <c r="L5" i="34"/>
  <c r="D3" i="34"/>
  <c r="I108" i="33"/>
  <c r="I107" i="33"/>
  <c r="I106" i="33"/>
  <c r="I105" i="33"/>
  <c r="I104" i="33"/>
  <c r="I103" i="33"/>
  <c r="I102" i="33"/>
  <c r="I101" i="33"/>
  <c r="I100" i="33"/>
  <c r="I99" i="33"/>
  <c r="I98" i="33"/>
  <c r="I97" i="33"/>
  <c r="I96" i="33"/>
  <c r="I95" i="33"/>
  <c r="I94" i="33"/>
  <c r="I93" i="33"/>
  <c r="I92" i="33"/>
  <c r="I91" i="33"/>
  <c r="I90" i="33"/>
  <c r="I89" i="33"/>
  <c r="I88" i="33"/>
  <c r="I87" i="33"/>
  <c r="I86" i="33"/>
  <c r="I85" i="33"/>
  <c r="I84" i="33"/>
  <c r="I83" i="33"/>
  <c r="I82" i="33"/>
  <c r="I81" i="33"/>
  <c r="I80" i="33"/>
  <c r="I79" i="33"/>
  <c r="I78" i="33"/>
  <c r="I77" i="33"/>
  <c r="I76" i="33"/>
  <c r="I75" i="33"/>
  <c r="I74" i="33"/>
  <c r="I73" i="33"/>
  <c r="I72" i="33"/>
  <c r="I71" i="33"/>
  <c r="I70" i="33"/>
  <c r="I69" i="33"/>
  <c r="I68" i="33"/>
  <c r="I67" i="33"/>
  <c r="I66" i="33"/>
  <c r="I65" i="33"/>
  <c r="I64" i="33"/>
  <c r="I63" i="33"/>
  <c r="I62" i="33"/>
  <c r="I61" i="33"/>
  <c r="I60" i="33"/>
  <c r="I59" i="33"/>
  <c r="I58" i="33"/>
  <c r="I57" i="33"/>
  <c r="I56" i="33"/>
  <c r="I55" i="33"/>
  <c r="I54" i="33"/>
  <c r="I53" i="33"/>
  <c r="I52" i="33"/>
  <c r="I51" i="33"/>
  <c r="I50" i="33"/>
  <c r="I49" i="33"/>
  <c r="I48" i="33"/>
  <c r="I47" i="33"/>
  <c r="I46" i="33"/>
  <c r="I45" i="33"/>
  <c r="A44" i="33"/>
  <c r="I44" i="33"/>
  <c r="A43" i="33"/>
  <c r="I43" i="33"/>
  <c r="A42" i="33"/>
  <c r="I42" i="33"/>
  <c r="A41" i="33"/>
  <c r="I41" i="33"/>
  <c r="A40" i="33"/>
  <c r="I40" i="33"/>
  <c r="A39" i="33"/>
  <c r="I39" i="33"/>
  <c r="A38" i="33"/>
  <c r="I38" i="33"/>
  <c r="A37" i="33"/>
  <c r="I37" i="33"/>
  <c r="A36" i="33"/>
  <c r="I36" i="33"/>
  <c r="A35" i="33"/>
  <c r="I35" i="33"/>
  <c r="A34" i="33"/>
  <c r="I34" i="33"/>
  <c r="A33" i="33"/>
  <c r="I33" i="33"/>
  <c r="A32" i="33"/>
  <c r="I32" i="33"/>
  <c r="A31" i="33"/>
  <c r="I31" i="33"/>
  <c r="A30" i="33"/>
  <c r="I30" i="33"/>
  <c r="I24" i="33"/>
  <c r="H24" i="33"/>
  <c r="G24" i="33"/>
  <c r="F24" i="33"/>
  <c r="E24" i="33"/>
  <c r="D24" i="33"/>
  <c r="C24" i="33"/>
  <c r="B24" i="33"/>
  <c r="N19" i="33"/>
  <c r="M19" i="33"/>
  <c r="L19" i="33"/>
  <c r="K19" i="33"/>
  <c r="J19" i="33"/>
  <c r="I19" i="33"/>
  <c r="H19" i="33"/>
  <c r="G19" i="33"/>
  <c r="F19" i="33"/>
  <c r="E19" i="33"/>
  <c r="D19" i="33"/>
  <c r="C19" i="33"/>
  <c r="B19" i="33"/>
  <c r="B15" i="33"/>
  <c r="A15" i="33"/>
  <c r="P5" i="33"/>
  <c r="Q5" i="33"/>
  <c r="N5" i="33"/>
  <c r="M5" i="33"/>
  <c r="L5" i="33"/>
  <c r="D3" i="33"/>
  <c r="I108" i="32"/>
  <c r="I107" i="32"/>
  <c r="I106" i="32"/>
  <c r="I105" i="32"/>
  <c r="I104" i="32"/>
  <c r="I103" i="32"/>
  <c r="I102" i="32"/>
  <c r="I101" i="32"/>
  <c r="I100" i="32"/>
  <c r="I99" i="32"/>
  <c r="I98" i="32"/>
  <c r="I97" i="32"/>
  <c r="I96" i="32"/>
  <c r="I95" i="32"/>
  <c r="I94" i="32"/>
  <c r="I93" i="32"/>
  <c r="I92" i="32"/>
  <c r="I91" i="32"/>
  <c r="I90" i="32"/>
  <c r="I89" i="32"/>
  <c r="I88" i="32"/>
  <c r="I87" i="32"/>
  <c r="I86" i="32"/>
  <c r="I85" i="32"/>
  <c r="I84" i="32"/>
  <c r="I83" i="32"/>
  <c r="I82" i="32"/>
  <c r="I81" i="32"/>
  <c r="I80" i="32"/>
  <c r="I79" i="32"/>
  <c r="I78" i="32"/>
  <c r="I77" i="32"/>
  <c r="I76" i="32"/>
  <c r="I75" i="32"/>
  <c r="I74" i="32"/>
  <c r="I73" i="32"/>
  <c r="I72" i="32"/>
  <c r="I71" i="32"/>
  <c r="I70" i="32"/>
  <c r="I69" i="32"/>
  <c r="I68" i="32"/>
  <c r="I67" i="32"/>
  <c r="I66" i="32"/>
  <c r="I65" i="32"/>
  <c r="I64" i="32"/>
  <c r="I63" i="32"/>
  <c r="I62" i="32"/>
  <c r="I61" i="32"/>
  <c r="I60" i="32"/>
  <c r="I59" i="32"/>
  <c r="I58" i="32"/>
  <c r="I57" i="32"/>
  <c r="I56" i="32"/>
  <c r="I55" i="32"/>
  <c r="I54" i="32"/>
  <c r="I53" i="32"/>
  <c r="I52" i="32"/>
  <c r="I51" i="32"/>
  <c r="I50" i="32"/>
  <c r="I49" i="32"/>
  <c r="I48" i="32"/>
  <c r="I47" i="32"/>
  <c r="I46" i="32"/>
  <c r="I45" i="32"/>
  <c r="A44" i="32"/>
  <c r="I44" i="32"/>
  <c r="A43" i="32"/>
  <c r="I43" i="32"/>
  <c r="A42" i="32"/>
  <c r="I42" i="32"/>
  <c r="A41" i="32"/>
  <c r="I41" i="32"/>
  <c r="A40" i="32"/>
  <c r="I40" i="32"/>
  <c r="A39" i="32"/>
  <c r="I39" i="32"/>
  <c r="A38" i="32"/>
  <c r="I38" i="32"/>
  <c r="A37" i="32"/>
  <c r="I37" i="32"/>
  <c r="A36" i="32"/>
  <c r="I36" i="32"/>
  <c r="A35" i="32"/>
  <c r="I35" i="32"/>
  <c r="A34" i="32"/>
  <c r="I34" i="32"/>
  <c r="A33" i="32"/>
  <c r="I33" i="32"/>
  <c r="A32" i="32"/>
  <c r="I32" i="32"/>
  <c r="A31" i="32"/>
  <c r="I31" i="32"/>
  <c r="A30" i="32"/>
  <c r="I30" i="32"/>
  <c r="I24" i="32"/>
  <c r="H24" i="32"/>
  <c r="G24" i="32"/>
  <c r="F24" i="32"/>
  <c r="E24" i="32"/>
  <c r="D24" i="32"/>
  <c r="C24" i="32"/>
  <c r="B24" i="32"/>
  <c r="N19" i="32"/>
  <c r="M19" i="32"/>
  <c r="L19" i="32"/>
  <c r="K19" i="32"/>
  <c r="J19" i="32"/>
  <c r="I19" i="32"/>
  <c r="H19" i="32"/>
  <c r="G19" i="32"/>
  <c r="F19" i="32"/>
  <c r="E19" i="32"/>
  <c r="D19" i="32"/>
  <c r="C19" i="32"/>
  <c r="B19" i="32"/>
  <c r="B15" i="32"/>
  <c r="A15" i="32"/>
  <c r="P5" i="32"/>
  <c r="Q5" i="32"/>
  <c r="N5" i="32"/>
  <c r="M5" i="32"/>
  <c r="L5" i="32"/>
  <c r="D3" i="32"/>
  <c r="I108" i="31"/>
  <c r="I107" i="31"/>
  <c r="I106" i="31"/>
  <c r="I105" i="31"/>
  <c r="I104" i="31"/>
  <c r="I103" i="31"/>
  <c r="I102" i="31"/>
  <c r="I101" i="31"/>
  <c r="I100" i="31"/>
  <c r="I99" i="31"/>
  <c r="I98" i="31"/>
  <c r="I97" i="31"/>
  <c r="I96" i="31"/>
  <c r="I95" i="31"/>
  <c r="I94" i="31"/>
  <c r="I93" i="31"/>
  <c r="I92" i="31"/>
  <c r="I91" i="31"/>
  <c r="I90" i="31"/>
  <c r="I89" i="31"/>
  <c r="I88" i="31"/>
  <c r="I87" i="31"/>
  <c r="I86" i="31"/>
  <c r="I85" i="31"/>
  <c r="I84" i="31"/>
  <c r="I83" i="31"/>
  <c r="I82" i="31"/>
  <c r="I81" i="31"/>
  <c r="I80" i="31"/>
  <c r="I79" i="31"/>
  <c r="I78" i="31"/>
  <c r="I77" i="31"/>
  <c r="I76" i="31"/>
  <c r="I75" i="31"/>
  <c r="I74" i="31"/>
  <c r="I73" i="31"/>
  <c r="I72" i="31"/>
  <c r="I71" i="31"/>
  <c r="I70" i="31"/>
  <c r="I69" i="31"/>
  <c r="I68" i="31"/>
  <c r="I67" i="31"/>
  <c r="I66" i="31"/>
  <c r="I65" i="31"/>
  <c r="I64" i="31"/>
  <c r="I63" i="31"/>
  <c r="I62" i="31"/>
  <c r="I61" i="31"/>
  <c r="I60" i="31"/>
  <c r="I59" i="31"/>
  <c r="I58" i="31"/>
  <c r="I57" i="31"/>
  <c r="I56" i="31"/>
  <c r="I55" i="31"/>
  <c r="I54" i="31"/>
  <c r="I53" i="31"/>
  <c r="I52" i="31"/>
  <c r="I51" i="31"/>
  <c r="I50" i="31"/>
  <c r="I49" i="31"/>
  <c r="I48" i="31"/>
  <c r="I47" i="31"/>
  <c r="I46" i="31"/>
  <c r="I45" i="31"/>
  <c r="A44" i="31"/>
  <c r="I44" i="31"/>
  <c r="A43" i="31"/>
  <c r="I43" i="31"/>
  <c r="A42" i="31"/>
  <c r="I42" i="31"/>
  <c r="A41" i="31"/>
  <c r="I41" i="31"/>
  <c r="A40" i="31"/>
  <c r="I40" i="31"/>
  <c r="A39" i="31"/>
  <c r="I39" i="31"/>
  <c r="A38" i="31"/>
  <c r="I38" i="31"/>
  <c r="A37" i="31"/>
  <c r="I37" i="31"/>
  <c r="A36" i="31"/>
  <c r="I36" i="31"/>
  <c r="A35" i="31"/>
  <c r="I35" i="31"/>
  <c r="A34" i="31"/>
  <c r="I34" i="31"/>
  <c r="A33" i="31"/>
  <c r="I33" i="31"/>
  <c r="A32" i="31"/>
  <c r="I32" i="31"/>
  <c r="A31" i="31"/>
  <c r="I31" i="31"/>
  <c r="A30" i="31"/>
  <c r="I30" i="31"/>
  <c r="I24" i="31"/>
  <c r="H24" i="31"/>
  <c r="G24" i="31"/>
  <c r="F24" i="31"/>
  <c r="E24" i="31"/>
  <c r="D24" i="31"/>
  <c r="C24" i="31"/>
  <c r="B24" i="31"/>
  <c r="N19" i="31"/>
  <c r="M19" i="31"/>
  <c r="L19" i="31"/>
  <c r="K19" i="31"/>
  <c r="J19" i="31"/>
  <c r="I19" i="31"/>
  <c r="H19" i="31"/>
  <c r="G19" i="31"/>
  <c r="F19" i="31"/>
  <c r="E19" i="31"/>
  <c r="D19" i="31"/>
  <c r="C19" i="31"/>
  <c r="B19" i="31"/>
  <c r="B15" i="31"/>
  <c r="A15" i="31"/>
  <c r="P5" i="31"/>
  <c r="Q5" i="31"/>
  <c r="N5" i="31"/>
  <c r="M5" i="31"/>
  <c r="L5" i="31"/>
  <c r="D3" i="31"/>
  <c r="I108" i="30"/>
  <c r="I107" i="30"/>
  <c r="I106" i="30"/>
  <c r="I105" i="30"/>
  <c r="I104" i="30"/>
  <c r="I103" i="30"/>
  <c r="I102" i="30"/>
  <c r="I101" i="30"/>
  <c r="I100" i="30"/>
  <c r="I99" i="30"/>
  <c r="I98" i="30"/>
  <c r="I97" i="30"/>
  <c r="I96" i="30"/>
  <c r="I95" i="30"/>
  <c r="I94" i="30"/>
  <c r="I93" i="30"/>
  <c r="I92" i="30"/>
  <c r="I91" i="30"/>
  <c r="I90" i="30"/>
  <c r="I89" i="30"/>
  <c r="I88" i="30"/>
  <c r="I87" i="30"/>
  <c r="I86" i="30"/>
  <c r="I85" i="30"/>
  <c r="I84" i="30"/>
  <c r="I83" i="30"/>
  <c r="I82" i="30"/>
  <c r="I81" i="30"/>
  <c r="I80" i="30"/>
  <c r="I79" i="30"/>
  <c r="I78" i="30"/>
  <c r="I77" i="30"/>
  <c r="I76" i="30"/>
  <c r="I75" i="30"/>
  <c r="I74" i="30"/>
  <c r="I73" i="30"/>
  <c r="I72" i="30"/>
  <c r="I71" i="30"/>
  <c r="I70" i="30"/>
  <c r="I69" i="30"/>
  <c r="I68" i="30"/>
  <c r="I67" i="30"/>
  <c r="I66" i="30"/>
  <c r="I65" i="30"/>
  <c r="I64" i="30"/>
  <c r="I63" i="30"/>
  <c r="I62" i="30"/>
  <c r="I61" i="30"/>
  <c r="I60" i="30"/>
  <c r="I59" i="30"/>
  <c r="I58" i="30"/>
  <c r="I57" i="30"/>
  <c r="I56" i="30"/>
  <c r="I55" i="30"/>
  <c r="I54" i="30"/>
  <c r="I53" i="30"/>
  <c r="I52" i="30"/>
  <c r="I51" i="30"/>
  <c r="I50" i="30"/>
  <c r="I49" i="30"/>
  <c r="I48" i="30"/>
  <c r="I47" i="30"/>
  <c r="I46" i="30"/>
  <c r="I45" i="30"/>
  <c r="A44" i="30"/>
  <c r="I44" i="30"/>
  <c r="A43" i="30"/>
  <c r="I43" i="30"/>
  <c r="A42" i="30"/>
  <c r="I42" i="30"/>
  <c r="A41" i="30"/>
  <c r="I41" i="30"/>
  <c r="A40" i="30"/>
  <c r="I40" i="30"/>
  <c r="A39" i="30"/>
  <c r="I39" i="30"/>
  <c r="A38" i="30"/>
  <c r="I38" i="30"/>
  <c r="A37" i="30"/>
  <c r="I37" i="30"/>
  <c r="A36" i="30"/>
  <c r="I36" i="30"/>
  <c r="A35" i="30"/>
  <c r="I35" i="30"/>
  <c r="A34" i="30"/>
  <c r="I34" i="30"/>
  <c r="A33" i="30"/>
  <c r="I33" i="30"/>
  <c r="A32" i="30"/>
  <c r="I32" i="30"/>
  <c r="A31" i="30"/>
  <c r="I31" i="30"/>
  <c r="A30" i="30"/>
  <c r="I30" i="30"/>
  <c r="I24" i="30"/>
  <c r="H24" i="30"/>
  <c r="G24" i="30"/>
  <c r="F24" i="30"/>
  <c r="E24" i="30"/>
  <c r="D24" i="30"/>
  <c r="C24" i="30"/>
  <c r="B24" i="30"/>
  <c r="N19" i="30"/>
  <c r="M19" i="30"/>
  <c r="L19" i="30"/>
  <c r="K19" i="30"/>
  <c r="J19" i="30"/>
  <c r="I19" i="30"/>
  <c r="H19" i="30"/>
  <c r="G19" i="30"/>
  <c r="F19" i="30"/>
  <c r="E19" i="30"/>
  <c r="D19" i="30"/>
  <c r="C19" i="30"/>
  <c r="B19" i="30"/>
  <c r="B15" i="30"/>
  <c r="A15" i="30"/>
  <c r="P5" i="30"/>
  <c r="Q5" i="30"/>
  <c r="N5" i="30"/>
  <c r="M5" i="30"/>
  <c r="L5" i="30"/>
  <c r="D3" i="30"/>
  <c r="I108" i="29"/>
  <c r="I107" i="29"/>
  <c r="I106" i="29"/>
  <c r="I105" i="29"/>
  <c r="I104" i="29"/>
  <c r="I103" i="29"/>
  <c r="I102" i="29"/>
  <c r="I101" i="29"/>
  <c r="I100" i="29"/>
  <c r="I99" i="29"/>
  <c r="I98" i="29"/>
  <c r="I97" i="29"/>
  <c r="I96" i="29"/>
  <c r="I95" i="29"/>
  <c r="I94" i="29"/>
  <c r="I93" i="29"/>
  <c r="I92" i="29"/>
  <c r="I91" i="29"/>
  <c r="I90" i="29"/>
  <c r="I89" i="29"/>
  <c r="I88" i="29"/>
  <c r="I87" i="29"/>
  <c r="I86" i="29"/>
  <c r="I85" i="29"/>
  <c r="I84" i="29"/>
  <c r="I83" i="29"/>
  <c r="I82" i="29"/>
  <c r="I81" i="29"/>
  <c r="I80" i="29"/>
  <c r="I79" i="29"/>
  <c r="I78" i="29"/>
  <c r="I77" i="29"/>
  <c r="I76" i="29"/>
  <c r="I75" i="29"/>
  <c r="I74" i="29"/>
  <c r="I73" i="29"/>
  <c r="I72" i="29"/>
  <c r="I71" i="29"/>
  <c r="I70" i="29"/>
  <c r="I69" i="29"/>
  <c r="I68" i="29"/>
  <c r="I67" i="29"/>
  <c r="I66" i="29"/>
  <c r="I65" i="29"/>
  <c r="I64" i="29"/>
  <c r="I63" i="29"/>
  <c r="I62" i="29"/>
  <c r="I61" i="29"/>
  <c r="I60" i="29"/>
  <c r="I59" i="29"/>
  <c r="I58" i="29"/>
  <c r="I57" i="29"/>
  <c r="I56" i="29"/>
  <c r="I55" i="29"/>
  <c r="I54" i="29"/>
  <c r="I53" i="29"/>
  <c r="I52" i="29"/>
  <c r="I51" i="29"/>
  <c r="I50" i="29"/>
  <c r="I49" i="29"/>
  <c r="I48" i="29"/>
  <c r="I47" i="29"/>
  <c r="I46" i="29"/>
  <c r="I45" i="29"/>
  <c r="A44" i="29"/>
  <c r="I44" i="29"/>
  <c r="A43" i="29"/>
  <c r="I43" i="29"/>
  <c r="A42" i="29"/>
  <c r="I42" i="29"/>
  <c r="A41" i="29"/>
  <c r="I41" i="29"/>
  <c r="A40" i="29"/>
  <c r="I40" i="29"/>
  <c r="A39" i="29"/>
  <c r="I39" i="29"/>
  <c r="A38" i="29"/>
  <c r="I38" i="29"/>
  <c r="A37" i="29"/>
  <c r="I37" i="29"/>
  <c r="A36" i="29"/>
  <c r="I36" i="29"/>
  <c r="A35" i="29"/>
  <c r="I35" i="29"/>
  <c r="A34" i="29"/>
  <c r="I34" i="29"/>
  <c r="A33" i="29"/>
  <c r="I33" i="29"/>
  <c r="A32" i="29"/>
  <c r="I32" i="29"/>
  <c r="A31" i="29"/>
  <c r="I31" i="29"/>
  <c r="A30" i="29"/>
  <c r="I30" i="29"/>
  <c r="I24" i="29"/>
  <c r="H24" i="29"/>
  <c r="G24" i="29"/>
  <c r="F24" i="29"/>
  <c r="E24" i="29"/>
  <c r="D24" i="29"/>
  <c r="C24" i="29"/>
  <c r="B24" i="29"/>
  <c r="N19" i="29"/>
  <c r="M19" i="29"/>
  <c r="L19" i="29"/>
  <c r="K19" i="29"/>
  <c r="J19" i="29"/>
  <c r="I19" i="29"/>
  <c r="H19" i="29"/>
  <c r="G19" i="29"/>
  <c r="F19" i="29"/>
  <c r="E19" i="29"/>
  <c r="D19" i="29"/>
  <c r="C19" i="29"/>
  <c r="B19" i="29"/>
  <c r="B15" i="29"/>
  <c r="A15" i="29"/>
  <c r="P5" i="29"/>
  <c r="Q5" i="29"/>
  <c r="N5" i="29"/>
  <c r="M5" i="29"/>
  <c r="L5" i="29"/>
  <c r="D3" i="29"/>
  <c r="I108" i="28"/>
  <c r="I107" i="28"/>
  <c r="I106" i="28"/>
  <c r="I105" i="28"/>
  <c r="I104" i="28"/>
  <c r="I103" i="28"/>
  <c r="I102" i="28"/>
  <c r="I101" i="28"/>
  <c r="I100" i="28"/>
  <c r="I99" i="28"/>
  <c r="I98" i="28"/>
  <c r="I97" i="28"/>
  <c r="I96" i="28"/>
  <c r="I95" i="28"/>
  <c r="I94" i="28"/>
  <c r="I93" i="28"/>
  <c r="I92" i="28"/>
  <c r="I91" i="28"/>
  <c r="I90" i="28"/>
  <c r="I89" i="28"/>
  <c r="I88" i="28"/>
  <c r="I87" i="28"/>
  <c r="I86" i="28"/>
  <c r="I85" i="28"/>
  <c r="I84" i="28"/>
  <c r="I83" i="28"/>
  <c r="I82" i="28"/>
  <c r="I81" i="28"/>
  <c r="I80" i="28"/>
  <c r="I79" i="28"/>
  <c r="I78" i="28"/>
  <c r="I77" i="28"/>
  <c r="I76" i="28"/>
  <c r="I75" i="28"/>
  <c r="I74" i="28"/>
  <c r="I73" i="28"/>
  <c r="I72" i="28"/>
  <c r="I71" i="28"/>
  <c r="I70" i="28"/>
  <c r="I69" i="28"/>
  <c r="I68" i="28"/>
  <c r="I67" i="28"/>
  <c r="I66" i="28"/>
  <c r="I65" i="28"/>
  <c r="I64" i="28"/>
  <c r="I63" i="28"/>
  <c r="I62" i="28"/>
  <c r="I61" i="28"/>
  <c r="I60" i="28"/>
  <c r="I59" i="28"/>
  <c r="I58" i="28"/>
  <c r="I57" i="28"/>
  <c r="I56" i="28"/>
  <c r="I55" i="28"/>
  <c r="I54" i="28"/>
  <c r="I53" i="28"/>
  <c r="I52" i="28"/>
  <c r="I51" i="28"/>
  <c r="I50" i="28"/>
  <c r="I49" i="28"/>
  <c r="I48" i="28"/>
  <c r="I47" i="28"/>
  <c r="I46" i="28"/>
  <c r="I45" i="28"/>
  <c r="A44" i="28"/>
  <c r="I44" i="28"/>
  <c r="A43" i="28"/>
  <c r="I43" i="28"/>
  <c r="A42" i="28"/>
  <c r="I42" i="28"/>
  <c r="A41" i="28"/>
  <c r="I41" i="28"/>
  <c r="A40" i="28"/>
  <c r="I40" i="28"/>
  <c r="A39" i="28"/>
  <c r="I39" i="28"/>
  <c r="A38" i="28"/>
  <c r="I38" i="28"/>
  <c r="A37" i="28"/>
  <c r="I37" i="28"/>
  <c r="A36" i="28"/>
  <c r="I36" i="28"/>
  <c r="A35" i="28"/>
  <c r="I35" i="28"/>
  <c r="A34" i="28"/>
  <c r="I34" i="28"/>
  <c r="A33" i="28"/>
  <c r="I33" i="28"/>
  <c r="A32" i="28"/>
  <c r="I32" i="28"/>
  <c r="A31" i="28"/>
  <c r="I31" i="28"/>
  <c r="A30" i="28"/>
  <c r="I30" i="28"/>
  <c r="I24" i="28"/>
  <c r="H24" i="28"/>
  <c r="G24" i="28"/>
  <c r="F24" i="28"/>
  <c r="E24" i="28"/>
  <c r="D24" i="28"/>
  <c r="C24" i="28"/>
  <c r="B24" i="28"/>
  <c r="N19" i="28"/>
  <c r="M19" i="28"/>
  <c r="L19" i="28"/>
  <c r="K19" i="28"/>
  <c r="J19" i="28"/>
  <c r="I19" i="28"/>
  <c r="H19" i="28"/>
  <c r="G19" i="28"/>
  <c r="F19" i="28"/>
  <c r="E19" i="28"/>
  <c r="D19" i="28"/>
  <c r="C19" i="28"/>
  <c r="B19" i="28"/>
  <c r="B15" i="28"/>
  <c r="A15" i="28"/>
  <c r="P5" i="28"/>
  <c r="Q5" i="28"/>
  <c r="N5" i="28"/>
  <c r="M5" i="28"/>
  <c r="L5" i="28"/>
  <c r="D3" i="28"/>
  <c r="I108" i="27"/>
  <c r="I107" i="27"/>
  <c r="I106" i="27"/>
  <c r="I105" i="27"/>
  <c r="I104" i="27"/>
  <c r="I103" i="27"/>
  <c r="I102" i="27"/>
  <c r="I101" i="27"/>
  <c r="I100" i="27"/>
  <c r="I99" i="27"/>
  <c r="I98" i="27"/>
  <c r="I97" i="27"/>
  <c r="I96" i="27"/>
  <c r="I95" i="27"/>
  <c r="I94" i="27"/>
  <c r="I93" i="27"/>
  <c r="I92" i="27"/>
  <c r="I91" i="27"/>
  <c r="I90" i="27"/>
  <c r="I89" i="27"/>
  <c r="I88" i="27"/>
  <c r="I87" i="27"/>
  <c r="I86" i="27"/>
  <c r="I85" i="27"/>
  <c r="I84" i="27"/>
  <c r="I83" i="27"/>
  <c r="I82" i="27"/>
  <c r="I81" i="27"/>
  <c r="I80" i="27"/>
  <c r="I79" i="27"/>
  <c r="I78" i="27"/>
  <c r="I77" i="27"/>
  <c r="I76" i="27"/>
  <c r="I75" i="27"/>
  <c r="I74" i="27"/>
  <c r="I73" i="27"/>
  <c r="I72" i="27"/>
  <c r="I71" i="27"/>
  <c r="I70" i="27"/>
  <c r="I69" i="27"/>
  <c r="I68" i="27"/>
  <c r="I67" i="27"/>
  <c r="I66" i="27"/>
  <c r="I65" i="27"/>
  <c r="I64" i="27"/>
  <c r="I63" i="27"/>
  <c r="I62" i="27"/>
  <c r="I61" i="27"/>
  <c r="I60" i="27"/>
  <c r="I59" i="27"/>
  <c r="I58" i="27"/>
  <c r="I57" i="27"/>
  <c r="I56" i="27"/>
  <c r="I55" i="27"/>
  <c r="I54" i="27"/>
  <c r="I53" i="27"/>
  <c r="I52" i="27"/>
  <c r="I51" i="27"/>
  <c r="I50" i="27"/>
  <c r="I49" i="27"/>
  <c r="I48" i="27"/>
  <c r="I47" i="27"/>
  <c r="I46" i="27"/>
  <c r="I45" i="27"/>
  <c r="A44" i="27"/>
  <c r="I44" i="27"/>
  <c r="A43" i="27"/>
  <c r="I43" i="27"/>
  <c r="A42" i="27"/>
  <c r="I42" i="27"/>
  <c r="A41" i="27"/>
  <c r="I41" i="27"/>
  <c r="A40" i="27"/>
  <c r="I40" i="27"/>
  <c r="A39" i="27"/>
  <c r="I39" i="27"/>
  <c r="A38" i="27"/>
  <c r="I38" i="27"/>
  <c r="A37" i="27"/>
  <c r="I37" i="27"/>
  <c r="A36" i="27"/>
  <c r="I36" i="27"/>
  <c r="A35" i="27"/>
  <c r="I35" i="27"/>
  <c r="A34" i="27"/>
  <c r="I34" i="27"/>
  <c r="A33" i="27"/>
  <c r="I33" i="27"/>
  <c r="A32" i="27"/>
  <c r="I32" i="27"/>
  <c r="A31" i="27"/>
  <c r="I31" i="27"/>
  <c r="A30" i="27"/>
  <c r="I30" i="27"/>
  <c r="I24" i="27"/>
  <c r="H24" i="27"/>
  <c r="G24" i="27"/>
  <c r="F24" i="27"/>
  <c r="E24" i="27"/>
  <c r="D24" i="27"/>
  <c r="C24" i="27"/>
  <c r="B24" i="27"/>
  <c r="N19" i="27"/>
  <c r="M19" i="27"/>
  <c r="L19" i="27"/>
  <c r="K19" i="27"/>
  <c r="J19" i="27"/>
  <c r="I19" i="27"/>
  <c r="H19" i="27"/>
  <c r="G19" i="27"/>
  <c r="F19" i="27"/>
  <c r="E19" i="27"/>
  <c r="D19" i="27"/>
  <c r="C19" i="27"/>
  <c r="B19" i="27"/>
  <c r="B15" i="27"/>
  <c r="A15" i="27"/>
  <c r="P5" i="27"/>
  <c r="Q5" i="27"/>
  <c r="N5" i="27"/>
  <c r="M5" i="27"/>
  <c r="L5" i="27"/>
  <c r="D3" i="27"/>
  <c r="I108" i="26"/>
  <c r="I107" i="26"/>
  <c r="I106" i="26"/>
  <c r="I105" i="26"/>
  <c r="I104" i="26"/>
  <c r="I103" i="26"/>
  <c r="I102" i="26"/>
  <c r="I101" i="26"/>
  <c r="I100" i="26"/>
  <c r="I99" i="26"/>
  <c r="I98" i="26"/>
  <c r="I97" i="26"/>
  <c r="I96" i="26"/>
  <c r="I95" i="26"/>
  <c r="I94" i="26"/>
  <c r="I93" i="26"/>
  <c r="I92" i="26"/>
  <c r="I91" i="26"/>
  <c r="I90" i="26"/>
  <c r="I89" i="26"/>
  <c r="I88" i="26"/>
  <c r="I87" i="26"/>
  <c r="I86" i="26"/>
  <c r="I85" i="26"/>
  <c r="I84" i="26"/>
  <c r="I83" i="26"/>
  <c r="I82" i="26"/>
  <c r="I81" i="26"/>
  <c r="I80" i="26"/>
  <c r="I79" i="26"/>
  <c r="I78" i="26"/>
  <c r="I77" i="26"/>
  <c r="I76" i="26"/>
  <c r="I75" i="26"/>
  <c r="I74" i="26"/>
  <c r="I73" i="26"/>
  <c r="I72" i="26"/>
  <c r="I71" i="26"/>
  <c r="I70" i="26"/>
  <c r="I69" i="26"/>
  <c r="I68" i="26"/>
  <c r="I67" i="26"/>
  <c r="I66" i="26"/>
  <c r="I65" i="26"/>
  <c r="I64" i="26"/>
  <c r="I63" i="26"/>
  <c r="I62" i="26"/>
  <c r="I61" i="26"/>
  <c r="I60" i="26"/>
  <c r="I59" i="26"/>
  <c r="I58" i="26"/>
  <c r="I57" i="26"/>
  <c r="I56" i="26"/>
  <c r="I55" i="26"/>
  <c r="I54" i="26"/>
  <c r="I53" i="26"/>
  <c r="I52" i="26"/>
  <c r="I51" i="26"/>
  <c r="I50" i="26"/>
  <c r="I49" i="26"/>
  <c r="I48" i="26"/>
  <c r="I47" i="26"/>
  <c r="I46" i="26"/>
  <c r="I45" i="26"/>
  <c r="A44" i="26"/>
  <c r="I44" i="26"/>
  <c r="A43" i="26"/>
  <c r="I43" i="26"/>
  <c r="A42" i="26"/>
  <c r="I42" i="26"/>
  <c r="A41" i="26"/>
  <c r="I41" i="26"/>
  <c r="A40" i="26"/>
  <c r="I40" i="26"/>
  <c r="A39" i="26"/>
  <c r="I39" i="26"/>
  <c r="A38" i="26"/>
  <c r="I38" i="26"/>
  <c r="A37" i="26"/>
  <c r="I37" i="26"/>
  <c r="A36" i="26"/>
  <c r="I36" i="26"/>
  <c r="A35" i="26"/>
  <c r="I35" i="26"/>
  <c r="A34" i="26"/>
  <c r="I34" i="26"/>
  <c r="A33" i="26"/>
  <c r="I33" i="26"/>
  <c r="A32" i="26"/>
  <c r="I32" i="26"/>
  <c r="A31" i="26"/>
  <c r="I31" i="26"/>
  <c r="A30" i="26"/>
  <c r="I30" i="26"/>
  <c r="I24" i="26"/>
  <c r="H24" i="26"/>
  <c r="G24" i="26"/>
  <c r="F24" i="26"/>
  <c r="E24" i="26"/>
  <c r="D24" i="26"/>
  <c r="C24" i="26"/>
  <c r="B24" i="26"/>
  <c r="N19" i="26"/>
  <c r="M19" i="26"/>
  <c r="L19" i="26"/>
  <c r="K19" i="26"/>
  <c r="J19" i="26"/>
  <c r="I19" i="26"/>
  <c r="H19" i="26"/>
  <c r="G19" i="26"/>
  <c r="F19" i="26"/>
  <c r="E19" i="26"/>
  <c r="D19" i="26"/>
  <c r="C19" i="26"/>
  <c r="B19" i="26"/>
  <c r="B15" i="26"/>
  <c r="A15" i="26"/>
  <c r="P5" i="26"/>
  <c r="Q5" i="26"/>
  <c r="N5" i="26"/>
  <c r="M5" i="26"/>
  <c r="L5" i="26"/>
  <c r="D3" i="26"/>
  <c r="I108" i="25"/>
  <c r="I107" i="25"/>
  <c r="I106" i="25"/>
  <c r="I105" i="25"/>
  <c r="I104" i="25"/>
  <c r="I103" i="25"/>
  <c r="I102" i="25"/>
  <c r="I101" i="25"/>
  <c r="I100" i="25"/>
  <c r="I99" i="25"/>
  <c r="I98" i="25"/>
  <c r="I97" i="25"/>
  <c r="I96" i="25"/>
  <c r="I95" i="25"/>
  <c r="I94" i="25"/>
  <c r="I93" i="25"/>
  <c r="I92" i="25"/>
  <c r="I91" i="25"/>
  <c r="I90" i="25"/>
  <c r="I89" i="25"/>
  <c r="I88" i="25"/>
  <c r="I87" i="25"/>
  <c r="I86" i="25"/>
  <c r="I85" i="25"/>
  <c r="I84" i="25"/>
  <c r="I83" i="25"/>
  <c r="I82" i="25"/>
  <c r="I81" i="25"/>
  <c r="I80" i="25"/>
  <c r="I79" i="25"/>
  <c r="I78" i="25"/>
  <c r="I77" i="25"/>
  <c r="I76" i="25"/>
  <c r="I75" i="25"/>
  <c r="I74" i="25"/>
  <c r="I73" i="25"/>
  <c r="I72" i="25"/>
  <c r="I71" i="25"/>
  <c r="I70" i="25"/>
  <c r="I69" i="25"/>
  <c r="I68" i="25"/>
  <c r="I67" i="25"/>
  <c r="I66" i="25"/>
  <c r="I65" i="25"/>
  <c r="I64" i="25"/>
  <c r="I63" i="25"/>
  <c r="I62" i="25"/>
  <c r="I61" i="25"/>
  <c r="I60" i="25"/>
  <c r="I59" i="25"/>
  <c r="I58" i="25"/>
  <c r="I57" i="25"/>
  <c r="I56" i="25"/>
  <c r="I55" i="25"/>
  <c r="I54" i="25"/>
  <c r="I53" i="25"/>
  <c r="I52" i="25"/>
  <c r="I51" i="25"/>
  <c r="I50" i="25"/>
  <c r="I49" i="25"/>
  <c r="I48" i="25"/>
  <c r="I47" i="25"/>
  <c r="I46" i="25"/>
  <c r="I45" i="25"/>
  <c r="A44" i="25"/>
  <c r="I44" i="25"/>
  <c r="A43" i="25"/>
  <c r="I43" i="25"/>
  <c r="A42" i="25"/>
  <c r="I42" i="25"/>
  <c r="A41" i="25"/>
  <c r="I41" i="25"/>
  <c r="A40" i="25"/>
  <c r="I40" i="25"/>
  <c r="A39" i="25"/>
  <c r="I39" i="25"/>
  <c r="A38" i="25"/>
  <c r="I38" i="25"/>
  <c r="A37" i="25"/>
  <c r="I37" i="25"/>
  <c r="A36" i="25"/>
  <c r="I36" i="25"/>
  <c r="A35" i="25"/>
  <c r="I35" i="25"/>
  <c r="A34" i="25"/>
  <c r="I34" i="25"/>
  <c r="A33" i="25"/>
  <c r="I33" i="25"/>
  <c r="A32" i="25"/>
  <c r="I32" i="25"/>
  <c r="A31" i="25"/>
  <c r="I31" i="25"/>
  <c r="A30" i="25"/>
  <c r="I30" i="25"/>
  <c r="I24" i="25"/>
  <c r="H24" i="25"/>
  <c r="G24" i="25"/>
  <c r="F24" i="25"/>
  <c r="E24" i="25"/>
  <c r="D24" i="25"/>
  <c r="C24" i="25"/>
  <c r="B24" i="25"/>
  <c r="N19" i="25"/>
  <c r="M19" i="25"/>
  <c r="L19" i="25"/>
  <c r="K19" i="25"/>
  <c r="J19" i="25"/>
  <c r="I19" i="25"/>
  <c r="H19" i="25"/>
  <c r="G19" i="25"/>
  <c r="F19" i="25"/>
  <c r="E19" i="25"/>
  <c r="D19" i="25"/>
  <c r="C19" i="25"/>
  <c r="B19" i="25"/>
  <c r="B15" i="25"/>
  <c r="A15" i="25"/>
  <c r="P5" i="25"/>
  <c r="Q5" i="25"/>
  <c r="N5" i="25"/>
  <c r="M5" i="25"/>
  <c r="L5" i="25"/>
  <c r="D3" i="25"/>
  <c r="I108" i="24"/>
  <c r="I107" i="24"/>
  <c r="I106" i="24"/>
  <c r="I105" i="24"/>
  <c r="I104" i="24"/>
  <c r="I103" i="24"/>
  <c r="I102" i="24"/>
  <c r="I101" i="24"/>
  <c r="I100" i="24"/>
  <c r="I99" i="24"/>
  <c r="I98" i="24"/>
  <c r="I97" i="24"/>
  <c r="I96" i="24"/>
  <c r="I95" i="24"/>
  <c r="I94" i="24"/>
  <c r="I93" i="24"/>
  <c r="I92" i="24"/>
  <c r="I91" i="24"/>
  <c r="I90" i="24"/>
  <c r="I89" i="24"/>
  <c r="I88" i="24"/>
  <c r="I87" i="24"/>
  <c r="I86" i="24"/>
  <c r="I85" i="24"/>
  <c r="I84" i="24"/>
  <c r="I83" i="24"/>
  <c r="I82" i="24"/>
  <c r="I81" i="24"/>
  <c r="I80" i="24"/>
  <c r="I79" i="24"/>
  <c r="I78" i="24"/>
  <c r="I77" i="24"/>
  <c r="I76" i="24"/>
  <c r="I75" i="24"/>
  <c r="I74" i="24"/>
  <c r="I73" i="24"/>
  <c r="I72" i="24"/>
  <c r="I71" i="24"/>
  <c r="I70" i="24"/>
  <c r="I69" i="24"/>
  <c r="I68" i="24"/>
  <c r="I67" i="24"/>
  <c r="I66" i="24"/>
  <c r="I65" i="24"/>
  <c r="I64" i="24"/>
  <c r="I63" i="24"/>
  <c r="I62" i="24"/>
  <c r="I61" i="24"/>
  <c r="I60" i="24"/>
  <c r="I59" i="24"/>
  <c r="I58" i="24"/>
  <c r="I57" i="24"/>
  <c r="I56" i="24"/>
  <c r="I55" i="24"/>
  <c r="I54" i="24"/>
  <c r="I53" i="24"/>
  <c r="I52" i="24"/>
  <c r="I51" i="24"/>
  <c r="I50" i="24"/>
  <c r="I49" i="24"/>
  <c r="I48" i="24"/>
  <c r="I47" i="24"/>
  <c r="I46" i="24"/>
  <c r="I45" i="24"/>
  <c r="A44" i="24"/>
  <c r="I44" i="24"/>
  <c r="A43" i="24"/>
  <c r="I43" i="24"/>
  <c r="A42" i="24"/>
  <c r="I42" i="24"/>
  <c r="A41" i="24"/>
  <c r="I41" i="24"/>
  <c r="A40" i="24"/>
  <c r="I40" i="24"/>
  <c r="A39" i="24"/>
  <c r="I39" i="24"/>
  <c r="A38" i="24"/>
  <c r="I38" i="24"/>
  <c r="A37" i="24"/>
  <c r="I37" i="24"/>
  <c r="A36" i="24"/>
  <c r="I36" i="24"/>
  <c r="A35" i="24"/>
  <c r="I35" i="24"/>
  <c r="A34" i="24"/>
  <c r="I34" i="24"/>
  <c r="A33" i="24"/>
  <c r="I33" i="24"/>
  <c r="A32" i="24"/>
  <c r="I32" i="24"/>
  <c r="A31" i="24"/>
  <c r="I31" i="24"/>
  <c r="A30" i="24"/>
  <c r="I30" i="24"/>
  <c r="I24" i="24"/>
  <c r="H24" i="24"/>
  <c r="G24" i="24"/>
  <c r="F24" i="24"/>
  <c r="E24" i="24"/>
  <c r="D24" i="24"/>
  <c r="C24" i="24"/>
  <c r="B24" i="24"/>
  <c r="N19" i="24"/>
  <c r="M19" i="24"/>
  <c r="L19" i="24"/>
  <c r="K19" i="24"/>
  <c r="J19" i="24"/>
  <c r="I19" i="24"/>
  <c r="H19" i="24"/>
  <c r="G19" i="24"/>
  <c r="F19" i="24"/>
  <c r="E19" i="24"/>
  <c r="D19" i="24"/>
  <c r="C19" i="24"/>
  <c r="B19" i="24"/>
  <c r="B15" i="24"/>
  <c r="A15" i="24"/>
  <c r="P5" i="24"/>
  <c r="Q5" i="24"/>
  <c r="N5" i="24"/>
  <c r="M5" i="24"/>
  <c r="L5" i="24"/>
  <c r="D3" i="24"/>
  <c r="I108" i="23"/>
  <c r="I107" i="23"/>
  <c r="I106" i="23"/>
  <c r="I105" i="23"/>
  <c r="I104" i="23"/>
  <c r="I103" i="23"/>
  <c r="I102" i="23"/>
  <c r="I101" i="23"/>
  <c r="I100" i="23"/>
  <c r="I99" i="23"/>
  <c r="I98" i="23"/>
  <c r="I97" i="23"/>
  <c r="I96" i="23"/>
  <c r="I95" i="23"/>
  <c r="I94" i="23"/>
  <c r="I93" i="23"/>
  <c r="I92" i="23"/>
  <c r="I91" i="23"/>
  <c r="I90" i="23"/>
  <c r="I89" i="23"/>
  <c r="I88" i="23"/>
  <c r="I87" i="23"/>
  <c r="I86" i="23"/>
  <c r="I85" i="23"/>
  <c r="I84" i="23"/>
  <c r="I83" i="23"/>
  <c r="I82" i="23"/>
  <c r="I81" i="23"/>
  <c r="I80" i="23"/>
  <c r="I79" i="23"/>
  <c r="I78" i="23"/>
  <c r="I77" i="23"/>
  <c r="I76" i="23"/>
  <c r="I75" i="23"/>
  <c r="I74" i="23"/>
  <c r="I73" i="23"/>
  <c r="I72" i="23"/>
  <c r="I71" i="23"/>
  <c r="I70" i="23"/>
  <c r="I69" i="23"/>
  <c r="I68" i="23"/>
  <c r="I67" i="23"/>
  <c r="I66" i="23"/>
  <c r="I65" i="23"/>
  <c r="I64" i="23"/>
  <c r="I63" i="23"/>
  <c r="I62" i="23"/>
  <c r="I61" i="23"/>
  <c r="I60" i="23"/>
  <c r="I59" i="23"/>
  <c r="I58" i="23"/>
  <c r="I57" i="23"/>
  <c r="I56" i="23"/>
  <c r="I55" i="23"/>
  <c r="I54" i="23"/>
  <c r="I53" i="23"/>
  <c r="I52" i="23"/>
  <c r="I51" i="23"/>
  <c r="I50" i="23"/>
  <c r="I49" i="23"/>
  <c r="I48" i="23"/>
  <c r="I47" i="23"/>
  <c r="I46" i="23"/>
  <c r="I45" i="23"/>
  <c r="A44" i="23"/>
  <c r="I44" i="23"/>
  <c r="A43" i="23"/>
  <c r="I43" i="23"/>
  <c r="A42" i="23"/>
  <c r="I42" i="23"/>
  <c r="A41" i="23"/>
  <c r="I41" i="23"/>
  <c r="A40" i="23"/>
  <c r="I40" i="23"/>
  <c r="A39" i="23"/>
  <c r="I39" i="23"/>
  <c r="A38" i="23"/>
  <c r="I38" i="23"/>
  <c r="A37" i="23"/>
  <c r="I37" i="23"/>
  <c r="A36" i="23"/>
  <c r="I36" i="23"/>
  <c r="A35" i="23"/>
  <c r="I35" i="23"/>
  <c r="A34" i="23"/>
  <c r="I34" i="23"/>
  <c r="A33" i="23"/>
  <c r="I33" i="23"/>
  <c r="A32" i="23"/>
  <c r="I32" i="23"/>
  <c r="A31" i="23"/>
  <c r="I31" i="23"/>
  <c r="A30" i="23"/>
  <c r="I30" i="23"/>
  <c r="I24" i="23"/>
  <c r="H24" i="23"/>
  <c r="G24" i="23"/>
  <c r="F24" i="23"/>
  <c r="E24" i="23"/>
  <c r="D24" i="23"/>
  <c r="C24" i="23"/>
  <c r="B24" i="23"/>
  <c r="N19" i="23"/>
  <c r="M19" i="23"/>
  <c r="L19" i="23"/>
  <c r="K19" i="23"/>
  <c r="J19" i="23"/>
  <c r="I19" i="23"/>
  <c r="H19" i="23"/>
  <c r="G19" i="23"/>
  <c r="F19" i="23"/>
  <c r="E19" i="23"/>
  <c r="D19" i="23"/>
  <c r="C19" i="23"/>
  <c r="B19" i="23"/>
  <c r="B15" i="23"/>
  <c r="A15" i="23"/>
  <c r="P5" i="23"/>
  <c r="Q5" i="23"/>
  <c r="N5" i="23"/>
  <c r="M5" i="23"/>
  <c r="L5" i="23"/>
  <c r="D3" i="23"/>
  <c r="I108" i="22"/>
  <c r="I107" i="22"/>
  <c r="I106" i="22"/>
  <c r="I105" i="22"/>
  <c r="I104" i="22"/>
  <c r="I103" i="22"/>
  <c r="I102" i="22"/>
  <c r="I101" i="22"/>
  <c r="I100" i="22"/>
  <c r="I99" i="22"/>
  <c r="I98" i="22"/>
  <c r="I97" i="22"/>
  <c r="I96" i="22"/>
  <c r="I95" i="22"/>
  <c r="I94" i="22"/>
  <c r="I93" i="22"/>
  <c r="I92" i="22"/>
  <c r="I91" i="22"/>
  <c r="I90" i="22"/>
  <c r="I89" i="22"/>
  <c r="I88" i="22"/>
  <c r="I87" i="22"/>
  <c r="I86" i="22"/>
  <c r="I85" i="22"/>
  <c r="I84" i="22"/>
  <c r="I83" i="22"/>
  <c r="I82" i="22"/>
  <c r="I81" i="22"/>
  <c r="I80" i="22"/>
  <c r="I79" i="22"/>
  <c r="I78" i="22"/>
  <c r="I77" i="22"/>
  <c r="I76" i="22"/>
  <c r="I75" i="22"/>
  <c r="I74" i="22"/>
  <c r="I73" i="22"/>
  <c r="I72" i="22"/>
  <c r="I71" i="22"/>
  <c r="I70" i="22"/>
  <c r="I69" i="22"/>
  <c r="I68" i="22"/>
  <c r="I67" i="22"/>
  <c r="I66" i="22"/>
  <c r="I65" i="22"/>
  <c r="I64" i="22"/>
  <c r="I63" i="22"/>
  <c r="I62" i="22"/>
  <c r="I61" i="22"/>
  <c r="I60" i="22"/>
  <c r="I59" i="22"/>
  <c r="I58" i="22"/>
  <c r="I57" i="22"/>
  <c r="I56" i="22"/>
  <c r="I55" i="22"/>
  <c r="I54" i="22"/>
  <c r="I53" i="22"/>
  <c r="I52" i="22"/>
  <c r="I51" i="22"/>
  <c r="I50" i="22"/>
  <c r="I49" i="22"/>
  <c r="I48" i="22"/>
  <c r="I47" i="22"/>
  <c r="I46" i="22"/>
  <c r="I45" i="22"/>
  <c r="A44" i="22"/>
  <c r="I44" i="22"/>
  <c r="A43" i="22"/>
  <c r="I43" i="22"/>
  <c r="A42" i="22"/>
  <c r="I42" i="22"/>
  <c r="A41" i="22"/>
  <c r="I41" i="22"/>
  <c r="A40" i="22"/>
  <c r="I40" i="22"/>
  <c r="A39" i="22"/>
  <c r="I39" i="22"/>
  <c r="A38" i="22"/>
  <c r="I38" i="22"/>
  <c r="A37" i="22"/>
  <c r="I37" i="22"/>
  <c r="A36" i="22"/>
  <c r="I36" i="22"/>
  <c r="A35" i="22"/>
  <c r="I35" i="22"/>
  <c r="A34" i="22"/>
  <c r="I34" i="22"/>
  <c r="A33" i="22"/>
  <c r="I33" i="22"/>
  <c r="A32" i="22"/>
  <c r="I32" i="22"/>
  <c r="A31" i="22"/>
  <c r="I31" i="22"/>
  <c r="A30" i="22"/>
  <c r="I30" i="22"/>
  <c r="I24" i="22"/>
  <c r="H24" i="22"/>
  <c r="G24" i="22"/>
  <c r="F24" i="22"/>
  <c r="E24" i="22"/>
  <c r="D24" i="22"/>
  <c r="C24" i="22"/>
  <c r="B24" i="22"/>
  <c r="N19" i="22"/>
  <c r="M19" i="22"/>
  <c r="L19" i="22"/>
  <c r="K19" i="22"/>
  <c r="J19" i="22"/>
  <c r="I19" i="22"/>
  <c r="H19" i="22"/>
  <c r="G19" i="22"/>
  <c r="F19" i="22"/>
  <c r="E19" i="22"/>
  <c r="D19" i="22"/>
  <c r="C19" i="22"/>
  <c r="B19" i="22"/>
  <c r="B15" i="22"/>
  <c r="A15" i="22"/>
  <c r="P5" i="22"/>
  <c r="Q5" i="22"/>
  <c r="N5" i="22"/>
  <c r="M5" i="22"/>
  <c r="L5" i="22"/>
  <c r="D3" i="22"/>
  <c r="I108" i="21"/>
  <c r="I107" i="21"/>
  <c r="I106" i="21"/>
  <c r="I105" i="21"/>
  <c r="I104" i="21"/>
  <c r="I103" i="21"/>
  <c r="I102" i="21"/>
  <c r="I101" i="21"/>
  <c r="I100" i="21"/>
  <c r="I99" i="21"/>
  <c r="I98" i="21"/>
  <c r="I97" i="21"/>
  <c r="I96" i="21"/>
  <c r="I95" i="21"/>
  <c r="I94" i="21"/>
  <c r="I93" i="21"/>
  <c r="I92" i="21"/>
  <c r="I91" i="21"/>
  <c r="I90" i="21"/>
  <c r="I89" i="21"/>
  <c r="I88" i="21"/>
  <c r="I87" i="21"/>
  <c r="I86" i="21"/>
  <c r="I85" i="21"/>
  <c r="I84" i="21"/>
  <c r="I83" i="21"/>
  <c r="I82" i="21"/>
  <c r="I81" i="21"/>
  <c r="I80" i="21"/>
  <c r="I79" i="21"/>
  <c r="I78" i="21"/>
  <c r="I77" i="21"/>
  <c r="I76" i="21"/>
  <c r="I75" i="21"/>
  <c r="I74" i="21"/>
  <c r="I73" i="21"/>
  <c r="I72" i="21"/>
  <c r="I71" i="21"/>
  <c r="I70" i="21"/>
  <c r="I69" i="21"/>
  <c r="I68" i="21"/>
  <c r="I67" i="21"/>
  <c r="I66" i="21"/>
  <c r="I65" i="21"/>
  <c r="I64" i="21"/>
  <c r="I63" i="21"/>
  <c r="I62" i="21"/>
  <c r="I61" i="21"/>
  <c r="I60" i="21"/>
  <c r="I59" i="21"/>
  <c r="I58" i="21"/>
  <c r="I57" i="21"/>
  <c r="I56" i="21"/>
  <c r="I55" i="21"/>
  <c r="I54" i="21"/>
  <c r="I53" i="21"/>
  <c r="I52" i="21"/>
  <c r="I51" i="21"/>
  <c r="I50" i="21"/>
  <c r="I49" i="21"/>
  <c r="I48" i="21"/>
  <c r="I47" i="21"/>
  <c r="I46" i="21"/>
  <c r="I45" i="21"/>
  <c r="A44" i="21"/>
  <c r="I44" i="21"/>
  <c r="A43" i="21"/>
  <c r="I43" i="21"/>
  <c r="A42" i="21"/>
  <c r="I42" i="21"/>
  <c r="A41" i="21"/>
  <c r="I41" i="21"/>
  <c r="A40" i="21"/>
  <c r="I40" i="21"/>
  <c r="A39" i="21"/>
  <c r="I39" i="21"/>
  <c r="A38" i="21"/>
  <c r="I38" i="21"/>
  <c r="A37" i="21"/>
  <c r="I37" i="21"/>
  <c r="A36" i="21"/>
  <c r="I36" i="21"/>
  <c r="A35" i="21"/>
  <c r="I35" i="21"/>
  <c r="A34" i="21"/>
  <c r="I34" i="21"/>
  <c r="A33" i="21"/>
  <c r="I33" i="21"/>
  <c r="A32" i="21"/>
  <c r="I32" i="21"/>
  <c r="A31" i="21"/>
  <c r="I31" i="21"/>
  <c r="A30" i="21"/>
  <c r="I30" i="21"/>
  <c r="I24" i="21"/>
  <c r="H24" i="21"/>
  <c r="G24" i="21"/>
  <c r="F24" i="21"/>
  <c r="E24" i="21"/>
  <c r="D24" i="21"/>
  <c r="C24" i="21"/>
  <c r="B24" i="21"/>
  <c r="N19" i="21"/>
  <c r="M19" i="21"/>
  <c r="L19" i="21"/>
  <c r="K19" i="21"/>
  <c r="J19" i="21"/>
  <c r="I19" i="21"/>
  <c r="H19" i="21"/>
  <c r="G19" i="21"/>
  <c r="F19" i="21"/>
  <c r="E19" i="21"/>
  <c r="D19" i="21"/>
  <c r="C19" i="21"/>
  <c r="B19" i="21"/>
  <c r="B15" i="21"/>
  <c r="A15" i="21"/>
  <c r="P5" i="21"/>
  <c r="Q5" i="21"/>
  <c r="N5" i="21"/>
  <c r="M5" i="21"/>
  <c r="L5" i="21"/>
  <c r="D3" i="21"/>
  <c r="I108" i="20"/>
  <c r="I107" i="20"/>
  <c r="I106" i="20"/>
  <c r="I105" i="20"/>
  <c r="I104" i="20"/>
  <c r="I103" i="20"/>
  <c r="I102" i="20"/>
  <c r="I101" i="20"/>
  <c r="I100" i="20"/>
  <c r="I99" i="20"/>
  <c r="I98" i="20"/>
  <c r="I97" i="20"/>
  <c r="I96" i="20"/>
  <c r="I95" i="20"/>
  <c r="I94" i="20"/>
  <c r="I93" i="20"/>
  <c r="I92" i="20"/>
  <c r="I91" i="20"/>
  <c r="I90" i="20"/>
  <c r="I89" i="20"/>
  <c r="I88" i="20"/>
  <c r="I87" i="20"/>
  <c r="I86" i="20"/>
  <c r="I85" i="20"/>
  <c r="I84" i="20"/>
  <c r="I83" i="20"/>
  <c r="I82" i="20"/>
  <c r="I81" i="20"/>
  <c r="I80" i="20"/>
  <c r="I79" i="20"/>
  <c r="I78" i="20"/>
  <c r="I77" i="20"/>
  <c r="I76" i="20"/>
  <c r="I75" i="20"/>
  <c r="I74" i="20"/>
  <c r="I73" i="20"/>
  <c r="I72" i="20"/>
  <c r="I71" i="20"/>
  <c r="I70" i="20"/>
  <c r="I69" i="20"/>
  <c r="I68" i="20"/>
  <c r="I67" i="20"/>
  <c r="I66" i="20"/>
  <c r="I65" i="20"/>
  <c r="I64" i="20"/>
  <c r="I63" i="20"/>
  <c r="I62" i="20"/>
  <c r="I61" i="20"/>
  <c r="I60" i="20"/>
  <c r="I59" i="20"/>
  <c r="I58" i="20"/>
  <c r="I57" i="20"/>
  <c r="I56" i="20"/>
  <c r="I55" i="20"/>
  <c r="I54" i="20"/>
  <c r="I53" i="20"/>
  <c r="I52" i="20"/>
  <c r="I51" i="20"/>
  <c r="I50" i="20"/>
  <c r="I49" i="20"/>
  <c r="I48" i="20"/>
  <c r="I47" i="20"/>
  <c r="I46" i="20"/>
  <c r="I45" i="20"/>
  <c r="A44" i="20"/>
  <c r="I44" i="20"/>
  <c r="A43" i="20"/>
  <c r="I43" i="20"/>
  <c r="A42" i="20"/>
  <c r="I42" i="20"/>
  <c r="A41" i="20"/>
  <c r="I41" i="20"/>
  <c r="A40" i="20"/>
  <c r="I40" i="20"/>
  <c r="A39" i="20"/>
  <c r="I39" i="20"/>
  <c r="A38" i="20"/>
  <c r="I38" i="20"/>
  <c r="A37" i="20"/>
  <c r="I37" i="20"/>
  <c r="A36" i="20"/>
  <c r="I36" i="20"/>
  <c r="A35" i="20"/>
  <c r="I35" i="20"/>
  <c r="A34" i="20"/>
  <c r="I34" i="20"/>
  <c r="A33" i="20"/>
  <c r="I33" i="20"/>
  <c r="A32" i="20"/>
  <c r="I32" i="20"/>
  <c r="A31" i="20"/>
  <c r="I31" i="20"/>
  <c r="A30" i="20"/>
  <c r="I30" i="20"/>
  <c r="I24" i="20"/>
  <c r="H24" i="20"/>
  <c r="G24" i="20"/>
  <c r="F24" i="20"/>
  <c r="E24" i="20"/>
  <c r="D24" i="20"/>
  <c r="C24" i="20"/>
  <c r="B24" i="20"/>
  <c r="N19" i="20"/>
  <c r="M19" i="20"/>
  <c r="L19" i="20"/>
  <c r="K19" i="20"/>
  <c r="J19" i="20"/>
  <c r="I19" i="20"/>
  <c r="H19" i="20"/>
  <c r="G19" i="20"/>
  <c r="F19" i="20"/>
  <c r="E19" i="20"/>
  <c r="D19" i="20"/>
  <c r="C19" i="20"/>
  <c r="B19" i="20"/>
  <c r="B15" i="20"/>
  <c r="A15" i="20"/>
  <c r="P5" i="20"/>
  <c r="Q5" i="20"/>
  <c r="N5" i="20"/>
  <c r="M5" i="20"/>
  <c r="L5" i="20"/>
  <c r="D3" i="20"/>
  <c r="I108" i="19"/>
  <c r="I107" i="19"/>
  <c r="I106" i="19"/>
  <c r="I105" i="19"/>
  <c r="I104" i="19"/>
  <c r="I103" i="19"/>
  <c r="I102" i="19"/>
  <c r="I101" i="19"/>
  <c r="I100" i="19"/>
  <c r="I99" i="19"/>
  <c r="I98" i="19"/>
  <c r="I97" i="19"/>
  <c r="I96" i="19"/>
  <c r="I95" i="19"/>
  <c r="I94" i="19"/>
  <c r="I93" i="19"/>
  <c r="I92" i="19"/>
  <c r="I91" i="19"/>
  <c r="I90" i="19"/>
  <c r="I89" i="19"/>
  <c r="I88" i="19"/>
  <c r="I87" i="19"/>
  <c r="I86" i="19"/>
  <c r="I85" i="19"/>
  <c r="I84" i="19"/>
  <c r="I83" i="19"/>
  <c r="I82" i="19"/>
  <c r="I81" i="19"/>
  <c r="I80" i="19"/>
  <c r="I79" i="19"/>
  <c r="I78" i="19"/>
  <c r="I77" i="19"/>
  <c r="I76" i="19"/>
  <c r="I75" i="19"/>
  <c r="I74" i="19"/>
  <c r="I73" i="19"/>
  <c r="I72" i="19"/>
  <c r="I71" i="19"/>
  <c r="I70" i="19"/>
  <c r="I69" i="19"/>
  <c r="I68" i="19"/>
  <c r="I67" i="19"/>
  <c r="I66" i="19"/>
  <c r="I65" i="19"/>
  <c r="I64" i="19"/>
  <c r="I63" i="19"/>
  <c r="I62" i="19"/>
  <c r="I61" i="19"/>
  <c r="I60" i="19"/>
  <c r="I59" i="19"/>
  <c r="I58" i="19"/>
  <c r="I57" i="19"/>
  <c r="I56" i="19"/>
  <c r="I55" i="19"/>
  <c r="I54" i="19"/>
  <c r="I53" i="19"/>
  <c r="I52" i="19"/>
  <c r="I51" i="19"/>
  <c r="I50" i="19"/>
  <c r="I49" i="19"/>
  <c r="I48" i="19"/>
  <c r="I47" i="19"/>
  <c r="I46" i="19"/>
  <c r="I45" i="19"/>
  <c r="A44" i="19"/>
  <c r="I44" i="19"/>
  <c r="A43" i="19"/>
  <c r="I43" i="19"/>
  <c r="A42" i="19"/>
  <c r="I42" i="19"/>
  <c r="A41" i="19"/>
  <c r="I41" i="19"/>
  <c r="A40" i="19"/>
  <c r="I40" i="19"/>
  <c r="A39" i="19"/>
  <c r="I39" i="19"/>
  <c r="A38" i="19"/>
  <c r="I38" i="19"/>
  <c r="A37" i="19"/>
  <c r="I37" i="19"/>
  <c r="A36" i="19"/>
  <c r="I36" i="19"/>
  <c r="A35" i="19"/>
  <c r="I35" i="19"/>
  <c r="A34" i="19"/>
  <c r="I34" i="19"/>
  <c r="A33" i="19"/>
  <c r="I33" i="19"/>
  <c r="A32" i="19"/>
  <c r="I32" i="19"/>
  <c r="A31" i="19"/>
  <c r="I31" i="19"/>
  <c r="A30" i="19"/>
  <c r="I30" i="19"/>
  <c r="I24" i="19"/>
  <c r="H24" i="19"/>
  <c r="G24" i="19"/>
  <c r="F24" i="19"/>
  <c r="E24" i="19"/>
  <c r="D24" i="19"/>
  <c r="C24" i="19"/>
  <c r="B24" i="19"/>
  <c r="N19" i="19"/>
  <c r="M19" i="19"/>
  <c r="L19" i="19"/>
  <c r="K19" i="19"/>
  <c r="J19" i="19"/>
  <c r="I19" i="19"/>
  <c r="H19" i="19"/>
  <c r="G19" i="19"/>
  <c r="F19" i="19"/>
  <c r="E19" i="19"/>
  <c r="D19" i="19"/>
  <c r="C19" i="19"/>
  <c r="B19" i="19"/>
  <c r="B15" i="19"/>
  <c r="A15" i="19"/>
  <c r="P5" i="19"/>
  <c r="Q5" i="19"/>
  <c r="N5" i="19"/>
  <c r="M5" i="19"/>
  <c r="L5" i="19"/>
  <c r="D3" i="19"/>
  <c r="I108" i="18"/>
  <c r="I107" i="18"/>
  <c r="I106" i="18"/>
  <c r="I105" i="18"/>
  <c r="I104" i="18"/>
  <c r="I103" i="18"/>
  <c r="I102" i="18"/>
  <c r="I101" i="18"/>
  <c r="I100" i="18"/>
  <c r="I99" i="18"/>
  <c r="I98" i="18"/>
  <c r="I97" i="18"/>
  <c r="I96" i="18"/>
  <c r="I95" i="18"/>
  <c r="I94" i="18"/>
  <c r="I93" i="18"/>
  <c r="I92" i="18"/>
  <c r="I91" i="18"/>
  <c r="I90" i="18"/>
  <c r="I89" i="18"/>
  <c r="I88" i="18"/>
  <c r="I87" i="18"/>
  <c r="I86" i="18"/>
  <c r="I85" i="18"/>
  <c r="I84" i="18"/>
  <c r="I83" i="18"/>
  <c r="I82" i="18"/>
  <c r="I81" i="18"/>
  <c r="I80" i="18"/>
  <c r="I79" i="18"/>
  <c r="I78" i="18"/>
  <c r="I77" i="18"/>
  <c r="I76" i="18"/>
  <c r="I75" i="18"/>
  <c r="I74" i="18"/>
  <c r="I73" i="18"/>
  <c r="I72" i="18"/>
  <c r="I71" i="18"/>
  <c r="I70" i="18"/>
  <c r="I69" i="18"/>
  <c r="I68" i="18"/>
  <c r="I67" i="18"/>
  <c r="I66" i="18"/>
  <c r="I65" i="18"/>
  <c r="I64" i="18"/>
  <c r="I63" i="18"/>
  <c r="I62" i="18"/>
  <c r="I61" i="18"/>
  <c r="I60" i="18"/>
  <c r="I59" i="18"/>
  <c r="I58" i="18"/>
  <c r="I57" i="18"/>
  <c r="I56" i="18"/>
  <c r="I55" i="18"/>
  <c r="I54" i="18"/>
  <c r="I53" i="18"/>
  <c r="I52" i="18"/>
  <c r="I51" i="18"/>
  <c r="I50" i="18"/>
  <c r="I49" i="18"/>
  <c r="I48" i="18"/>
  <c r="I47" i="18"/>
  <c r="I46" i="18"/>
  <c r="I45" i="18"/>
  <c r="A44" i="18"/>
  <c r="I44" i="18"/>
  <c r="A43" i="18"/>
  <c r="I43" i="18"/>
  <c r="A42" i="18"/>
  <c r="I42" i="18"/>
  <c r="A41" i="18"/>
  <c r="I41" i="18"/>
  <c r="A40" i="18"/>
  <c r="I40" i="18"/>
  <c r="A39" i="18"/>
  <c r="I39" i="18"/>
  <c r="A38" i="18"/>
  <c r="I38" i="18"/>
  <c r="A37" i="18"/>
  <c r="I37" i="18"/>
  <c r="A36" i="18"/>
  <c r="I36" i="18"/>
  <c r="A35" i="18"/>
  <c r="I35" i="18"/>
  <c r="A34" i="18"/>
  <c r="I34" i="18"/>
  <c r="A33" i="18"/>
  <c r="I33" i="18"/>
  <c r="A32" i="18"/>
  <c r="I32" i="18"/>
  <c r="A31" i="18"/>
  <c r="I31" i="18"/>
  <c r="A30" i="18"/>
  <c r="I30" i="18"/>
  <c r="I24" i="18"/>
  <c r="H24" i="18"/>
  <c r="G24" i="18"/>
  <c r="F24" i="18"/>
  <c r="E24" i="18"/>
  <c r="D24" i="18"/>
  <c r="C24" i="18"/>
  <c r="B24" i="18"/>
  <c r="N19" i="18"/>
  <c r="M19" i="18"/>
  <c r="L19" i="18"/>
  <c r="K19" i="18"/>
  <c r="J19" i="18"/>
  <c r="I19" i="18"/>
  <c r="H19" i="18"/>
  <c r="G19" i="18"/>
  <c r="F19" i="18"/>
  <c r="E19" i="18"/>
  <c r="D19" i="18"/>
  <c r="C19" i="18"/>
  <c r="B19" i="18"/>
  <c r="B15" i="18"/>
  <c r="A15" i="18"/>
  <c r="P5" i="18"/>
  <c r="Q5" i="18"/>
  <c r="N5" i="18"/>
  <c r="M5" i="18"/>
  <c r="L5" i="18"/>
  <c r="D3" i="18"/>
  <c r="I108" i="17"/>
  <c r="I107" i="17"/>
  <c r="I106" i="17"/>
  <c r="I105" i="17"/>
  <c r="I104" i="17"/>
  <c r="I103" i="17"/>
  <c r="I102" i="17"/>
  <c r="I101" i="17"/>
  <c r="I100" i="17"/>
  <c r="I99" i="17"/>
  <c r="I98" i="17"/>
  <c r="I97" i="17"/>
  <c r="I96" i="17"/>
  <c r="I95" i="17"/>
  <c r="I94" i="17"/>
  <c r="I93" i="17"/>
  <c r="I92" i="17"/>
  <c r="I91" i="17"/>
  <c r="I90" i="17"/>
  <c r="I89" i="17"/>
  <c r="I88" i="17"/>
  <c r="I87" i="17"/>
  <c r="I86" i="17"/>
  <c r="I85" i="17"/>
  <c r="I84" i="17"/>
  <c r="I83" i="17"/>
  <c r="I82" i="17"/>
  <c r="I81" i="17"/>
  <c r="I80" i="17"/>
  <c r="I79" i="17"/>
  <c r="I78" i="17"/>
  <c r="I77" i="17"/>
  <c r="I76" i="17"/>
  <c r="I75" i="17"/>
  <c r="I74" i="17"/>
  <c r="I73" i="17"/>
  <c r="I72" i="17"/>
  <c r="I71" i="17"/>
  <c r="I70" i="17"/>
  <c r="I69" i="17"/>
  <c r="I68" i="17"/>
  <c r="I67" i="17"/>
  <c r="I66" i="17"/>
  <c r="I65" i="17"/>
  <c r="I64" i="17"/>
  <c r="I63" i="17"/>
  <c r="I62" i="17"/>
  <c r="I61" i="17"/>
  <c r="I60" i="17"/>
  <c r="I59" i="17"/>
  <c r="I58" i="17"/>
  <c r="I57" i="17"/>
  <c r="I56" i="17"/>
  <c r="I55" i="17"/>
  <c r="I54" i="17"/>
  <c r="I53" i="17"/>
  <c r="I52" i="17"/>
  <c r="I51" i="17"/>
  <c r="I50" i="17"/>
  <c r="I49" i="17"/>
  <c r="I48" i="17"/>
  <c r="I47" i="17"/>
  <c r="I46" i="17"/>
  <c r="I45" i="17"/>
  <c r="A44" i="17"/>
  <c r="I44" i="17"/>
  <c r="A43" i="17"/>
  <c r="I43" i="17"/>
  <c r="A42" i="17"/>
  <c r="I42" i="17"/>
  <c r="A41" i="17"/>
  <c r="I41" i="17"/>
  <c r="A40" i="17"/>
  <c r="I40" i="17"/>
  <c r="A39" i="17"/>
  <c r="I39" i="17"/>
  <c r="A38" i="17"/>
  <c r="I38" i="17"/>
  <c r="A37" i="17"/>
  <c r="I37" i="17"/>
  <c r="A36" i="17"/>
  <c r="I36" i="17"/>
  <c r="A35" i="17"/>
  <c r="I35" i="17"/>
  <c r="A34" i="17"/>
  <c r="I34" i="17"/>
  <c r="A33" i="17"/>
  <c r="I33" i="17"/>
  <c r="A32" i="17"/>
  <c r="I32" i="17"/>
  <c r="A31" i="17"/>
  <c r="I31" i="17"/>
  <c r="A30" i="17"/>
  <c r="I30" i="17"/>
  <c r="I24" i="17"/>
  <c r="H24" i="17"/>
  <c r="G24" i="17"/>
  <c r="F24" i="17"/>
  <c r="E24" i="17"/>
  <c r="D24" i="17"/>
  <c r="C24" i="17"/>
  <c r="B24" i="17"/>
  <c r="N19" i="17"/>
  <c r="M19" i="17"/>
  <c r="L19" i="17"/>
  <c r="K19" i="17"/>
  <c r="J19" i="17"/>
  <c r="I19" i="17"/>
  <c r="H19" i="17"/>
  <c r="G19" i="17"/>
  <c r="F19" i="17"/>
  <c r="E19" i="17"/>
  <c r="D19" i="17"/>
  <c r="C19" i="17"/>
  <c r="B19" i="17"/>
  <c r="B15" i="17"/>
  <c r="A15" i="17"/>
  <c r="P5" i="17"/>
  <c r="Q5" i="17"/>
  <c r="N5" i="17"/>
  <c r="M5" i="17"/>
  <c r="L5" i="17"/>
  <c r="D3" i="17"/>
  <c r="I108" i="16"/>
  <c r="I107" i="16"/>
  <c r="I106" i="16"/>
  <c r="I105" i="16"/>
  <c r="I104" i="16"/>
  <c r="I103" i="16"/>
  <c r="I102" i="16"/>
  <c r="I101" i="16"/>
  <c r="I100" i="16"/>
  <c r="I99" i="16"/>
  <c r="I98" i="16"/>
  <c r="I97" i="16"/>
  <c r="I96" i="16"/>
  <c r="I95" i="16"/>
  <c r="I94" i="16"/>
  <c r="I93" i="16"/>
  <c r="I92" i="16"/>
  <c r="I91" i="16"/>
  <c r="I90" i="16"/>
  <c r="I89" i="16"/>
  <c r="I88" i="16"/>
  <c r="I87" i="16"/>
  <c r="I86" i="16"/>
  <c r="I85" i="16"/>
  <c r="I84" i="16"/>
  <c r="I83" i="16"/>
  <c r="I82" i="16"/>
  <c r="I81" i="16"/>
  <c r="I80" i="16"/>
  <c r="I79" i="16"/>
  <c r="I78" i="16"/>
  <c r="I77" i="16"/>
  <c r="I76" i="16"/>
  <c r="I75" i="16"/>
  <c r="I74" i="16"/>
  <c r="I73" i="16"/>
  <c r="I72" i="16"/>
  <c r="I71" i="16"/>
  <c r="I70" i="16"/>
  <c r="I69" i="16"/>
  <c r="I68" i="16"/>
  <c r="I67" i="16"/>
  <c r="I66" i="16"/>
  <c r="I65" i="16"/>
  <c r="I64" i="16"/>
  <c r="I63" i="16"/>
  <c r="I62" i="16"/>
  <c r="I61" i="16"/>
  <c r="I60" i="16"/>
  <c r="I59" i="16"/>
  <c r="I58" i="16"/>
  <c r="I57" i="16"/>
  <c r="I56" i="16"/>
  <c r="I55" i="16"/>
  <c r="I54" i="16"/>
  <c r="I53" i="16"/>
  <c r="I52" i="16"/>
  <c r="I51" i="16"/>
  <c r="I50" i="16"/>
  <c r="I49" i="16"/>
  <c r="I48" i="16"/>
  <c r="I47" i="16"/>
  <c r="I46" i="16"/>
  <c r="I45" i="16"/>
  <c r="A44" i="16"/>
  <c r="I44" i="16"/>
  <c r="A43" i="16"/>
  <c r="I43" i="16"/>
  <c r="A42" i="16"/>
  <c r="I42" i="16"/>
  <c r="A41" i="16"/>
  <c r="I41" i="16"/>
  <c r="A40" i="16"/>
  <c r="I40" i="16"/>
  <c r="A39" i="16"/>
  <c r="I39" i="16"/>
  <c r="A38" i="16"/>
  <c r="I38" i="16"/>
  <c r="A37" i="16"/>
  <c r="I37" i="16"/>
  <c r="A36" i="16"/>
  <c r="I36" i="16"/>
  <c r="A35" i="16"/>
  <c r="I35" i="16"/>
  <c r="A34" i="16"/>
  <c r="I34" i="16"/>
  <c r="A33" i="16"/>
  <c r="I33" i="16"/>
  <c r="A32" i="16"/>
  <c r="I32" i="16"/>
  <c r="A31" i="16"/>
  <c r="I31" i="16"/>
  <c r="A30" i="16"/>
  <c r="I30" i="16"/>
  <c r="I24" i="16"/>
  <c r="H24" i="16"/>
  <c r="G24" i="16"/>
  <c r="F24" i="16"/>
  <c r="E24" i="16"/>
  <c r="D24" i="16"/>
  <c r="C24" i="16"/>
  <c r="B24" i="16"/>
  <c r="N19" i="16"/>
  <c r="M19" i="16"/>
  <c r="L19" i="16"/>
  <c r="K19" i="16"/>
  <c r="J19" i="16"/>
  <c r="I19" i="16"/>
  <c r="H19" i="16"/>
  <c r="G19" i="16"/>
  <c r="F19" i="16"/>
  <c r="E19" i="16"/>
  <c r="D19" i="16"/>
  <c r="C19" i="16"/>
  <c r="B19" i="16"/>
  <c r="B15" i="16"/>
  <c r="A15" i="16"/>
  <c r="P5" i="16"/>
  <c r="Q5" i="16"/>
  <c r="N5" i="16"/>
  <c r="M5" i="16"/>
  <c r="L5" i="16"/>
  <c r="D3" i="16"/>
  <c r="I108" i="15"/>
  <c r="I107" i="15"/>
  <c r="I106" i="15"/>
  <c r="I105" i="15"/>
  <c r="I104" i="15"/>
  <c r="I103" i="15"/>
  <c r="I102" i="15"/>
  <c r="I101" i="15"/>
  <c r="I100" i="15"/>
  <c r="I99" i="15"/>
  <c r="I98" i="15"/>
  <c r="I97" i="15"/>
  <c r="I96" i="15"/>
  <c r="I95" i="15"/>
  <c r="I94" i="15"/>
  <c r="I93" i="15"/>
  <c r="I92" i="15"/>
  <c r="I91" i="15"/>
  <c r="I90" i="15"/>
  <c r="I89" i="15"/>
  <c r="I88" i="15"/>
  <c r="I87" i="15"/>
  <c r="I86" i="15"/>
  <c r="I85" i="15"/>
  <c r="I84" i="15"/>
  <c r="I83" i="15"/>
  <c r="I82" i="15"/>
  <c r="I81" i="15"/>
  <c r="I80" i="15"/>
  <c r="I79" i="15"/>
  <c r="I78" i="15"/>
  <c r="I77" i="15"/>
  <c r="I76" i="15"/>
  <c r="I75" i="15"/>
  <c r="I74" i="15"/>
  <c r="I73" i="15"/>
  <c r="I72" i="15"/>
  <c r="I71" i="15"/>
  <c r="I70" i="15"/>
  <c r="I69" i="15"/>
  <c r="I68" i="15"/>
  <c r="I67" i="15"/>
  <c r="I66" i="15"/>
  <c r="I65" i="15"/>
  <c r="I64" i="15"/>
  <c r="I63" i="15"/>
  <c r="I62" i="15"/>
  <c r="I61" i="15"/>
  <c r="I60" i="15"/>
  <c r="I59" i="15"/>
  <c r="I58" i="15"/>
  <c r="I57" i="15"/>
  <c r="I56" i="15"/>
  <c r="I55" i="15"/>
  <c r="I54" i="15"/>
  <c r="I53" i="15"/>
  <c r="I52" i="15"/>
  <c r="I51" i="15"/>
  <c r="I50" i="15"/>
  <c r="I49" i="15"/>
  <c r="I48" i="15"/>
  <c r="I47" i="15"/>
  <c r="I46" i="15"/>
  <c r="I45" i="15"/>
  <c r="A44" i="15"/>
  <c r="I44" i="15"/>
  <c r="A43" i="15"/>
  <c r="I43" i="15"/>
  <c r="A42" i="15"/>
  <c r="I42" i="15"/>
  <c r="A41" i="15"/>
  <c r="I41" i="15"/>
  <c r="A40" i="15"/>
  <c r="I40" i="15"/>
  <c r="A39" i="15"/>
  <c r="I39" i="15"/>
  <c r="A38" i="15"/>
  <c r="I38" i="15"/>
  <c r="A37" i="15"/>
  <c r="I37" i="15"/>
  <c r="A36" i="15"/>
  <c r="I36" i="15"/>
  <c r="A35" i="15"/>
  <c r="I35" i="15"/>
  <c r="A34" i="15"/>
  <c r="I34" i="15"/>
  <c r="A33" i="15"/>
  <c r="I33" i="15"/>
  <c r="A32" i="15"/>
  <c r="I32" i="15"/>
  <c r="A31" i="15"/>
  <c r="I31" i="15"/>
  <c r="A30" i="15"/>
  <c r="I30" i="15"/>
  <c r="I24" i="15"/>
  <c r="H24" i="15"/>
  <c r="G24" i="15"/>
  <c r="F24" i="15"/>
  <c r="E24" i="15"/>
  <c r="D24" i="15"/>
  <c r="C24" i="15"/>
  <c r="B24" i="15"/>
  <c r="N19" i="15"/>
  <c r="M19" i="15"/>
  <c r="L19" i="15"/>
  <c r="K19" i="15"/>
  <c r="J19" i="15"/>
  <c r="I19" i="15"/>
  <c r="H19" i="15"/>
  <c r="G19" i="15"/>
  <c r="F19" i="15"/>
  <c r="E19" i="15"/>
  <c r="D19" i="15"/>
  <c r="C19" i="15"/>
  <c r="B19" i="15"/>
  <c r="A15" i="15"/>
  <c r="P5" i="15"/>
  <c r="Q5" i="15"/>
  <c r="N5" i="15"/>
  <c r="M5" i="15"/>
  <c r="L5" i="15"/>
  <c r="D3" i="15"/>
  <c r="I108" i="14"/>
  <c r="I107" i="14"/>
  <c r="I106" i="14"/>
  <c r="I105" i="14"/>
  <c r="I104" i="14"/>
  <c r="I103" i="14"/>
  <c r="I102" i="14"/>
  <c r="I101" i="14"/>
  <c r="I100" i="14"/>
  <c r="I99" i="14"/>
  <c r="I98" i="14"/>
  <c r="I97" i="14"/>
  <c r="I96" i="14"/>
  <c r="I95" i="14"/>
  <c r="I94" i="14"/>
  <c r="I93" i="14"/>
  <c r="I92" i="14"/>
  <c r="I91" i="14"/>
  <c r="I90" i="14"/>
  <c r="I89" i="14"/>
  <c r="I88" i="14"/>
  <c r="I87" i="14"/>
  <c r="I86" i="14"/>
  <c r="I85" i="14"/>
  <c r="I84" i="14"/>
  <c r="I83" i="14"/>
  <c r="I82" i="14"/>
  <c r="I81" i="14"/>
  <c r="I80" i="14"/>
  <c r="I79" i="14"/>
  <c r="I78" i="14"/>
  <c r="I77" i="14"/>
  <c r="I76" i="14"/>
  <c r="I75" i="14"/>
  <c r="I74" i="14"/>
  <c r="I73" i="14"/>
  <c r="I72" i="14"/>
  <c r="I71" i="14"/>
  <c r="I70" i="14"/>
  <c r="I69" i="14"/>
  <c r="I68" i="14"/>
  <c r="I67" i="14"/>
  <c r="I66" i="14"/>
  <c r="I65" i="14"/>
  <c r="I64" i="14"/>
  <c r="I63" i="14"/>
  <c r="I62" i="14"/>
  <c r="I61" i="14"/>
  <c r="I60" i="14"/>
  <c r="I59" i="14"/>
  <c r="I58" i="14"/>
  <c r="I57" i="14"/>
  <c r="I56" i="14"/>
  <c r="I55" i="14"/>
  <c r="I54" i="14"/>
  <c r="I53" i="14"/>
  <c r="I52" i="14"/>
  <c r="I51" i="14"/>
  <c r="I50" i="14"/>
  <c r="I49" i="14"/>
  <c r="I48" i="14"/>
  <c r="I47" i="14"/>
  <c r="I46" i="14"/>
  <c r="I45" i="14"/>
  <c r="A44" i="14"/>
  <c r="I44" i="14"/>
  <c r="A43" i="14"/>
  <c r="I43" i="14"/>
  <c r="A42" i="14"/>
  <c r="I42" i="14"/>
  <c r="A41" i="14"/>
  <c r="I41" i="14"/>
  <c r="A40" i="14"/>
  <c r="I40" i="14"/>
  <c r="A39" i="14"/>
  <c r="I39" i="14"/>
  <c r="A38" i="14"/>
  <c r="I38" i="14"/>
  <c r="A37" i="14"/>
  <c r="I37" i="14"/>
  <c r="A36" i="14"/>
  <c r="I36" i="14"/>
  <c r="A35" i="14"/>
  <c r="I35" i="14"/>
  <c r="A34" i="14"/>
  <c r="I34" i="14"/>
  <c r="A33" i="14"/>
  <c r="I33" i="14"/>
  <c r="A32" i="14"/>
  <c r="I32" i="14"/>
  <c r="A31" i="14"/>
  <c r="I31" i="14"/>
  <c r="A30" i="14"/>
  <c r="I30" i="14"/>
  <c r="I24" i="14"/>
  <c r="H24" i="14"/>
  <c r="G24" i="14"/>
  <c r="F24" i="14"/>
  <c r="E24" i="14"/>
  <c r="D24" i="14"/>
  <c r="C24" i="14"/>
  <c r="B24" i="14"/>
  <c r="N19" i="14"/>
  <c r="M19" i="14"/>
  <c r="L19" i="14"/>
  <c r="K19" i="14"/>
  <c r="J19" i="14"/>
  <c r="I19" i="14"/>
  <c r="H19" i="14"/>
  <c r="G19" i="14"/>
  <c r="F19" i="14"/>
  <c r="E19" i="14"/>
  <c r="D19" i="14"/>
  <c r="C19" i="14"/>
  <c r="B19" i="14"/>
  <c r="B15" i="14"/>
  <c r="A15" i="14"/>
  <c r="P5" i="14"/>
  <c r="Q5" i="14"/>
  <c r="N5" i="14"/>
  <c r="M5" i="14"/>
  <c r="L5" i="14"/>
  <c r="D3" i="14"/>
  <c r="I108" i="13"/>
  <c r="I107" i="13"/>
  <c r="I106" i="13"/>
  <c r="I105" i="13"/>
  <c r="I104" i="13"/>
  <c r="I103" i="13"/>
  <c r="I102" i="13"/>
  <c r="I101" i="13"/>
  <c r="I100" i="13"/>
  <c r="I99" i="13"/>
  <c r="I98" i="13"/>
  <c r="I97" i="13"/>
  <c r="I96" i="13"/>
  <c r="I95" i="13"/>
  <c r="I94" i="13"/>
  <c r="I93" i="13"/>
  <c r="I92" i="13"/>
  <c r="I91" i="13"/>
  <c r="I90" i="13"/>
  <c r="I89" i="13"/>
  <c r="I88" i="13"/>
  <c r="I87" i="13"/>
  <c r="I86" i="13"/>
  <c r="I85" i="13"/>
  <c r="I84" i="13"/>
  <c r="I83" i="13"/>
  <c r="I82" i="13"/>
  <c r="I81" i="13"/>
  <c r="I80" i="13"/>
  <c r="I79" i="13"/>
  <c r="I78" i="13"/>
  <c r="I77" i="13"/>
  <c r="I76" i="13"/>
  <c r="I75" i="13"/>
  <c r="I74" i="13"/>
  <c r="I73" i="13"/>
  <c r="I72" i="13"/>
  <c r="I71" i="13"/>
  <c r="I70" i="13"/>
  <c r="I69" i="13"/>
  <c r="I68" i="13"/>
  <c r="I67" i="13"/>
  <c r="I66" i="13"/>
  <c r="I65" i="13"/>
  <c r="I64" i="13"/>
  <c r="I63" i="13"/>
  <c r="I62" i="13"/>
  <c r="I61" i="13"/>
  <c r="I60" i="13"/>
  <c r="I59" i="13"/>
  <c r="I58" i="13"/>
  <c r="I57" i="13"/>
  <c r="I56" i="13"/>
  <c r="I55" i="13"/>
  <c r="I54" i="13"/>
  <c r="I53" i="13"/>
  <c r="I52" i="13"/>
  <c r="I51" i="13"/>
  <c r="I50" i="13"/>
  <c r="I49" i="13"/>
  <c r="I48" i="13"/>
  <c r="I47" i="13"/>
  <c r="I46" i="13"/>
  <c r="I45" i="13"/>
  <c r="A44" i="13"/>
  <c r="I44" i="13"/>
  <c r="A43" i="13"/>
  <c r="I43" i="13"/>
  <c r="A42" i="13"/>
  <c r="I42" i="13"/>
  <c r="A41" i="13"/>
  <c r="I41" i="13"/>
  <c r="A40" i="13"/>
  <c r="I40" i="13"/>
  <c r="A39" i="13"/>
  <c r="I39" i="13"/>
  <c r="A38" i="13"/>
  <c r="I38" i="13"/>
  <c r="A37" i="13"/>
  <c r="I37" i="13"/>
  <c r="A36" i="13"/>
  <c r="I36" i="13"/>
  <c r="A35" i="13"/>
  <c r="I35" i="13"/>
  <c r="A34" i="13"/>
  <c r="I34" i="13"/>
  <c r="A33" i="13"/>
  <c r="I33" i="13"/>
  <c r="A32" i="13"/>
  <c r="I32" i="13"/>
  <c r="A31" i="13"/>
  <c r="I31" i="13"/>
  <c r="A30" i="13"/>
  <c r="I30" i="13"/>
  <c r="I24" i="13"/>
  <c r="H24" i="13"/>
  <c r="G24" i="13"/>
  <c r="F24" i="13"/>
  <c r="E24" i="13"/>
  <c r="D24" i="13"/>
  <c r="C24" i="13"/>
  <c r="B24" i="13"/>
  <c r="N19" i="13"/>
  <c r="M19" i="13"/>
  <c r="L19" i="13"/>
  <c r="K19" i="13"/>
  <c r="J19" i="13"/>
  <c r="I19" i="13"/>
  <c r="H19" i="13"/>
  <c r="G19" i="13"/>
  <c r="F19" i="13"/>
  <c r="E19" i="13"/>
  <c r="D19" i="13"/>
  <c r="C19" i="13"/>
  <c r="B19" i="13"/>
  <c r="B15" i="13"/>
  <c r="A15" i="13"/>
  <c r="P5" i="13"/>
  <c r="Q5" i="13"/>
  <c r="N5" i="13"/>
  <c r="M5" i="13"/>
  <c r="L5" i="13"/>
  <c r="D3" i="13"/>
  <c r="I108" i="12"/>
  <c r="I107" i="12"/>
  <c r="I106" i="12"/>
  <c r="I105" i="12"/>
  <c r="I104" i="12"/>
  <c r="I103" i="12"/>
  <c r="I102" i="12"/>
  <c r="I101" i="12"/>
  <c r="I100" i="12"/>
  <c r="I99" i="12"/>
  <c r="I98" i="12"/>
  <c r="I97" i="12"/>
  <c r="I96" i="12"/>
  <c r="I95" i="12"/>
  <c r="I94" i="12"/>
  <c r="I93" i="12"/>
  <c r="I92" i="12"/>
  <c r="I91" i="12"/>
  <c r="I90" i="12"/>
  <c r="I89" i="12"/>
  <c r="I88" i="12"/>
  <c r="I87" i="12"/>
  <c r="I86" i="12"/>
  <c r="I85" i="12"/>
  <c r="I84" i="12"/>
  <c r="I83" i="12"/>
  <c r="I82" i="12"/>
  <c r="I81" i="12"/>
  <c r="I80" i="12"/>
  <c r="I79" i="12"/>
  <c r="I78" i="12"/>
  <c r="I77" i="12"/>
  <c r="I76" i="12"/>
  <c r="I75" i="12"/>
  <c r="I74" i="12"/>
  <c r="I73" i="12"/>
  <c r="I72" i="12"/>
  <c r="I71" i="12"/>
  <c r="I70" i="12"/>
  <c r="I69" i="12"/>
  <c r="I68" i="12"/>
  <c r="I67" i="12"/>
  <c r="I66" i="12"/>
  <c r="I65" i="12"/>
  <c r="I64" i="12"/>
  <c r="I63" i="12"/>
  <c r="I62" i="12"/>
  <c r="I61" i="12"/>
  <c r="I60" i="12"/>
  <c r="I59" i="12"/>
  <c r="I58" i="12"/>
  <c r="I57" i="12"/>
  <c r="I56" i="12"/>
  <c r="I55" i="12"/>
  <c r="I54" i="12"/>
  <c r="I53" i="12"/>
  <c r="I52" i="12"/>
  <c r="I51" i="12"/>
  <c r="I50" i="12"/>
  <c r="I49" i="12"/>
  <c r="I48" i="12"/>
  <c r="I47" i="12"/>
  <c r="I46" i="12"/>
  <c r="I45" i="12"/>
  <c r="A44" i="12"/>
  <c r="I44" i="12"/>
  <c r="A43" i="12"/>
  <c r="I43" i="12"/>
  <c r="A42" i="12"/>
  <c r="I42" i="12"/>
  <c r="A41" i="12"/>
  <c r="I41" i="12"/>
  <c r="A40" i="12"/>
  <c r="I40" i="12"/>
  <c r="A39" i="12"/>
  <c r="I39" i="12"/>
  <c r="A38" i="12"/>
  <c r="I38" i="12"/>
  <c r="A37" i="12"/>
  <c r="I37" i="12"/>
  <c r="A36" i="12"/>
  <c r="I36" i="12"/>
  <c r="A35" i="12"/>
  <c r="I35" i="12"/>
  <c r="A34" i="12"/>
  <c r="I34" i="12"/>
  <c r="A33" i="12"/>
  <c r="I33" i="12"/>
  <c r="A32" i="12"/>
  <c r="I32" i="12"/>
  <c r="A31" i="12"/>
  <c r="I31" i="12"/>
  <c r="A30" i="12"/>
  <c r="I30" i="12"/>
  <c r="I24" i="12"/>
  <c r="H24" i="12"/>
  <c r="G24" i="12"/>
  <c r="F24" i="12"/>
  <c r="E24" i="12"/>
  <c r="D24" i="12"/>
  <c r="C24" i="12"/>
  <c r="B24" i="12"/>
  <c r="N19" i="12"/>
  <c r="M19" i="12"/>
  <c r="L19" i="12"/>
  <c r="K19" i="12"/>
  <c r="J19" i="12"/>
  <c r="I19" i="12"/>
  <c r="H19" i="12"/>
  <c r="G19" i="12"/>
  <c r="F19" i="12"/>
  <c r="E19" i="12"/>
  <c r="D19" i="12"/>
  <c r="C19" i="12"/>
  <c r="B19" i="12"/>
  <c r="B15" i="12"/>
  <c r="A15" i="12"/>
  <c r="P5" i="12"/>
  <c r="Q5" i="12"/>
  <c r="N5" i="12"/>
  <c r="M5" i="12"/>
  <c r="L5" i="12"/>
  <c r="D3" i="12"/>
  <c r="I108" i="11"/>
  <c r="I107" i="11"/>
  <c r="I106" i="11"/>
  <c r="I105" i="11"/>
  <c r="I104" i="11"/>
  <c r="I103" i="11"/>
  <c r="I102" i="11"/>
  <c r="I101" i="11"/>
  <c r="I100" i="11"/>
  <c r="I99" i="11"/>
  <c r="I98" i="11"/>
  <c r="I97" i="11"/>
  <c r="I96" i="11"/>
  <c r="I95" i="11"/>
  <c r="I94" i="11"/>
  <c r="I93" i="11"/>
  <c r="I92" i="11"/>
  <c r="I91" i="11"/>
  <c r="I90" i="11"/>
  <c r="I89" i="11"/>
  <c r="I88" i="11"/>
  <c r="I87" i="11"/>
  <c r="I86" i="11"/>
  <c r="I85" i="11"/>
  <c r="I84" i="11"/>
  <c r="I83" i="11"/>
  <c r="I82" i="11"/>
  <c r="I81" i="11"/>
  <c r="I80" i="11"/>
  <c r="I79" i="11"/>
  <c r="I78" i="11"/>
  <c r="I77" i="11"/>
  <c r="I76" i="11"/>
  <c r="I75" i="11"/>
  <c r="I74" i="11"/>
  <c r="I73" i="11"/>
  <c r="I72" i="11"/>
  <c r="I71" i="11"/>
  <c r="I70" i="11"/>
  <c r="I69" i="11"/>
  <c r="I68" i="11"/>
  <c r="I67" i="11"/>
  <c r="I66" i="11"/>
  <c r="I65" i="11"/>
  <c r="I64" i="11"/>
  <c r="I63" i="11"/>
  <c r="I62" i="11"/>
  <c r="I61" i="11"/>
  <c r="I60" i="11"/>
  <c r="I59" i="11"/>
  <c r="I58" i="11"/>
  <c r="I57" i="11"/>
  <c r="I56" i="11"/>
  <c r="I55" i="11"/>
  <c r="I54" i="11"/>
  <c r="I53" i="11"/>
  <c r="I52" i="11"/>
  <c r="I51" i="11"/>
  <c r="I50" i="11"/>
  <c r="I49" i="11"/>
  <c r="I48" i="11"/>
  <c r="I47" i="11"/>
  <c r="I46" i="11"/>
  <c r="I45" i="11"/>
  <c r="A44" i="11"/>
  <c r="I44" i="11"/>
  <c r="A43" i="11"/>
  <c r="I43" i="11"/>
  <c r="A42" i="11"/>
  <c r="I42" i="11"/>
  <c r="A41" i="11"/>
  <c r="I41" i="11"/>
  <c r="A40" i="11"/>
  <c r="I40" i="11"/>
  <c r="A39" i="11"/>
  <c r="I39" i="11"/>
  <c r="A38" i="11"/>
  <c r="I38" i="11"/>
  <c r="A37" i="11"/>
  <c r="I37" i="11"/>
  <c r="A36" i="11"/>
  <c r="I36" i="11"/>
  <c r="A35" i="11"/>
  <c r="I35" i="11"/>
  <c r="A34" i="11"/>
  <c r="I34" i="11"/>
  <c r="A33" i="11"/>
  <c r="I33" i="11"/>
  <c r="A32" i="11"/>
  <c r="I32" i="11"/>
  <c r="A31" i="11"/>
  <c r="I31" i="11"/>
  <c r="A30" i="11"/>
  <c r="I30" i="11"/>
  <c r="I24" i="11"/>
  <c r="H24" i="11"/>
  <c r="G24" i="11"/>
  <c r="F24" i="11"/>
  <c r="E24" i="11"/>
  <c r="D24" i="11"/>
  <c r="C24" i="11"/>
  <c r="B24" i="11"/>
  <c r="N19" i="11"/>
  <c r="M19" i="11"/>
  <c r="L19" i="11"/>
  <c r="K19" i="11"/>
  <c r="J19" i="11"/>
  <c r="I19" i="11"/>
  <c r="H19" i="11"/>
  <c r="G19" i="11"/>
  <c r="F19" i="11"/>
  <c r="E19" i="11"/>
  <c r="D19" i="11"/>
  <c r="C19" i="11"/>
  <c r="B19" i="11"/>
  <c r="B15" i="11"/>
  <c r="A15" i="11"/>
  <c r="P5" i="11"/>
  <c r="Q5" i="11"/>
  <c r="N5" i="11"/>
  <c r="M5" i="11"/>
  <c r="L5" i="11"/>
  <c r="D3" i="11"/>
  <c r="I108" i="10"/>
  <c r="I107" i="10"/>
  <c r="I106" i="10"/>
  <c r="I105" i="10"/>
  <c r="I104" i="10"/>
  <c r="I103" i="10"/>
  <c r="I102" i="10"/>
  <c r="I101" i="10"/>
  <c r="I100" i="10"/>
  <c r="I99" i="10"/>
  <c r="I98" i="10"/>
  <c r="I97" i="10"/>
  <c r="I96" i="10"/>
  <c r="I95" i="10"/>
  <c r="I94" i="10"/>
  <c r="I93" i="10"/>
  <c r="I92" i="10"/>
  <c r="I91" i="10"/>
  <c r="I90" i="10"/>
  <c r="I89" i="10"/>
  <c r="I88" i="10"/>
  <c r="I87" i="10"/>
  <c r="I86" i="10"/>
  <c r="I85" i="10"/>
  <c r="I84" i="10"/>
  <c r="I83" i="10"/>
  <c r="I82" i="10"/>
  <c r="I81" i="10"/>
  <c r="I80" i="10"/>
  <c r="I79" i="10"/>
  <c r="I78" i="10"/>
  <c r="I77" i="10"/>
  <c r="I76" i="10"/>
  <c r="I75" i="10"/>
  <c r="I74" i="10"/>
  <c r="I73" i="10"/>
  <c r="I72" i="10"/>
  <c r="I71" i="10"/>
  <c r="I70" i="10"/>
  <c r="I69" i="10"/>
  <c r="I68" i="10"/>
  <c r="I67" i="10"/>
  <c r="I66" i="10"/>
  <c r="I65" i="10"/>
  <c r="I64" i="10"/>
  <c r="I63" i="10"/>
  <c r="I62" i="10"/>
  <c r="I61" i="10"/>
  <c r="I60" i="10"/>
  <c r="I59" i="10"/>
  <c r="I58" i="10"/>
  <c r="I57" i="10"/>
  <c r="I56" i="10"/>
  <c r="I55" i="10"/>
  <c r="I54" i="10"/>
  <c r="I53" i="10"/>
  <c r="I52" i="10"/>
  <c r="I51" i="10"/>
  <c r="I50" i="10"/>
  <c r="I49" i="10"/>
  <c r="I48" i="10"/>
  <c r="I47" i="10"/>
  <c r="I46" i="10"/>
  <c r="I45" i="10"/>
  <c r="A44" i="10"/>
  <c r="I44" i="10"/>
  <c r="A43" i="10"/>
  <c r="I43" i="10"/>
  <c r="A42" i="10"/>
  <c r="I42" i="10"/>
  <c r="A41" i="10"/>
  <c r="I41" i="10"/>
  <c r="A40" i="10"/>
  <c r="I40" i="10"/>
  <c r="A39" i="10"/>
  <c r="I39" i="10"/>
  <c r="A38" i="10"/>
  <c r="I38" i="10"/>
  <c r="A37" i="10"/>
  <c r="I37" i="10"/>
  <c r="A36" i="10"/>
  <c r="I36" i="10"/>
  <c r="A35" i="10"/>
  <c r="I35" i="10"/>
  <c r="A34" i="10"/>
  <c r="I34" i="10"/>
  <c r="A33" i="10"/>
  <c r="I33" i="10"/>
  <c r="A32" i="10"/>
  <c r="I32" i="10"/>
  <c r="A31" i="10"/>
  <c r="I31" i="10"/>
  <c r="A30" i="10"/>
  <c r="I30" i="10"/>
  <c r="I24" i="10"/>
  <c r="H24" i="10"/>
  <c r="G24" i="10"/>
  <c r="F24" i="10"/>
  <c r="E24" i="10"/>
  <c r="D24" i="10"/>
  <c r="C24" i="10"/>
  <c r="B24" i="10"/>
  <c r="N19" i="10"/>
  <c r="M19" i="10"/>
  <c r="L19" i="10"/>
  <c r="K19" i="10"/>
  <c r="J19" i="10"/>
  <c r="I19" i="10"/>
  <c r="H19" i="10"/>
  <c r="G19" i="10"/>
  <c r="F19" i="10"/>
  <c r="E19" i="10"/>
  <c r="D19" i="10"/>
  <c r="C19" i="10"/>
  <c r="B19" i="10"/>
  <c r="B15" i="10"/>
  <c r="A15" i="10"/>
  <c r="P5" i="10"/>
  <c r="Q5" i="10"/>
  <c r="N5" i="10"/>
  <c r="M5" i="10"/>
  <c r="L5" i="10"/>
  <c r="D3" i="10"/>
  <c r="I108" i="9"/>
  <c r="I107" i="9"/>
  <c r="I106" i="9"/>
  <c r="I105" i="9"/>
  <c r="I104" i="9"/>
  <c r="I103" i="9"/>
  <c r="I102" i="9"/>
  <c r="I101" i="9"/>
  <c r="I100" i="9"/>
  <c r="I99" i="9"/>
  <c r="I98" i="9"/>
  <c r="I97" i="9"/>
  <c r="I96" i="9"/>
  <c r="I95" i="9"/>
  <c r="I94" i="9"/>
  <c r="I93" i="9"/>
  <c r="I92" i="9"/>
  <c r="I91" i="9"/>
  <c r="I90" i="9"/>
  <c r="I89" i="9"/>
  <c r="I88" i="9"/>
  <c r="I87" i="9"/>
  <c r="I86" i="9"/>
  <c r="I85" i="9"/>
  <c r="I84" i="9"/>
  <c r="I83" i="9"/>
  <c r="I82" i="9"/>
  <c r="I81" i="9"/>
  <c r="I80" i="9"/>
  <c r="I79" i="9"/>
  <c r="I78" i="9"/>
  <c r="I77" i="9"/>
  <c r="I76" i="9"/>
  <c r="I75" i="9"/>
  <c r="I74" i="9"/>
  <c r="I73" i="9"/>
  <c r="I72" i="9"/>
  <c r="I71" i="9"/>
  <c r="I70" i="9"/>
  <c r="I69" i="9"/>
  <c r="I68" i="9"/>
  <c r="I67" i="9"/>
  <c r="I66" i="9"/>
  <c r="I65" i="9"/>
  <c r="I64" i="9"/>
  <c r="I63" i="9"/>
  <c r="I62" i="9"/>
  <c r="I61" i="9"/>
  <c r="I60" i="9"/>
  <c r="I59" i="9"/>
  <c r="I58" i="9"/>
  <c r="I57" i="9"/>
  <c r="I56" i="9"/>
  <c r="I55" i="9"/>
  <c r="I54" i="9"/>
  <c r="I53" i="9"/>
  <c r="I52" i="9"/>
  <c r="I51" i="9"/>
  <c r="I50" i="9"/>
  <c r="I49" i="9"/>
  <c r="I48" i="9"/>
  <c r="I47" i="9"/>
  <c r="I46" i="9"/>
  <c r="I45" i="9"/>
  <c r="A44" i="9"/>
  <c r="I44" i="9"/>
  <c r="A43" i="9"/>
  <c r="I43" i="9"/>
  <c r="A42" i="9"/>
  <c r="I42" i="9"/>
  <c r="A41" i="9"/>
  <c r="I41" i="9"/>
  <c r="A40" i="9"/>
  <c r="I40" i="9"/>
  <c r="A39" i="9"/>
  <c r="I39" i="9"/>
  <c r="A38" i="9"/>
  <c r="I38" i="9"/>
  <c r="A37" i="9"/>
  <c r="I37" i="9"/>
  <c r="A36" i="9"/>
  <c r="I36" i="9"/>
  <c r="A35" i="9"/>
  <c r="I35" i="9"/>
  <c r="A34" i="9"/>
  <c r="I34" i="9"/>
  <c r="A33" i="9"/>
  <c r="I33" i="9"/>
  <c r="A32" i="9"/>
  <c r="I32" i="9"/>
  <c r="A31" i="9"/>
  <c r="I31" i="9"/>
  <c r="A30" i="9"/>
  <c r="I30" i="9"/>
  <c r="I24" i="9"/>
  <c r="H24" i="9"/>
  <c r="G24" i="9"/>
  <c r="F24" i="9"/>
  <c r="E24" i="9"/>
  <c r="D24" i="9"/>
  <c r="C24" i="9"/>
  <c r="B24" i="9"/>
  <c r="N19" i="9"/>
  <c r="M19" i="9"/>
  <c r="L19" i="9"/>
  <c r="K19" i="9"/>
  <c r="J19" i="9"/>
  <c r="I19" i="9"/>
  <c r="H19" i="9"/>
  <c r="G19" i="9"/>
  <c r="F19" i="9"/>
  <c r="E19" i="9"/>
  <c r="D19" i="9"/>
  <c r="C19" i="9"/>
  <c r="B19" i="9"/>
  <c r="B15" i="9"/>
  <c r="A15" i="9"/>
  <c r="P5" i="9"/>
  <c r="Q5" i="9"/>
  <c r="N5" i="9"/>
  <c r="M5" i="9"/>
  <c r="L5" i="9"/>
  <c r="D3" i="9"/>
  <c r="I108" i="2"/>
  <c r="I107" i="2"/>
  <c r="I106" i="2"/>
  <c r="I105" i="2"/>
  <c r="I104" i="2"/>
  <c r="I103" i="2"/>
  <c r="I102" i="2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A44" i="2"/>
  <c r="I44" i="2"/>
  <c r="A43" i="2"/>
  <c r="I43" i="2"/>
  <c r="A42" i="2"/>
  <c r="I42" i="2"/>
  <c r="A41" i="2"/>
  <c r="I41" i="2"/>
  <c r="A40" i="2"/>
  <c r="I40" i="2"/>
  <c r="A39" i="2"/>
  <c r="I39" i="2"/>
  <c r="A38" i="2"/>
  <c r="I38" i="2"/>
  <c r="A37" i="2"/>
  <c r="I37" i="2"/>
  <c r="A36" i="2"/>
  <c r="I36" i="2"/>
  <c r="A35" i="2"/>
  <c r="I35" i="2"/>
  <c r="A34" i="2"/>
  <c r="I34" i="2"/>
  <c r="A33" i="2"/>
  <c r="I33" i="2"/>
  <c r="A32" i="2"/>
  <c r="I32" i="2"/>
  <c r="A31" i="2"/>
  <c r="I31" i="2"/>
  <c r="A30" i="2"/>
  <c r="I30" i="2"/>
  <c r="I24" i="2"/>
  <c r="H24" i="2"/>
  <c r="G24" i="2"/>
  <c r="F24" i="2"/>
  <c r="E24" i="2"/>
  <c r="D24" i="2"/>
  <c r="C24" i="2"/>
  <c r="B24" i="2"/>
  <c r="N19" i="2"/>
  <c r="M19" i="2"/>
  <c r="L19" i="2"/>
  <c r="K19" i="2"/>
  <c r="J19" i="2"/>
  <c r="I19" i="2"/>
  <c r="H19" i="2"/>
  <c r="G19" i="2"/>
  <c r="F19" i="2"/>
  <c r="E19" i="2"/>
  <c r="D19" i="2"/>
  <c r="C19" i="2"/>
  <c r="B19" i="2"/>
  <c r="B15" i="2"/>
  <c r="A15" i="2"/>
  <c r="P5" i="2"/>
  <c r="Q5" i="2"/>
  <c r="N5" i="2"/>
  <c r="M5" i="2"/>
  <c r="L5" i="2"/>
  <c r="D3" i="2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A44" i="1"/>
  <c r="I44" i="1"/>
  <c r="A43" i="1"/>
  <c r="I43" i="1"/>
  <c r="A42" i="1"/>
  <c r="I42" i="1"/>
  <c r="A41" i="1"/>
  <c r="I41" i="1"/>
  <c r="A40" i="1"/>
  <c r="I40" i="1"/>
  <c r="A39" i="1"/>
  <c r="I39" i="1"/>
  <c r="A38" i="1"/>
  <c r="I38" i="1"/>
  <c r="A37" i="1"/>
  <c r="I37" i="1"/>
  <c r="A36" i="1"/>
  <c r="I36" i="1"/>
  <c r="A35" i="1"/>
  <c r="I35" i="1"/>
  <c r="A34" i="1"/>
  <c r="I34" i="1"/>
  <c r="A33" i="1"/>
  <c r="I33" i="1"/>
  <c r="A32" i="1"/>
  <c r="I32" i="1"/>
  <c r="A31" i="1"/>
  <c r="I31" i="1"/>
  <c r="A30" i="1"/>
  <c r="I30" i="1"/>
  <c r="I24" i="1"/>
  <c r="H24" i="1"/>
  <c r="G24" i="1"/>
  <c r="F24" i="1"/>
  <c r="E24" i="1"/>
  <c r="D24" i="1"/>
  <c r="C24" i="1"/>
  <c r="B24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B15" i="1"/>
  <c r="A15" i="1"/>
  <c r="P5" i="1"/>
  <c r="Q5" i="1"/>
  <c r="N5" i="1"/>
  <c r="M5" i="1"/>
  <c r="L5" i="1"/>
  <c r="D3" i="1"/>
  <c r="J10" i="58"/>
  <c r="P5" i="7"/>
  <c r="Q5" i="7"/>
  <c r="B7" i="57"/>
  <c r="B8" i="57"/>
  <c r="B9" i="57"/>
  <c r="F2" i="57"/>
  <c r="F3" i="57"/>
  <c r="F4" i="57"/>
  <c r="F5" i="57"/>
  <c r="I2" i="57"/>
  <c r="J2" i="57"/>
  <c r="K2" i="57"/>
  <c r="I3" i="57"/>
  <c r="J3" i="57"/>
  <c r="K3" i="57"/>
  <c r="I4" i="57"/>
  <c r="J4" i="57"/>
  <c r="K4" i="57"/>
  <c r="I5" i="57"/>
  <c r="J5" i="57"/>
  <c r="K5" i="57"/>
  <c r="F6" i="57"/>
  <c r="I6" i="57"/>
  <c r="J6" i="57"/>
  <c r="K6" i="57"/>
  <c r="F7" i="57"/>
  <c r="I7" i="57"/>
  <c r="J7" i="57"/>
  <c r="K7" i="57"/>
  <c r="F8" i="57"/>
  <c r="I8" i="57"/>
  <c r="J8" i="57"/>
  <c r="K8" i="57"/>
  <c r="F9" i="57"/>
  <c r="I9" i="57"/>
  <c r="J9" i="57"/>
  <c r="K9" i="57"/>
  <c r="F10" i="57"/>
  <c r="I10" i="57"/>
  <c r="J10" i="57"/>
  <c r="K10" i="57"/>
  <c r="F11" i="57"/>
  <c r="I11" i="57"/>
  <c r="J11" i="57"/>
  <c r="K11" i="57"/>
  <c r="F12" i="57"/>
  <c r="I12" i="57"/>
  <c r="J12" i="57"/>
  <c r="K12" i="57"/>
  <c r="F13" i="57"/>
  <c r="I13" i="57"/>
  <c r="J13" i="57"/>
  <c r="K13" i="57"/>
  <c r="F14" i="57"/>
  <c r="I14" i="57"/>
  <c r="J14" i="57"/>
  <c r="K14" i="57"/>
  <c r="F15" i="57"/>
  <c r="I15" i="57"/>
  <c r="J15" i="57"/>
  <c r="K15" i="57"/>
  <c r="F16" i="57"/>
  <c r="I16" i="57"/>
  <c r="J16" i="57"/>
  <c r="K16" i="57"/>
  <c r="F17" i="57"/>
  <c r="I17" i="57"/>
  <c r="J17" i="57"/>
  <c r="K17" i="57"/>
  <c r="F18" i="57"/>
  <c r="I18" i="57"/>
  <c r="J18" i="57"/>
  <c r="K18" i="57"/>
  <c r="F19" i="57"/>
  <c r="I19" i="57"/>
  <c r="J19" i="57"/>
  <c r="K19" i="57"/>
  <c r="F20" i="57"/>
  <c r="I20" i="57"/>
  <c r="J20" i="57"/>
  <c r="K20" i="57"/>
  <c r="F21" i="57"/>
  <c r="I21" i="57"/>
  <c r="J21" i="57"/>
  <c r="K21" i="57"/>
  <c r="F22" i="57"/>
  <c r="I22" i="57"/>
  <c r="J22" i="57"/>
  <c r="K22" i="57"/>
  <c r="F23" i="57"/>
  <c r="I23" i="57"/>
  <c r="J23" i="57"/>
  <c r="K23" i="57"/>
  <c r="F24" i="57"/>
  <c r="I24" i="57"/>
  <c r="J24" i="57"/>
  <c r="K24" i="57"/>
  <c r="F25" i="57"/>
  <c r="I25" i="57"/>
  <c r="J25" i="57"/>
  <c r="K25" i="57"/>
  <c r="F26" i="57"/>
  <c r="I26" i="57"/>
  <c r="J26" i="57"/>
  <c r="K26" i="57"/>
  <c r="F27" i="57"/>
  <c r="I27" i="57"/>
  <c r="J27" i="57"/>
  <c r="K27" i="57"/>
  <c r="F28" i="57"/>
  <c r="I28" i="57"/>
  <c r="J28" i="57"/>
  <c r="K28" i="57"/>
  <c r="F29" i="57"/>
  <c r="I29" i="57"/>
  <c r="J29" i="57"/>
  <c r="K29" i="57"/>
  <c r="F30" i="57"/>
  <c r="I30" i="57"/>
  <c r="J30" i="57"/>
  <c r="K30" i="57"/>
  <c r="F31" i="57"/>
  <c r="I31" i="57"/>
  <c r="J31" i="57"/>
  <c r="K31" i="57"/>
  <c r="F32" i="57"/>
  <c r="I32" i="57"/>
  <c r="J32" i="57"/>
  <c r="K32" i="57"/>
  <c r="F33" i="57"/>
  <c r="I33" i="57"/>
  <c r="J33" i="57"/>
  <c r="K33" i="57"/>
  <c r="F34" i="57"/>
  <c r="I34" i="57"/>
  <c r="J34" i="57"/>
  <c r="K34" i="57"/>
  <c r="F35" i="57"/>
  <c r="I35" i="57"/>
  <c r="J35" i="57"/>
  <c r="K35" i="57"/>
  <c r="F36" i="57"/>
  <c r="I36" i="57"/>
  <c r="J36" i="57"/>
  <c r="K36" i="57"/>
  <c r="F37" i="57"/>
  <c r="I37" i="57"/>
  <c r="J37" i="57"/>
  <c r="K37" i="57"/>
  <c r="F38" i="57"/>
  <c r="I38" i="57"/>
  <c r="J38" i="57"/>
  <c r="K38" i="57"/>
  <c r="F39" i="57"/>
  <c r="I39" i="57"/>
  <c r="J39" i="57"/>
  <c r="K39" i="57"/>
  <c r="F40" i="57"/>
  <c r="I40" i="57"/>
  <c r="J40" i="57"/>
  <c r="K40" i="57"/>
  <c r="F41" i="57"/>
  <c r="I41" i="57"/>
  <c r="J41" i="57"/>
  <c r="K41" i="57"/>
  <c r="F42" i="57"/>
  <c r="I42" i="57"/>
  <c r="J42" i="57"/>
  <c r="K42" i="57"/>
  <c r="F43" i="57"/>
  <c r="I43" i="57"/>
  <c r="J43" i="57"/>
  <c r="K43" i="57"/>
  <c r="F44" i="57"/>
  <c r="I44" i="57"/>
  <c r="J44" i="57"/>
  <c r="K44" i="57"/>
  <c r="F45" i="57"/>
  <c r="I45" i="57"/>
  <c r="J45" i="57"/>
  <c r="K45" i="57"/>
  <c r="F46" i="57"/>
  <c r="I46" i="57"/>
  <c r="J46" i="57"/>
  <c r="K46" i="57"/>
  <c r="F47" i="57"/>
  <c r="I47" i="57"/>
  <c r="J47" i="57"/>
  <c r="K47" i="57"/>
  <c r="F48" i="57"/>
  <c r="I48" i="57"/>
  <c r="J48" i="57"/>
  <c r="K48" i="57"/>
  <c r="F49" i="57"/>
  <c r="I49" i="57"/>
  <c r="J49" i="57"/>
  <c r="K49" i="57"/>
  <c r="F50" i="57"/>
  <c r="I50" i="57"/>
  <c r="J50" i="57"/>
  <c r="K50" i="57"/>
  <c r="F51" i="57"/>
  <c r="I51" i="57"/>
  <c r="J51" i="57"/>
  <c r="K51" i="57"/>
  <c r="D12" i="57"/>
  <c r="D13" i="57"/>
  <c r="L5" i="60"/>
  <c r="C5" i="60"/>
  <c r="D14" i="57"/>
  <c r="D15" i="57"/>
  <c r="C13" i="57"/>
  <c r="C14" i="57"/>
  <c r="C15" i="57"/>
  <c r="C12" i="57"/>
  <c r="A6" i="4"/>
  <c r="P6" i="4"/>
  <c r="A7" i="4"/>
  <c r="P7" i="4"/>
  <c r="A8" i="4"/>
  <c r="P8" i="4"/>
  <c r="A9" i="4"/>
  <c r="P9" i="4"/>
  <c r="A10" i="4"/>
  <c r="P10" i="4"/>
  <c r="A11" i="4"/>
  <c r="P11" i="4"/>
  <c r="A12" i="4"/>
  <c r="P12" i="4"/>
  <c r="A13" i="4"/>
  <c r="P13" i="4"/>
  <c r="A5" i="4"/>
  <c r="P5" i="4"/>
  <c r="A4" i="4"/>
  <c r="P4" i="4"/>
  <c r="D3" i="7"/>
  <c r="S5" i="4"/>
  <c r="S6" i="4"/>
  <c r="S7" i="4"/>
  <c r="S8" i="4"/>
  <c r="S9" i="4"/>
  <c r="S10" i="4"/>
  <c r="S11" i="4"/>
  <c r="S12" i="4"/>
  <c r="S13" i="4"/>
  <c r="S4" i="4"/>
  <c r="O5" i="4"/>
  <c r="O6" i="4"/>
  <c r="O7" i="4"/>
  <c r="O8" i="4"/>
  <c r="O9" i="4"/>
  <c r="O10" i="4"/>
  <c r="O11" i="4"/>
  <c r="O12" i="4"/>
  <c r="O13" i="4"/>
  <c r="O4" i="4"/>
  <c r="Q4" i="4"/>
  <c r="K6" i="4"/>
  <c r="L6" i="4"/>
  <c r="M6" i="4"/>
  <c r="K7" i="4"/>
  <c r="L7" i="4"/>
  <c r="M7" i="4"/>
  <c r="K8" i="4"/>
  <c r="L8" i="4"/>
  <c r="M8" i="4"/>
  <c r="K9" i="4"/>
  <c r="L9" i="4"/>
  <c r="M9" i="4"/>
  <c r="K10" i="4"/>
  <c r="L10" i="4"/>
  <c r="M10" i="4"/>
  <c r="K11" i="4"/>
  <c r="L11" i="4"/>
  <c r="M11" i="4"/>
  <c r="K12" i="4"/>
  <c r="L12" i="4"/>
  <c r="M12" i="4"/>
  <c r="K13" i="4"/>
  <c r="L13" i="4"/>
  <c r="M13" i="4"/>
  <c r="M4" i="4"/>
  <c r="L4" i="4"/>
  <c r="K4" i="4"/>
  <c r="M5" i="4"/>
  <c r="L5" i="4"/>
  <c r="K5" i="4"/>
  <c r="N5" i="7"/>
  <c r="M5" i="7"/>
  <c r="B15" i="7"/>
  <c r="A3" i="4"/>
  <c r="L5" i="7"/>
  <c r="I5" i="4"/>
  <c r="I6" i="4"/>
  <c r="I7" i="4"/>
  <c r="I8" i="4"/>
  <c r="I9" i="4"/>
  <c r="I10" i="4"/>
  <c r="I11" i="4"/>
  <c r="I12" i="4"/>
  <c r="I13" i="4"/>
  <c r="I4" i="4"/>
  <c r="H8" i="4"/>
  <c r="C12" i="4"/>
  <c r="D6" i="4"/>
  <c r="G9" i="4"/>
  <c r="C10" i="4"/>
  <c r="E13" i="4"/>
  <c r="G13" i="4"/>
  <c r="H4" i="4"/>
  <c r="G4" i="4"/>
  <c r="F4" i="4"/>
  <c r="E4" i="4"/>
  <c r="D4" i="4"/>
  <c r="C4" i="4"/>
  <c r="B4" i="4"/>
  <c r="A15" i="7"/>
  <c r="C8" i="4"/>
  <c r="D12" i="4"/>
  <c r="H12" i="4"/>
  <c r="G8" i="4"/>
  <c r="G12" i="4"/>
  <c r="D8" i="4"/>
  <c r="B11" i="4"/>
  <c r="F11" i="4"/>
  <c r="C11" i="4"/>
  <c r="H11" i="4"/>
  <c r="D11" i="4"/>
  <c r="B7" i="4"/>
  <c r="F7" i="4"/>
  <c r="C7" i="4"/>
  <c r="H7" i="4"/>
  <c r="D7" i="4"/>
  <c r="E11" i="4"/>
  <c r="G7" i="4"/>
  <c r="B10" i="4"/>
  <c r="F10" i="4"/>
  <c r="E10" i="4"/>
  <c r="G10" i="4"/>
  <c r="B6" i="4"/>
  <c r="F6" i="4"/>
  <c r="E6" i="4"/>
  <c r="G6" i="4"/>
  <c r="E7" i="4"/>
  <c r="C6" i="4"/>
  <c r="B13" i="4"/>
  <c r="F13" i="4"/>
  <c r="C13" i="4"/>
  <c r="H13" i="4"/>
  <c r="D13" i="4"/>
  <c r="B9" i="4"/>
  <c r="F9" i="4"/>
  <c r="C9" i="4"/>
  <c r="H9" i="4"/>
  <c r="D9" i="4"/>
  <c r="B5" i="4"/>
  <c r="F5" i="4"/>
  <c r="C5" i="4"/>
  <c r="H5" i="4"/>
  <c r="D5" i="4"/>
  <c r="H10" i="4"/>
  <c r="E9" i="4"/>
  <c r="G5" i="4"/>
  <c r="G11" i="4"/>
  <c r="D10" i="4"/>
  <c r="H6" i="4"/>
  <c r="E5" i="4"/>
  <c r="B12" i="4"/>
  <c r="F12" i="4"/>
  <c r="B8" i="4"/>
  <c r="F8" i="4"/>
  <c r="E12" i="4"/>
  <c r="E8" i="4"/>
  <c r="I108" i="7"/>
  <c r="I107" i="7"/>
  <c r="I106" i="7"/>
  <c r="I105" i="7"/>
  <c r="I104" i="7"/>
  <c r="I103" i="7"/>
  <c r="I102" i="7"/>
  <c r="I101" i="7"/>
  <c r="I100" i="7"/>
  <c r="I99" i="7"/>
  <c r="I98" i="7"/>
  <c r="I97" i="7"/>
  <c r="I96" i="7"/>
  <c r="I95" i="7"/>
  <c r="I94" i="7"/>
  <c r="I93" i="7"/>
  <c r="I92" i="7"/>
  <c r="I91" i="7"/>
  <c r="I90" i="7"/>
  <c r="I89" i="7"/>
  <c r="I88" i="7"/>
  <c r="I87" i="7"/>
  <c r="I86" i="7"/>
  <c r="I85" i="7"/>
  <c r="I84" i="7"/>
  <c r="I83" i="7"/>
  <c r="I82" i="7"/>
  <c r="I81" i="7"/>
  <c r="I80" i="7"/>
  <c r="I79" i="7"/>
  <c r="I78" i="7"/>
  <c r="I77" i="7"/>
  <c r="I76" i="7"/>
  <c r="I75" i="7"/>
  <c r="I74" i="7"/>
  <c r="I73" i="7"/>
  <c r="I72" i="7"/>
  <c r="I71" i="7"/>
  <c r="I70" i="7"/>
  <c r="I69" i="7"/>
  <c r="I68" i="7"/>
  <c r="I67" i="7"/>
  <c r="I66" i="7"/>
  <c r="I65" i="7"/>
  <c r="I64" i="7"/>
  <c r="I63" i="7"/>
  <c r="I62" i="7"/>
  <c r="I61" i="7"/>
  <c r="I60" i="7"/>
  <c r="I59" i="7"/>
  <c r="I58" i="7"/>
  <c r="I57" i="7"/>
  <c r="I56" i="7"/>
  <c r="I55" i="7"/>
  <c r="I54" i="7"/>
  <c r="I53" i="7"/>
  <c r="I52" i="7"/>
  <c r="I51" i="7"/>
  <c r="I50" i="7"/>
  <c r="I49" i="7"/>
  <c r="I48" i="7"/>
  <c r="I47" i="7"/>
  <c r="I46" i="7"/>
  <c r="I45" i="7"/>
  <c r="A44" i="7"/>
  <c r="I44" i="7"/>
  <c r="A43" i="7"/>
  <c r="I43" i="7"/>
  <c r="A42" i="7"/>
  <c r="I42" i="7"/>
  <c r="A41" i="7"/>
  <c r="I41" i="7"/>
  <c r="A40" i="7"/>
  <c r="I40" i="7"/>
  <c r="A39" i="7"/>
  <c r="I39" i="7"/>
  <c r="A38" i="7"/>
  <c r="I38" i="7"/>
  <c r="A37" i="7"/>
  <c r="I37" i="7"/>
  <c r="A36" i="7"/>
  <c r="I36" i="7"/>
  <c r="A35" i="7"/>
  <c r="I35" i="7"/>
  <c r="A34" i="7"/>
  <c r="I34" i="7"/>
  <c r="A31" i="7"/>
  <c r="I31" i="7"/>
  <c r="A30" i="7"/>
  <c r="I30" i="7"/>
  <c r="I24" i="7"/>
  <c r="H24" i="7"/>
  <c r="G24" i="7"/>
  <c r="F24" i="7"/>
  <c r="E24" i="7"/>
  <c r="D24" i="7"/>
  <c r="C24" i="7"/>
  <c r="B24" i="7"/>
  <c r="N19" i="7"/>
  <c r="M19" i="7"/>
  <c r="L19" i="7"/>
  <c r="K19" i="7"/>
  <c r="J19" i="7"/>
  <c r="I19" i="7"/>
  <c r="H19" i="7"/>
  <c r="G19" i="7"/>
  <c r="F19" i="7"/>
  <c r="E19" i="7"/>
  <c r="D19" i="7"/>
  <c r="C19" i="7"/>
  <c r="B19" i="7"/>
  <c r="F5" i="5"/>
  <c r="J5" i="5"/>
  <c r="J15" i="5"/>
  <c r="F6" i="5"/>
  <c r="F20" i="5"/>
  <c r="F16" i="5"/>
  <c r="N11" i="5"/>
  <c r="J17" i="5"/>
  <c r="F4" i="5"/>
  <c r="J12" i="5"/>
  <c r="J21" i="5"/>
  <c r="F14" i="5"/>
  <c r="J6" i="5"/>
  <c r="J10" i="5"/>
  <c r="F22" i="5"/>
  <c r="N13" i="5"/>
  <c r="J19" i="5"/>
  <c r="F13" i="5"/>
  <c r="F8" i="5"/>
  <c r="F11" i="5"/>
  <c r="N8" i="5"/>
  <c r="J7" i="5"/>
  <c r="F15" i="5"/>
  <c r="N12" i="5"/>
  <c r="J9" i="5"/>
  <c r="J18" i="5"/>
  <c r="F17" i="5"/>
  <c r="N6" i="5"/>
  <c r="J22" i="5"/>
  <c r="J4" i="5"/>
  <c r="N4" i="5"/>
  <c r="F18" i="5"/>
  <c r="F10" i="5"/>
  <c r="J14" i="5"/>
  <c r="F19" i="5"/>
  <c r="N7" i="5"/>
  <c r="J16" i="5"/>
  <c r="F9" i="5"/>
  <c r="F12" i="5"/>
  <c r="N9" i="5"/>
  <c r="F21" i="5"/>
  <c r="N5" i="5"/>
  <c r="J20" i="5"/>
  <c r="J23" i="5"/>
  <c r="J13" i="5"/>
  <c r="N10" i="5"/>
  <c r="J8" i="5"/>
  <c r="J11" i="5"/>
  <c r="F7" i="5"/>
  <c r="F23" i="5"/>
  <c r="A32" i="7"/>
  <c r="I32" i="7"/>
  <c r="A33" i="7"/>
  <c r="I33" i="7"/>
  <c r="A15" i="4"/>
  <c r="P15" i="4"/>
  <c r="A17" i="4"/>
  <c r="P17" i="4"/>
  <c r="A19" i="4"/>
  <c r="P19" i="4"/>
  <c r="A21" i="4"/>
  <c r="P21" i="4"/>
  <c r="A23" i="4"/>
  <c r="P23" i="4"/>
  <c r="A25" i="4"/>
  <c r="P25" i="4"/>
  <c r="A27" i="4"/>
  <c r="P27" i="4"/>
  <c r="A29" i="4"/>
  <c r="P29" i="4"/>
  <c r="A31" i="4"/>
  <c r="P31" i="4"/>
  <c r="A33" i="4"/>
  <c r="P33" i="4"/>
  <c r="A35" i="4"/>
  <c r="P35" i="4"/>
  <c r="A37" i="4"/>
  <c r="P37" i="4"/>
  <c r="A39" i="4"/>
  <c r="P39" i="4"/>
  <c r="A41" i="4"/>
  <c r="P41" i="4"/>
  <c r="A43" i="4"/>
  <c r="P43" i="4"/>
  <c r="A45" i="4"/>
  <c r="P45" i="4"/>
  <c r="A47" i="4"/>
  <c r="P47" i="4"/>
  <c r="A49" i="4"/>
  <c r="P49" i="4"/>
  <c r="A51" i="4"/>
  <c r="P51" i="4"/>
  <c r="A53" i="4"/>
  <c r="P53" i="4"/>
  <c r="A55" i="4"/>
  <c r="P55" i="4"/>
  <c r="A57" i="4"/>
  <c r="P57" i="4"/>
  <c r="A59" i="4"/>
  <c r="P59" i="4"/>
  <c r="A61" i="4"/>
  <c r="P61" i="4"/>
  <c r="A63" i="4"/>
  <c r="P63" i="4"/>
  <c r="A65" i="4"/>
  <c r="P65" i="4"/>
  <c r="A67" i="4"/>
  <c r="P67" i="4"/>
  <c r="A69" i="4"/>
  <c r="P69" i="4"/>
  <c r="A71" i="4"/>
  <c r="P71" i="4"/>
  <c r="A73" i="4"/>
  <c r="P73" i="4"/>
  <c r="A75" i="4"/>
  <c r="P75" i="4"/>
  <c r="A77" i="4"/>
  <c r="P77" i="4"/>
  <c r="A79" i="4"/>
  <c r="P79" i="4"/>
  <c r="A81" i="4"/>
  <c r="P81" i="4"/>
  <c r="A83" i="4"/>
  <c r="P83" i="4"/>
  <c r="A85" i="4"/>
  <c r="P85" i="4"/>
  <c r="A87" i="4"/>
  <c r="P87" i="4"/>
  <c r="A89" i="4"/>
  <c r="P89" i="4"/>
  <c r="A91" i="4"/>
  <c r="P91" i="4"/>
  <c r="A93" i="4"/>
  <c r="P93" i="4"/>
  <c r="A95" i="4"/>
  <c r="P95" i="4"/>
  <c r="A97" i="4"/>
  <c r="P97" i="4"/>
  <c r="A99" i="4"/>
  <c r="P99" i="4"/>
  <c r="A101" i="4"/>
  <c r="P101" i="4"/>
  <c r="A103" i="4"/>
  <c r="P103" i="4"/>
  <c r="A105" i="4"/>
  <c r="P105" i="4"/>
  <c r="A107" i="4"/>
  <c r="P107" i="4"/>
  <c r="A109" i="4"/>
  <c r="P109" i="4"/>
  <c r="A111" i="4"/>
  <c r="P111" i="4"/>
  <c r="A113" i="4"/>
  <c r="P113" i="4"/>
  <c r="A115" i="4"/>
  <c r="P115" i="4"/>
  <c r="A117" i="4"/>
  <c r="P117" i="4"/>
  <c r="A119" i="4"/>
  <c r="P119" i="4"/>
  <c r="A121" i="4"/>
  <c r="P121" i="4"/>
  <c r="A123" i="4"/>
  <c r="P123" i="4"/>
  <c r="A125" i="4"/>
  <c r="P125" i="4"/>
  <c r="A127" i="4"/>
  <c r="P127" i="4"/>
  <c r="A129" i="4"/>
  <c r="P129" i="4"/>
  <c r="A131" i="4"/>
  <c r="P131" i="4"/>
  <c r="A133" i="4"/>
  <c r="P133" i="4"/>
  <c r="A135" i="4"/>
  <c r="P135" i="4"/>
  <c r="A137" i="4"/>
  <c r="P137" i="4"/>
  <c r="A139" i="4"/>
  <c r="P139" i="4"/>
  <c r="A141" i="4"/>
  <c r="P141" i="4"/>
  <c r="A143" i="4"/>
  <c r="P143" i="4"/>
  <c r="A145" i="4"/>
  <c r="P145" i="4"/>
  <c r="A147" i="4"/>
  <c r="P147" i="4"/>
  <c r="A149" i="4"/>
  <c r="P149" i="4"/>
  <c r="A16" i="4"/>
  <c r="P16" i="4"/>
  <c r="A18" i="4"/>
  <c r="P18" i="4"/>
  <c r="A20" i="4"/>
  <c r="P20" i="4"/>
  <c r="A22" i="4"/>
  <c r="P22" i="4"/>
  <c r="A24" i="4"/>
  <c r="P24" i="4"/>
  <c r="A26" i="4"/>
  <c r="P26" i="4"/>
  <c r="A28" i="4"/>
  <c r="P28" i="4"/>
  <c r="A30" i="4"/>
  <c r="P30" i="4"/>
  <c r="A32" i="4"/>
  <c r="P32" i="4"/>
  <c r="A34" i="4"/>
  <c r="P34" i="4"/>
  <c r="A36" i="4"/>
  <c r="P36" i="4"/>
  <c r="A38" i="4"/>
  <c r="P38" i="4"/>
  <c r="A40" i="4"/>
  <c r="P40" i="4"/>
  <c r="A42" i="4"/>
  <c r="P42" i="4"/>
  <c r="A44" i="4"/>
  <c r="P44" i="4"/>
  <c r="A46" i="4"/>
  <c r="P46" i="4"/>
  <c r="A48" i="4"/>
  <c r="P48" i="4"/>
  <c r="A50" i="4"/>
  <c r="P50" i="4"/>
  <c r="A52" i="4"/>
  <c r="P52" i="4"/>
  <c r="A54" i="4"/>
  <c r="P54" i="4"/>
  <c r="A56" i="4"/>
  <c r="P56" i="4"/>
  <c r="A58" i="4"/>
  <c r="P58" i="4"/>
  <c r="A60" i="4"/>
  <c r="P60" i="4"/>
  <c r="A62" i="4"/>
  <c r="P62" i="4"/>
  <c r="A64" i="4"/>
  <c r="P64" i="4"/>
  <c r="A66" i="4"/>
  <c r="P66" i="4"/>
  <c r="A68" i="4"/>
  <c r="P68" i="4"/>
  <c r="A70" i="4"/>
  <c r="P70" i="4"/>
  <c r="A72" i="4"/>
  <c r="P72" i="4"/>
  <c r="A74" i="4"/>
  <c r="P74" i="4"/>
  <c r="A76" i="4"/>
  <c r="P76" i="4"/>
  <c r="A78" i="4"/>
  <c r="P78" i="4"/>
  <c r="A80" i="4"/>
  <c r="P80" i="4"/>
  <c r="A82" i="4"/>
  <c r="P82" i="4"/>
  <c r="A84" i="4"/>
  <c r="P84" i="4"/>
  <c r="A86" i="4"/>
  <c r="P86" i="4"/>
  <c r="A88" i="4"/>
  <c r="P88" i="4"/>
  <c r="A90" i="4"/>
  <c r="P90" i="4"/>
  <c r="A92" i="4"/>
  <c r="P92" i="4"/>
  <c r="A94" i="4"/>
  <c r="P94" i="4"/>
  <c r="A96" i="4"/>
  <c r="P96" i="4"/>
  <c r="A98" i="4"/>
  <c r="P98" i="4"/>
  <c r="A100" i="4"/>
  <c r="P100" i="4"/>
  <c r="A102" i="4"/>
  <c r="P102" i="4"/>
  <c r="A104" i="4"/>
  <c r="P104" i="4"/>
  <c r="A106" i="4"/>
  <c r="P106" i="4"/>
  <c r="A108" i="4"/>
  <c r="P108" i="4"/>
  <c r="A110" i="4"/>
  <c r="P110" i="4"/>
  <c r="A112" i="4"/>
  <c r="P112" i="4"/>
  <c r="A114" i="4"/>
  <c r="P114" i="4"/>
  <c r="A116" i="4"/>
  <c r="P116" i="4"/>
  <c r="A118" i="4"/>
  <c r="P118" i="4"/>
  <c r="A120" i="4"/>
  <c r="P120" i="4"/>
  <c r="A122" i="4"/>
  <c r="P122" i="4"/>
  <c r="A124" i="4"/>
  <c r="P124" i="4"/>
  <c r="A126" i="4"/>
  <c r="P126" i="4"/>
  <c r="A128" i="4"/>
  <c r="P128" i="4"/>
  <c r="A130" i="4"/>
  <c r="P130" i="4"/>
  <c r="A132" i="4"/>
  <c r="P132" i="4"/>
  <c r="A134" i="4"/>
  <c r="P134" i="4"/>
  <c r="A136" i="4"/>
  <c r="P136" i="4"/>
  <c r="A138" i="4"/>
  <c r="P138" i="4"/>
  <c r="A140" i="4"/>
  <c r="P140" i="4"/>
  <c r="A142" i="4"/>
  <c r="P142" i="4"/>
  <c r="A144" i="4"/>
  <c r="P144" i="4"/>
  <c r="A146" i="4"/>
  <c r="P146" i="4"/>
  <c r="A148" i="4"/>
  <c r="P148" i="4"/>
  <c r="A150" i="4"/>
  <c r="P150" i="4"/>
  <c r="A14" i="4"/>
  <c r="P14" i="4"/>
  <c r="B4" i="59"/>
  <c r="B5" i="59"/>
  <c r="B9" i="59"/>
  <c r="B13" i="59"/>
  <c r="B17" i="59"/>
  <c r="B21" i="59"/>
  <c r="B25" i="59"/>
  <c r="B29" i="59"/>
  <c r="B33" i="59"/>
  <c r="B37" i="59"/>
  <c r="B41" i="59"/>
  <c r="B45" i="59"/>
  <c r="B49" i="59"/>
  <c r="B53" i="59"/>
  <c r="B6" i="59"/>
  <c r="B10" i="59"/>
  <c r="B14" i="59"/>
  <c r="B18" i="59"/>
  <c r="B22" i="59"/>
  <c r="B26" i="59"/>
  <c r="B30" i="59"/>
  <c r="B34" i="59"/>
  <c r="B38" i="59"/>
  <c r="B42" i="59"/>
  <c r="B46" i="59"/>
  <c r="B50" i="59"/>
  <c r="B7" i="59"/>
  <c r="B11" i="59"/>
  <c r="B15" i="59"/>
  <c r="B19" i="59"/>
  <c r="B23" i="59"/>
  <c r="B27" i="59"/>
  <c r="B31" i="59"/>
  <c r="B35" i="59"/>
  <c r="B39" i="59"/>
  <c r="B43" i="59"/>
  <c r="B47" i="59"/>
  <c r="B51" i="59"/>
  <c r="B8" i="59"/>
  <c r="B12" i="59"/>
  <c r="B16" i="59"/>
  <c r="B20" i="59"/>
  <c r="B24" i="59"/>
  <c r="B28" i="59"/>
  <c r="B32" i="59"/>
  <c r="B36" i="59"/>
  <c r="B40" i="59"/>
  <c r="B44" i="59"/>
  <c r="B48" i="59"/>
  <c r="B52" i="59"/>
  <c r="B347" i="6"/>
  <c r="B340" i="6"/>
  <c r="B333" i="6"/>
  <c r="B326" i="6"/>
  <c r="B319" i="6"/>
  <c r="B312" i="6"/>
  <c r="B305" i="6"/>
  <c r="B298" i="6"/>
  <c r="B291" i="6"/>
  <c r="B284" i="6"/>
  <c r="B277" i="6"/>
  <c r="B270" i="6"/>
  <c r="B263" i="6"/>
  <c r="B256" i="6"/>
  <c r="B249" i="6"/>
  <c r="B242" i="6"/>
  <c r="B235" i="6"/>
  <c r="B228" i="6"/>
  <c r="B221" i="6"/>
  <c r="B214" i="6"/>
  <c r="B207" i="6"/>
  <c r="B200" i="6"/>
  <c r="B193" i="6"/>
  <c r="B186" i="6"/>
  <c r="B179" i="6"/>
  <c r="B172" i="6"/>
  <c r="B165" i="6"/>
  <c r="B158" i="6"/>
  <c r="B151" i="6"/>
  <c r="B144" i="6"/>
  <c r="B130" i="6"/>
  <c r="B137" i="6"/>
  <c r="B123" i="6"/>
  <c r="B116" i="6"/>
  <c r="B102" i="6"/>
  <c r="B109" i="6"/>
  <c r="B95" i="6"/>
  <c r="B88" i="6"/>
  <c r="B81" i="6"/>
  <c r="B74" i="6"/>
  <c r="B67" i="6"/>
  <c r="B60" i="6"/>
  <c r="B53" i="6"/>
  <c r="B46" i="6"/>
  <c r="B39" i="6"/>
  <c r="B32" i="6"/>
  <c r="B25" i="6"/>
  <c r="B18" i="6"/>
  <c r="B11" i="6"/>
  <c r="B4" i="6"/>
  <c r="I17" i="4"/>
  <c r="D25" i="59"/>
  <c r="E15" i="59"/>
  <c r="J4" i="59"/>
  <c r="E17" i="59"/>
  <c r="D14" i="59"/>
  <c r="D24" i="59"/>
  <c r="D17" i="59"/>
  <c r="E39" i="59"/>
  <c r="C31" i="59"/>
  <c r="F31" i="59"/>
  <c r="D6" i="59"/>
  <c r="F41" i="59"/>
  <c r="C7" i="59"/>
  <c r="E25" i="59"/>
  <c r="D32" i="59"/>
  <c r="E4" i="59"/>
  <c r="C41" i="59"/>
  <c r="E30" i="59"/>
  <c r="D47" i="59"/>
  <c r="E33" i="59"/>
  <c r="D41" i="59"/>
  <c r="D7" i="59"/>
  <c r="E41" i="59"/>
  <c r="C46" i="59"/>
  <c r="C8" i="59"/>
  <c r="D8" i="59"/>
  <c r="D30" i="59"/>
  <c r="C47" i="59"/>
  <c r="C39" i="59"/>
  <c r="C15" i="59"/>
  <c r="C102" i="6"/>
  <c r="E31" i="59"/>
  <c r="D16" i="59"/>
  <c r="C16" i="59"/>
  <c r="E14" i="59"/>
  <c r="F6" i="59"/>
  <c r="C40" i="59"/>
  <c r="C49" i="59"/>
  <c r="F14" i="59"/>
  <c r="C24" i="59"/>
  <c r="F48" i="59"/>
  <c r="F102" i="6"/>
  <c r="E38" i="59"/>
  <c r="S14" i="4"/>
  <c r="O14" i="4"/>
  <c r="F34" i="59"/>
  <c r="E47" i="59"/>
  <c r="C14" i="59"/>
  <c r="C36" i="59"/>
  <c r="F30" i="59"/>
  <c r="E22" i="59"/>
  <c r="C30" i="59"/>
  <c r="F4" i="59"/>
  <c r="F7" i="59"/>
  <c r="E16" i="59"/>
  <c r="C33" i="59"/>
  <c r="D15" i="59"/>
  <c r="C22" i="59"/>
  <c r="D31" i="59"/>
  <c r="E46" i="59"/>
  <c r="E9" i="59"/>
  <c r="C51" i="59"/>
  <c r="F23" i="59"/>
  <c r="D34" i="59"/>
  <c r="F40" i="59"/>
  <c r="F13" i="59"/>
  <c r="D33" i="59"/>
  <c r="E21" i="59"/>
  <c r="F18" i="59"/>
  <c r="E50" i="59"/>
  <c r="E36" i="59"/>
  <c r="E7" i="59"/>
  <c r="C6" i="59"/>
  <c r="D48" i="59"/>
  <c r="F27" i="59"/>
  <c r="E10" i="59"/>
  <c r="E23" i="59"/>
  <c r="F32" i="59"/>
  <c r="S15" i="4"/>
  <c r="I16" i="4"/>
  <c r="I14" i="4"/>
  <c r="E5" i="59"/>
  <c r="F53" i="59"/>
  <c r="D26" i="59"/>
  <c r="C50" i="59"/>
  <c r="E19" i="59"/>
  <c r="D43" i="59"/>
  <c r="E20" i="59"/>
  <c r="F44" i="59"/>
  <c r="D20" i="59"/>
  <c r="F24" i="59"/>
  <c r="E8" i="59"/>
  <c r="F43" i="59"/>
  <c r="C42" i="59"/>
  <c r="C32" i="59"/>
  <c r="E53" i="59"/>
  <c r="F45" i="59"/>
  <c r="F33" i="59"/>
  <c r="F17" i="59"/>
  <c r="D36" i="59"/>
  <c r="F46" i="59"/>
  <c r="E48" i="59"/>
  <c r="E24" i="59"/>
  <c r="C48" i="59"/>
  <c r="F49" i="59"/>
  <c r="D46" i="59"/>
  <c r="E32" i="59"/>
  <c r="E6" i="59"/>
  <c r="F51" i="59"/>
  <c r="D53" i="59"/>
  <c r="E27" i="59"/>
  <c r="F47" i="59"/>
  <c r="E40" i="59"/>
  <c r="D39" i="59"/>
  <c r="C21" i="59"/>
  <c r="D51" i="59"/>
  <c r="C37" i="59"/>
  <c r="E45" i="59"/>
  <c r="F10" i="59"/>
  <c r="C18" i="59"/>
  <c r="C34" i="59"/>
  <c r="E11" i="59"/>
  <c r="D35" i="59"/>
  <c r="C12" i="59"/>
  <c r="F36" i="59"/>
  <c r="D52" i="59"/>
  <c r="E28" i="59"/>
  <c r="D49" i="59"/>
  <c r="F15" i="59"/>
  <c r="E29" i="59"/>
  <c r="F16" i="59"/>
  <c r="C17" i="59"/>
  <c r="C23" i="59"/>
  <c r="E49" i="59"/>
  <c r="F20" i="59"/>
  <c r="C13" i="59"/>
  <c r="F4" i="6"/>
  <c r="C28" i="59"/>
  <c r="D22" i="59"/>
  <c r="O150" i="4"/>
  <c r="S150" i="4"/>
  <c r="O146" i="4"/>
  <c r="S146" i="4"/>
  <c r="O142" i="4"/>
  <c r="S142" i="4"/>
  <c r="O138" i="4"/>
  <c r="S138" i="4"/>
  <c r="O134" i="4"/>
  <c r="S134" i="4"/>
  <c r="O130" i="4"/>
  <c r="S130" i="4"/>
  <c r="O126" i="4"/>
  <c r="S126" i="4"/>
  <c r="O122" i="4"/>
  <c r="S122" i="4"/>
  <c r="O118" i="4"/>
  <c r="S118" i="4"/>
  <c r="O114" i="4"/>
  <c r="S114" i="4"/>
  <c r="O110" i="4"/>
  <c r="S110" i="4"/>
  <c r="O106" i="4"/>
  <c r="S106" i="4"/>
  <c r="O102" i="4"/>
  <c r="S102" i="4"/>
  <c r="O98" i="4"/>
  <c r="S98" i="4"/>
  <c r="O94" i="4"/>
  <c r="S94" i="4"/>
  <c r="O90" i="4"/>
  <c r="S90" i="4"/>
  <c r="O86" i="4"/>
  <c r="S86" i="4"/>
  <c r="O82" i="4"/>
  <c r="S82" i="4"/>
  <c r="O78" i="4"/>
  <c r="S78" i="4"/>
  <c r="O74" i="4"/>
  <c r="S74" i="4"/>
  <c r="O70" i="4"/>
  <c r="S70" i="4"/>
  <c r="O66" i="4"/>
  <c r="S66" i="4"/>
  <c r="O62" i="4"/>
  <c r="S62" i="4"/>
  <c r="O58" i="4"/>
  <c r="S58" i="4"/>
  <c r="O54" i="4"/>
  <c r="S54" i="4"/>
  <c r="O50" i="4"/>
  <c r="S50" i="4"/>
  <c r="O46" i="4"/>
  <c r="S46" i="4"/>
  <c r="O42" i="4"/>
  <c r="S42" i="4"/>
  <c r="O38" i="4"/>
  <c r="S38" i="4"/>
  <c r="O34" i="4"/>
  <c r="S34" i="4"/>
  <c r="O30" i="4"/>
  <c r="S30" i="4"/>
  <c r="O26" i="4"/>
  <c r="S26" i="4"/>
  <c r="O22" i="4"/>
  <c r="S22" i="4"/>
  <c r="O18" i="4"/>
  <c r="S18" i="4"/>
  <c r="O149" i="4"/>
  <c r="S149" i="4"/>
  <c r="O145" i="4"/>
  <c r="S145" i="4"/>
  <c r="O141" i="4"/>
  <c r="S141" i="4"/>
  <c r="O137" i="4"/>
  <c r="S137" i="4"/>
  <c r="O133" i="4"/>
  <c r="S133" i="4"/>
  <c r="O129" i="4"/>
  <c r="S129" i="4"/>
  <c r="O125" i="4"/>
  <c r="S125" i="4"/>
  <c r="O121" i="4"/>
  <c r="S121" i="4"/>
  <c r="O117" i="4"/>
  <c r="S117" i="4"/>
  <c r="O113" i="4"/>
  <c r="S113" i="4"/>
  <c r="O109" i="4"/>
  <c r="S109" i="4"/>
  <c r="O105" i="4"/>
  <c r="S105" i="4"/>
  <c r="O101" i="4"/>
  <c r="S101" i="4"/>
  <c r="O97" i="4"/>
  <c r="S97" i="4"/>
  <c r="O93" i="4"/>
  <c r="S93" i="4"/>
  <c r="O89" i="4"/>
  <c r="S89" i="4"/>
  <c r="O85" i="4"/>
  <c r="S85" i="4"/>
  <c r="O81" i="4"/>
  <c r="S81" i="4"/>
  <c r="O77" i="4"/>
  <c r="S77" i="4"/>
  <c r="O73" i="4"/>
  <c r="S73" i="4"/>
  <c r="O69" i="4"/>
  <c r="S69" i="4"/>
  <c r="O65" i="4"/>
  <c r="S65" i="4"/>
  <c r="O61" i="4"/>
  <c r="S61" i="4"/>
  <c r="O57" i="4"/>
  <c r="S57" i="4"/>
  <c r="O53" i="4"/>
  <c r="S53" i="4"/>
  <c r="O49" i="4"/>
  <c r="S49" i="4"/>
  <c r="O45" i="4"/>
  <c r="S45" i="4"/>
  <c r="O41" i="4"/>
  <c r="S41" i="4"/>
  <c r="O37" i="4"/>
  <c r="S37" i="4"/>
  <c r="O33" i="4"/>
  <c r="S33" i="4"/>
  <c r="O29" i="4"/>
  <c r="S29" i="4"/>
  <c r="O25" i="4"/>
  <c r="S25" i="4"/>
  <c r="O21" i="4"/>
  <c r="S21" i="4"/>
  <c r="O17" i="4"/>
  <c r="S17" i="4"/>
  <c r="O148" i="4"/>
  <c r="S148" i="4"/>
  <c r="O144" i="4"/>
  <c r="S144" i="4"/>
  <c r="O140" i="4"/>
  <c r="S140" i="4"/>
  <c r="O136" i="4"/>
  <c r="S136" i="4"/>
  <c r="O132" i="4"/>
  <c r="S132" i="4"/>
  <c r="O128" i="4"/>
  <c r="S128" i="4"/>
  <c r="O124" i="4"/>
  <c r="S124" i="4"/>
  <c r="O120" i="4"/>
  <c r="S120" i="4"/>
  <c r="O116" i="4"/>
  <c r="S116" i="4"/>
  <c r="O112" i="4"/>
  <c r="S112" i="4"/>
  <c r="O108" i="4"/>
  <c r="S108" i="4"/>
  <c r="O104" i="4"/>
  <c r="S104" i="4"/>
  <c r="O100" i="4"/>
  <c r="S100" i="4"/>
  <c r="O96" i="4"/>
  <c r="S96" i="4"/>
  <c r="O92" i="4"/>
  <c r="S92" i="4"/>
  <c r="O88" i="4"/>
  <c r="S88" i="4"/>
  <c r="O84" i="4"/>
  <c r="S84" i="4"/>
  <c r="O80" i="4"/>
  <c r="S80" i="4"/>
  <c r="O76" i="4"/>
  <c r="S76" i="4"/>
  <c r="O72" i="4"/>
  <c r="S72" i="4"/>
  <c r="O68" i="4"/>
  <c r="S68" i="4"/>
  <c r="O64" i="4"/>
  <c r="S64" i="4"/>
  <c r="O60" i="4"/>
  <c r="S60" i="4"/>
  <c r="O56" i="4"/>
  <c r="S56" i="4"/>
  <c r="O52" i="4"/>
  <c r="S52" i="4"/>
  <c r="O48" i="4"/>
  <c r="S48" i="4"/>
  <c r="O44" i="4"/>
  <c r="S44" i="4"/>
  <c r="O40" i="4"/>
  <c r="S40" i="4"/>
  <c r="O36" i="4"/>
  <c r="S36" i="4"/>
  <c r="O32" i="4"/>
  <c r="S32" i="4"/>
  <c r="O28" i="4"/>
  <c r="S28" i="4"/>
  <c r="O24" i="4"/>
  <c r="S24" i="4"/>
  <c r="O20" i="4"/>
  <c r="S20" i="4"/>
  <c r="O147" i="4"/>
  <c r="S147" i="4"/>
  <c r="O143" i="4"/>
  <c r="S143" i="4"/>
  <c r="O139" i="4"/>
  <c r="S139" i="4"/>
  <c r="O135" i="4"/>
  <c r="S135" i="4"/>
  <c r="O131" i="4"/>
  <c r="S131" i="4"/>
  <c r="O127" i="4"/>
  <c r="S127" i="4"/>
  <c r="O123" i="4"/>
  <c r="S123" i="4"/>
  <c r="O119" i="4"/>
  <c r="S119" i="4"/>
  <c r="O115" i="4"/>
  <c r="S115" i="4"/>
  <c r="O111" i="4"/>
  <c r="S111" i="4"/>
  <c r="O107" i="4"/>
  <c r="S107" i="4"/>
  <c r="O103" i="4"/>
  <c r="S103" i="4"/>
  <c r="O99" i="4"/>
  <c r="S99" i="4"/>
  <c r="O95" i="4"/>
  <c r="S95" i="4"/>
  <c r="O91" i="4"/>
  <c r="S91" i="4"/>
  <c r="O87" i="4"/>
  <c r="S87" i="4"/>
  <c r="O83" i="4"/>
  <c r="S83" i="4"/>
  <c r="O79" i="4"/>
  <c r="S79" i="4"/>
  <c r="O75" i="4"/>
  <c r="S75" i="4"/>
  <c r="O71" i="4"/>
  <c r="S71" i="4"/>
  <c r="O67" i="4"/>
  <c r="S67" i="4"/>
  <c r="O63" i="4"/>
  <c r="S63" i="4"/>
  <c r="O59" i="4"/>
  <c r="S59" i="4"/>
  <c r="O55" i="4"/>
  <c r="S55" i="4"/>
  <c r="O51" i="4"/>
  <c r="S51" i="4"/>
  <c r="O47" i="4"/>
  <c r="S47" i="4"/>
  <c r="O43" i="4"/>
  <c r="S43" i="4"/>
  <c r="O39" i="4"/>
  <c r="S39" i="4"/>
  <c r="O35" i="4"/>
  <c r="S35" i="4"/>
  <c r="O31" i="4"/>
  <c r="S31" i="4"/>
  <c r="O27" i="4"/>
  <c r="S27" i="4"/>
  <c r="O23" i="4"/>
  <c r="S23" i="4"/>
  <c r="O19" i="4"/>
  <c r="S19" i="4"/>
  <c r="I150" i="4"/>
  <c r="L150" i="4"/>
  <c r="K150" i="4"/>
  <c r="M150" i="4"/>
  <c r="I146" i="4"/>
  <c r="L146" i="4"/>
  <c r="K146" i="4"/>
  <c r="M146" i="4"/>
  <c r="I142" i="4"/>
  <c r="L142" i="4"/>
  <c r="K142" i="4"/>
  <c r="M142" i="4"/>
  <c r="I138" i="4"/>
  <c r="L138" i="4"/>
  <c r="K138" i="4"/>
  <c r="M138" i="4"/>
  <c r="I134" i="4"/>
  <c r="L134" i="4"/>
  <c r="K134" i="4"/>
  <c r="M134" i="4"/>
  <c r="I130" i="4"/>
  <c r="L130" i="4"/>
  <c r="K130" i="4"/>
  <c r="M130" i="4"/>
  <c r="I126" i="4"/>
  <c r="L126" i="4"/>
  <c r="K126" i="4"/>
  <c r="M126" i="4"/>
  <c r="I122" i="4"/>
  <c r="L122" i="4"/>
  <c r="K122" i="4"/>
  <c r="M122" i="4"/>
  <c r="I118" i="4"/>
  <c r="L118" i="4"/>
  <c r="K118" i="4"/>
  <c r="M118" i="4"/>
  <c r="I114" i="4"/>
  <c r="L114" i="4"/>
  <c r="K114" i="4"/>
  <c r="M114" i="4"/>
  <c r="I110" i="4"/>
  <c r="L110" i="4"/>
  <c r="K110" i="4"/>
  <c r="M110" i="4"/>
  <c r="I106" i="4"/>
  <c r="L106" i="4"/>
  <c r="K106" i="4"/>
  <c r="M106" i="4"/>
  <c r="I102" i="4"/>
  <c r="L102" i="4"/>
  <c r="K102" i="4"/>
  <c r="M102" i="4"/>
  <c r="I98" i="4"/>
  <c r="L98" i="4"/>
  <c r="K98" i="4"/>
  <c r="M98" i="4"/>
  <c r="I94" i="4"/>
  <c r="L94" i="4"/>
  <c r="K94" i="4"/>
  <c r="M94" i="4"/>
  <c r="I90" i="4"/>
  <c r="L90" i="4"/>
  <c r="K90" i="4"/>
  <c r="M90" i="4"/>
  <c r="I86" i="4"/>
  <c r="L86" i="4"/>
  <c r="K86" i="4"/>
  <c r="M86" i="4"/>
  <c r="I82" i="4"/>
  <c r="L82" i="4"/>
  <c r="K82" i="4"/>
  <c r="M82" i="4"/>
  <c r="I78" i="4"/>
  <c r="L78" i="4"/>
  <c r="K78" i="4"/>
  <c r="M78" i="4"/>
  <c r="I74" i="4"/>
  <c r="L74" i="4"/>
  <c r="K74" i="4"/>
  <c r="M74" i="4"/>
  <c r="I70" i="4"/>
  <c r="K70" i="4"/>
  <c r="L70" i="4"/>
  <c r="M70" i="4"/>
  <c r="I66" i="4"/>
  <c r="K66" i="4"/>
  <c r="M66" i="4"/>
  <c r="L66" i="4"/>
  <c r="I62" i="4"/>
  <c r="K62" i="4"/>
  <c r="M62" i="4"/>
  <c r="L62" i="4"/>
  <c r="I58" i="4"/>
  <c r="K58" i="4"/>
  <c r="M58" i="4"/>
  <c r="L58" i="4"/>
  <c r="I54" i="4"/>
  <c r="K54" i="4"/>
  <c r="M54" i="4"/>
  <c r="L54" i="4"/>
  <c r="I50" i="4"/>
  <c r="K50" i="4"/>
  <c r="M50" i="4"/>
  <c r="L50" i="4"/>
  <c r="I46" i="4"/>
  <c r="K46" i="4"/>
  <c r="M46" i="4"/>
  <c r="L46" i="4"/>
  <c r="I42" i="4"/>
  <c r="K42" i="4"/>
  <c r="M42" i="4"/>
  <c r="L42" i="4"/>
  <c r="I38" i="4"/>
  <c r="K38" i="4"/>
  <c r="M38" i="4"/>
  <c r="L38" i="4"/>
  <c r="I34" i="4"/>
  <c r="K34" i="4"/>
  <c r="M34" i="4"/>
  <c r="L34" i="4"/>
  <c r="I30" i="4"/>
  <c r="K30" i="4"/>
  <c r="M30" i="4"/>
  <c r="L30" i="4"/>
  <c r="I26" i="4"/>
  <c r="K26" i="4"/>
  <c r="M26" i="4"/>
  <c r="L26" i="4"/>
  <c r="I22" i="4"/>
  <c r="K22" i="4"/>
  <c r="M22" i="4"/>
  <c r="L22" i="4"/>
  <c r="I18" i="4"/>
  <c r="K18" i="4"/>
  <c r="M18" i="4"/>
  <c r="L18" i="4"/>
  <c r="I149" i="4"/>
  <c r="K149" i="4"/>
  <c r="M149" i="4"/>
  <c r="L149" i="4"/>
  <c r="I145" i="4"/>
  <c r="K145" i="4"/>
  <c r="M145" i="4"/>
  <c r="L145" i="4"/>
  <c r="I141" i="4"/>
  <c r="K141" i="4"/>
  <c r="M141" i="4"/>
  <c r="L141" i="4"/>
  <c r="I137" i="4"/>
  <c r="K137" i="4"/>
  <c r="M137" i="4"/>
  <c r="L137" i="4"/>
  <c r="I133" i="4"/>
  <c r="K133" i="4"/>
  <c r="M133" i="4"/>
  <c r="L133" i="4"/>
  <c r="I129" i="4"/>
  <c r="K129" i="4"/>
  <c r="M129" i="4"/>
  <c r="L129" i="4"/>
  <c r="I125" i="4"/>
  <c r="K125" i="4"/>
  <c r="M125" i="4"/>
  <c r="L125" i="4"/>
  <c r="I121" i="4"/>
  <c r="K121" i="4"/>
  <c r="M121" i="4"/>
  <c r="L121" i="4"/>
  <c r="I117" i="4"/>
  <c r="K117" i="4"/>
  <c r="M117" i="4"/>
  <c r="L117" i="4"/>
  <c r="I113" i="4"/>
  <c r="K113" i="4"/>
  <c r="M113" i="4"/>
  <c r="L113" i="4"/>
  <c r="I109" i="4"/>
  <c r="K109" i="4"/>
  <c r="M109" i="4"/>
  <c r="L109" i="4"/>
  <c r="I105" i="4"/>
  <c r="K105" i="4"/>
  <c r="M105" i="4"/>
  <c r="L105" i="4"/>
  <c r="I101" i="4"/>
  <c r="K101" i="4"/>
  <c r="M101" i="4"/>
  <c r="L101" i="4"/>
  <c r="I97" i="4"/>
  <c r="K97" i="4"/>
  <c r="M97" i="4"/>
  <c r="L97" i="4"/>
  <c r="I93" i="4"/>
  <c r="K93" i="4"/>
  <c r="M93" i="4"/>
  <c r="L93" i="4"/>
  <c r="I89" i="4"/>
  <c r="K89" i="4"/>
  <c r="M89" i="4"/>
  <c r="L89" i="4"/>
  <c r="I85" i="4"/>
  <c r="K85" i="4"/>
  <c r="M85" i="4"/>
  <c r="L85" i="4"/>
  <c r="I81" i="4"/>
  <c r="K81" i="4"/>
  <c r="M81" i="4"/>
  <c r="L81" i="4"/>
  <c r="I77" i="4"/>
  <c r="K77" i="4"/>
  <c r="M77" i="4"/>
  <c r="L77" i="4"/>
  <c r="I73" i="4"/>
  <c r="K73" i="4"/>
  <c r="M73" i="4"/>
  <c r="L73" i="4"/>
  <c r="I69" i="4"/>
  <c r="L69" i="4"/>
  <c r="K69" i="4"/>
  <c r="M69" i="4"/>
  <c r="I65" i="4"/>
  <c r="L65" i="4"/>
  <c r="K65" i="4"/>
  <c r="M65" i="4"/>
  <c r="I61" i="4"/>
  <c r="L61" i="4"/>
  <c r="K61" i="4"/>
  <c r="M61" i="4"/>
  <c r="I57" i="4"/>
  <c r="L57" i="4"/>
  <c r="K57" i="4"/>
  <c r="M57" i="4"/>
  <c r="I53" i="4"/>
  <c r="L53" i="4"/>
  <c r="K53" i="4"/>
  <c r="M53" i="4"/>
  <c r="I49" i="4"/>
  <c r="L49" i="4"/>
  <c r="K49" i="4"/>
  <c r="M49" i="4"/>
  <c r="I45" i="4"/>
  <c r="L45" i="4"/>
  <c r="K45" i="4"/>
  <c r="M45" i="4"/>
  <c r="I41" i="4"/>
  <c r="L41" i="4"/>
  <c r="K41" i="4"/>
  <c r="M41" i="4"/>
  <c r="I37" i="4"/>
  <c r="L37" i="4"/>
  <c r="K37" i="4"/>
  <c r="M37" i="4"/>
  <c r="I33" i="4"/>
  <c r="L33" i="4"/>
  <c r="K33" i="4"/>
  <c r="M33" i="4"/>
  <c r="I29" i="4"/>
  <c r="L29" i="4"/>
  <c r="K29" i="4"/>
  <c r="M29" i="4"/>
  <c r="I25" i="4"/>
  <c r="L25" i="4"/>
  <c r="K25" i="4"/>
  <c r="M25" i="4"/>
  <c r="I21" i="4"/>
  <c r="L21" i="4"/>
  <c r="K21" i="4"/>
  <c r="M21" i="4"/>
  <c r="L17" i="4"/>
  <c r="K17" i="4"/>
  <c r="M17" i="4"/>
  <c r="I148" i="4"/>
  <c r="L148" i="4"/>
  <c r="M148" i="4"/>
  <c r="K148" i="4"/>
  <c r="I144" i="4"/>
  <c r="L144" i="4"/>
  <c r="M144" i="4"/>
  <c r="K144" i="4"/>
  <c r="I140" i="4"/>
  <c r="L140" i="4"/>
  <c r="M140" i="4"/>
  <c r="K140" i="4"/>
  <c r="I136" i="4"/>
  <c r="L136" i="4"/>
  <c r="M136" i="4"/>
  <c r="K136" i="4"/>
  <c r="I132" i="4"/>
  <c r="L132" i="4"/>
  <c r="M132" i="4"/>
  <c r="K132" i="4"/>
  <c r="I128" i="4"/>
  <c r="L128" i="4"/>
  <c r="M128" i="4"/>
  <c r="K128" i="4"/>
  <c r="I124" i="4"/>
  <c r="L124" i="4"/>
  <c r="M124" i="4"/>
  <c r="K124" i="4"/>
  <c r="I120" i="4"/>
  <c r="L120" i="4"/>
  <c r="M120" i="4"/>
  <c r="K120" i="4"/>
  <c r="I116" i="4"/>
  <c r="L116" i="4"/>
  <c r="M116" i="4"/>
  <c r="K116" i="4"/>
  <c r="I112" i="4"/>
  <c r="L112" i="4"/>
  <c r="M112" i="4"/>
  <c r="K112" i="4"/>
  <c r="I108" i="4"/>
  <c r="L108" i="4"/>
  <c r="M108" i="4"/>
  <c r="K108" i="4"/>
  <c r="I104" i="4"/>
  <c r="L104" i="4"/>
  <c r="M104" i="4"/>
  <c r="K104" i="4"/>
  <c r="I100" i="4"/>
  <c r="L100" i="4"/>
  <c r="M100" i="4"/>
  <c r="K100" i="4"/>
  <c r="I96" i="4"/>
  <c r="L96" i="4"/>
  <c r="M96" i="4"/>
  <c r="K96" i="4"/>
  <c r="I92" i="4"/>
  <c r="L92" i="4"/>
  <c r="M92" i="4"/>
  <c r="K92" i="4"/>
  <c r="I88" i="4"/>
  <c r="L88" i="4"/>
  <c r="M88" i="4"/>
  <c r="K88" i="4"/>
  <c r="I84" i="4"/>
  <c r="L84" i="4"/>
  <c r="M84" i="4"/>
  <c r="K84" i="4"/>
  <c r="I80" i="4"/>
  <c r="L80" i="4"/>
  <c r="M80" i="4"/>
  <c r="K80" i="4"/>
  <c r="I76" i="4"/>
  <c r="L76" i="4"/>
  <c r="M76" i="4"/>
  <c r="K76" i="4"/>
  <c r="I72" i="4"/>
  <c r="L72" i="4"/>
  <c r="M72" i="4"/>
  <c r="K72" i="4"/>
  <c r="I68" i="4"/>
  <c r="K68" i="4"/>
  <c r="M68" i="4"/>
  <c r="L68" i="4"/>
  <c r="I64" i="4"/>
  <c r="K64" i="4"/>
  <c r="M64" i="4"/>
  <c r="L64" i="4"/>
  <c r="I60" i="4"/>
  <c r="K60" i="4"/>
  <c r="M60" i="4"/>
  <c r="L60" i="4"/>
  <c r="I56" i="4"/>
  <c r="K56" i="4"/>
  <c r="M56" i="4"/>
  <c r="L56" i="4"/>
  <c r="I52" i="4"/>
  <c r="K52" i="4"/>
  <c r="M52" i="4"/>
  <c r="L52" i="4"/>
  <c r="I48" i="4"/>
  <c r="K48" i="4"/>
  <c r="M48" i="4"/>
  <c r="L48" i="4"/>
  <c r="I44" i="4"/>
  <c r="K44" i="4"/>
  <c r="M44" i="4"/>
  <c r="L44" i="4"/>
  <c r="I40" i="4"/>
  <c r="K40" i="4"/>
  <c r="M40" i="4"/>
  <c r="L40" i="4"/>
  <c r="I36" i="4"/>
  <c r="K36" i="4"/>
  <c r="M36" i="4"/>
  <c r="L36" i="4"/>
  <c r="I32" i="4"/>
  <c r="K32" i="4"/>
  <c r="M32" i="4"/>
  <c r="L32" i="4"/>
  <c r="I28" i="4"/>
  <c r="K28" i="4"/>
  <c r="M28" i="4"/>
  <c r="L28" i="4"/>
  <c r="I24" i="4"/>
  <c r="K24" i="4"/>
  <c r="M24" i="4"/>
  <c r="L24" i="4"/>
  <c r="I20" i="4"/>
  <c r="K20" i="4"/>
  <c r="M20" i="4"/>
  <c r="L20" i="4"/>
  <c r="I147" i="4"/>
  <c r="K147" i="4"/>
  <c r="M147" i="4"/>
  <c r="L147" i="4"/>
  <c r="I143" i="4"/>
  <c r="K143" i="4"/>
  <c r="M143" i="4"/>
  <c r="L143" i="4"/>
  <c r="I139" i="4"/>
  <c r="K139" i="4"/>
  <c r="M139" i="4"/>
  <c r="L139" i="4"/>
  <c r="I135" i="4"/>
  <c r="K135" i="4"/>
  <c r="M135" i="4"/>
  <c r="L135" i="4"/>
  <c r="I131" i="4"/>
  <c r="K131" i="4"/>
  <c r="M131" i="4"/>
  <c r="L131" i="4"/>
  <c r="I127" i="4"/>
  <c r="K127" i="4"/>
  <c r="M127" i="4"/>
  <c r="L127" i="4"/>
  <c r="I123" i="4"/>
  <c r="K123" i="4"/>
  <c r="M123" i="4"/>
  <c r="L123" i="4"/>
  <c r="I119" i="4"/>
  <c r="K119" i="4"/>
  <c r="M119" i="4"/>
  <c r="L119" i="4"/>
  <c r="I115" i="4"/>
  <c r="K115" i="4"/>
  <c r="M115" i="4"/>
  <c r="L115" i="4"/>
  <c r="I111" i="4"/>
  <c r="K111" i="4"/>
  <c r="M111" i="4"/>
  <c r="L111" i="4"/>
  <c r="I107" i="4"/>
  <c r="K107" i="4"/>
  <c r="M107" i="4"/>
  <c r="L107" i="4"/>
  <c r="I103" i="4"/>
  <c r="K103" i="4"/>
  <c r="M103" i="4"/>
  <c r="L103" i="4"/>
  <c r="I99" i="4"/>
  <c r="K99" i="4"/>
  <c r="M99" i="4"/>
  <c r="L99" i="4"/>
  <c r="I95" i="4"/>
  <c r="K95" i="4"/>
  <c r="M95" i="4"/>
  <c r="L95" i="4"/>
  <c r="I91" i="4"/>
  <c r="K91" i="4"/>
  <c r="M91" i="4"/>
  <c r="L91" i="4"/>
  <c r="I87" i="4"/>
  <c r="K87" i="4"/>
  <c r="M87" i="4"/>
  <c r="L87" i="4"/>
  <c r="I83" i="4"/>
  <c r="K83" i="4"/>
  <c r="M83" i="4"/>
  <c r="L83" i="4"/>
  <c r="I79" i="4"/>
  <c r="K79" i="4"/>
  <c r="M79" i="4"/>
  <c r="L79" i="4"/>
  <c r="I75" i="4"/>
  <c r="K75" i="4"/>
  <c r="M75" i="4"/>
  <c r="L75" i="4"/>
  <c r="I71" i="4"/>
  <c r="K71" i="4"/>
  <c r="M71" i="4"/>
  <c r="L71" i="4"/>
  <c r="I67" i="4"/>
  <c r="L67" i="4"/>
  <c r="M67" i="4"/>
  <c r="K67" i="4"/>
  <c r="I63" i="4"/>
  <c r="L63" i="4"/>
  <c r="M63" i="4"/>
  <c r="K63" i="4"/>
  <c r="I59" i="4"/>
  <c r="L59" i="4"/>
  <c r="M59" i="4"/>
  <c r="K59" i="4"/>
  <c r="I55" i="4"/>
  <c r="L55" i="4"/>
  <c r="M55" i="4"/>
  <c r="K55" i="4"/>
  <c r="I51" i="4"/>
  <c r="L51" i="4"/>
  <c r="M51" i="4"/>
  <c r="K51" i="4"/>
  <c r="I47" i="4"/>
  <c r="L47" i="4"/>
  <c r="M47" i="4"/>
  <c r="K47" i="4"/>
  <c r="I43" i="4"/>
  <c r="L43" i="4"/>
  <c r="M43" i="4"/>
  <c r="K43" i="4"/>
  <c r="I39" i="4"/>
  <c r="L39" i="4"/>
  <c r="M39" i="4"/>
  <c r="K39" i="4"/>
  <c r="I35" i="4"/>
  <c r="L35" i="4"/>
  <c r="M35" i="4"/>
  <c r="K35" i="4"/>
  <c r="I31" i="4"/>
  <c r="L31" i="4"/>
  <c r="M31" i="4"/>
  <c r="K31" i="4"/>
  <c r="I27" i="4"/>
  <c r="L27" i="4"/>
  <c r="M27" i="4"/>
  <c r="K27" i="4"/>
  <c r="I23" i="4"/>
  <c r="L23" i="4"/>
  <c r="M23" i="4"/>
  <c r="K23" i="4"/>
  <c r="I19" i="4"/>
  <c r="L19" i="4"/>
  <c r="M19" i="4"/>
  <c r="K19" i="4"/>
  <c r="D144" i="4"/>
  <c r="H144" i="4"/>
  <c r="B144" i="4"/>
  <c r="G144" i="4"/>
  <c r="C144" i="4"/>
  <c r="E144" i="4"/>
  <c r="F144" i="4"/>
  <c r="B72" i="4"/>
  <c r="F72" i="4"/>
  <c r="E72" i="4"/>
  <c r="D72" i="4"/>
  <c r="G72" i="4"/>
  <c r="H72" i="4"/>
  <c r="C72" i="4"/>
  <c r="D139" i="4"/>
  <c r="H139" i="4"/>
  <c r="E139" i="4"/>
  <c r="F139" i="4"/>
  <c r="B139" i="4"/>
  <c r="G139" i="4"/>
  <c r="C139" i="4"/>
  <c r="B67" i="4"/>
  <c r="F67" i="4"/>
  <c r="C67" i="4"/>
  <c r="H67" i="4"/>
  <c r="D67" i="4"/>
  <c r="E67" i="4"/>
  <c r="G67" i="4"/>
  <c r="D150" i="4"/>
  <c r="H150" i="4"/>
  <c r="B150" i="4"/>
  <c r="G150" i="4"/>
  <c r="C150" i="4"/>
  <c r="E150" i="4"/>
  <c r="F150" i="4"/>
  <c r="D118" i="4"/>
  <c r="H118" i="4"/>
  <c r="B118" i="4"/>
  <c r="G118" i="4"/>
  <c r="C118" i="4"/>
  <c r="E118" i="4"/>
  <c r="F118" i="4"/>
  <c r="B86" i="4"/>
  <c r="F86" i="4"/>
  <c r="E86" i="4"/>
  <c r="G86" i="4"/>
  <c r="H86" i="4"/>
  <c r="C86" i="4"/>
  <c r="D86" i="4"/>
  <c r="B54" i="4"/>
  <c r="F54" i="4"/>
  <c r="E54" i="4"/>
  <c r="G54" i="4"/>
  <c r="C54" i="4"/>
  <c r="D54" i="4"/>
  <c r="H54" i="4"/>
  <c r="B22" i="4"/>
  <c r="F22" i="4"/>
  <c r="E22" i="4"/>
  <c r="G22" i="4"/>
  <c r="C22" i="4"/>
  <c r="D22" i="4"/>
  <c r="H22" i="4"/>
  <c r="D108" i="4"/>
  <c r="H108" i="4"/>
  <c r="B108" i="4"/>
  <c r="G108" i="4"/>
  <c r="C108" i="4"/>
  <c r="E108" i="4"/>
  <c r="F108" i="4"/>
  <c r="B44" i="4"/>
  <c r="F44" i="4"/>
  <c r="E44" i="4"/>
  <c r="G44" i="4"/>
  <c r="H44" i="4"/>
  <c r="C44" i="4"/>
  <c r="D44" i="4"/>
  <c r="D119" i="4"/>
  <c r="H119" i="4"/>
  <c r="E119" i="4"/>
  <c r="F119" i="4"/>
  <c r="B119" i="4"/>
  <c r="G119" i="4"/>
  <c r="C119" i="4"/>
  <c r="B63" i="4"/>
  <c r="F63" i="4"/>
  <c r="C63" i="4"/>
  <c r="H63" i="4"/>
  <c r="D63" i="4"/>
  <c r="E63" i="4"/>
  <c r="G63" i="4"/>
  <c r="D141" i="4"/>
  <c r="H141" i="4"/>
  <c r="E141" i="4"/>
  <c r="F141" i="4"/>
  <c r="B141" i="4"/>
  <c r="G141" i="4"/>
  <c r="C141" i="4"/>
  <c r="D109" i="4"/>
  <c r="H109" i="4"/>
  <c r="E109" i="4"/>
  <c r="F109" i="4"/>
  <c r="B109" i="4"/>
  <c r="G109" i="4"/>
  <c r="C109" i="4"/>
  <c r="B77" i="4"/>
  <c r="F77" i="4"/>
  <c r="C77" i="4"/>
  <c r="H77" i="4"/>
  <c r="G77" i="4"/>
  <c r="D77" i="4"/>
  <c r="E77" i="4"/>
  <c r="B45" i="4"/>
  <c r="F45" i="4"/>
  <c r="C45" i="4"/>
  <c r="H45" i="4"/>
  <c r="D45" i="4"/>
  <c r="E45" i="4"/>
  <c r="G45" i="4"/>
  <c r="D136" i="4"/>
  <c r="H136" i="4"/>
  <c r="B136" i="4"/>
  <c r="G136" i="4"/>
  <c r="C136" i="4"/>
  <c r="E136" i="4"/>
  <c r="F136" i="4"/>
  <c r="B64" i="4"/>
  <c r="F64" i="4"/>
  <c r="E64" i="4"/>
  <c r="G64" i="4"/>
  <c r="H64" i="4"/>
  <c r="C64" i="4"/>
  <c r="D64" i="4"/>
  <c r="D131" i="4"/>
  <c r="H131" i="4"/>
  <c r="E131" i="4"/>
  <c r="F131" i="4"/>
  <c r="B131" i="4"/>
  <c r="G131" i="4"/>
  <c r="C131" i="4"/>
  <c r="B27" i="4"/>
  <c r="F27" i="4"/>
  <c r="C27" i="4"/>
  <c r="H27" i="4"/>
  <c r="D27" i="4"/>
  <c r="E27" i="4"/>
  <c r="G27" i="4"/>
  <c r="D130" i="4"/>
  <c r="H130" i="4"/>
  <c r="B130" i="4"/>
  <c r="G130" i="4"/>
  <c r="C130" i="4"/>
  <c r="E130" i="4"/>
  <c r="F130" i="4"/>
  <c r="D98" i="4"/>
  <c r="H98" i="4"/>
  <c r="B98" i="4"/>
  <c r="G98" i="4"/>
  <c r="C98" i="4"/>
  <c r="E98" i="4"/>
  <c r="F98" i="4"/>
  <c r="B66" i="4"/>
  <c r="F66" i="4"/>
  <c r="E66" i="4"/>
  <c r="C66" i="4"/>
  <c r="D66" i="4"/>
  <c r="G66" i="4"/>
  <c r="H66" i="4"/>
  <c r="B34" i="4"/>
  <c r="F34" i="4"/>
  <c r="E34" i="4"/>
  <c r="G34" i="4"/>
  <c r="C34" i="4"/>
  <c r="D34" i="4"/>
  <c r="H34" i="4"/>
  <c r="D132" i="4"/>
  <c r="H132" i="4"/>
  <c r="B132" i="4"/>
  <c r="G132" i="4"/>
  <c r="C132" i="4"/>
  <c r="E132" i="4"/>
  <c r="F132" i="4"/>
  <c r="B68" i="4"/>
  <c r="F68" i="4"/>
  <c r="E68" i="4"/>
  <c r="H68" i="4"/>
  <c r="C68" i="4"/>
  <c r="D68" i="4"/>
  <c r="G68" i="4"/>
  <c r="D143" i="4"/>
  <c r="H143" i="4"/>
  <c r="E143" i="4"/>
  <c r="F143" i="4"/>
  <c r="B143" i="4"/>
  <c r="G143" i="4"/>
  <c r="C143" i="4"/>
  <c r="B83" i="4"/>
  <c r="F83" i="4"/>
  <c r="C83" i="4"/>
  <c r="H83" i="4"/>
  <c r="D83" i="4"/>
  <c r="E83" i="4"/>
  <c r="G83" i="4"/>
  <c r="B55" i="4"/>
  <c r="F55" i="4"/>
  <c r="C55" i="4"/>
  <c r="H55" i="4"/>
  <c r="D55" i="4"/>
  <c r="E55" i="4"/>
  <c r="G55" i="4"/>
  <c r="D137" i="4"/>
  <c r="H137" i="4"/>
  <c r="E137" i="4"/>
  <c r="F137" i="4"/>
  <c r="B137" i="4"/>
  <c r="G137" i="4"/>
  <c r="C137" i="4"/>
  <c r="D105" i="4"/>
  <c r="H105" i="4"/>
  <c r="E105" i="4"/>
  <c r="F105" i="4"/>
  <c r="B105" i="4"/>
  <c r="G105" i="4"/>
  <c r="C105" i="4"/>
  <c r="B73" i="4"/>
  <c r="F73" i="4"/>
  <c r="C73" i="4"/>
  <c r="H73" i="4"/>
  <c r="D73" i="4"/>
  <c r="E73" i="4"/>
  <c r="G73" i="4"/>
  <c r="B41" i="4"/>
  <c r="F41" i="4"/>
  <c r="C41" i="4"/>
  <c r="H41" i="4"/>
  <c r="D41" i="4"/>
  <c r="E41" i="4"/>
  <c r="G41" i="4"/>
  <c r="D112" i="4"/>
  <c r="H112" i="4"/>
  <c r="B112" i="4"/>
  <c r="G112" i="4"/>
  <c r="C112" i="4"/>
  <c r="E112" i="4"/>
  <c r="F112" i="4"/>
  <c r="B40" i="4"/>
  <c r="F40" i="4"/>
  <c r="E40" i="4"/>
  <c r="G40" i="4"/>
  <c r="H40" i="4"/>
  <c r="C40" i="4"/>
  <c r="D40" i="4"/>
  <c r="D103" i="4"/>
  <c r="H103" i="4"/>
  <c r="E103" i="4"/>
  <c r="F103" i="4"/>
  <c r="B103" i="4"/>
  <c r="G103" i="4"/>
  <c r="C103" i="4"/>
  <c r="B35" i="4"/>
  <c r="F35" i="4"/>
  <c r="C35" i="4"/>
  <c r="H35" i="4"/>
  <c r="D35" i="4"/>
  <c r="E35" i="4"/>
  <c r="G35" i="4"/>
  <c r="D134" i="4"/>
  <c r="H134" i="4"/>
  <c r="B134" i="4"/>
  <c r="G134" i="4"/>
  <c r="C134" i="4"/>
  <c r="E134" i="4"/>
  <c r="F134" i="4"/>
  <c r="D102" i="4"/>
  <c r="H102" i="4"/>
  <c r="B102" i="4"/>
  <c r="G102" i="4"/>
  <c r="C102" i="4"/>
  <c r="E102" i="4"/>
  <c r="F102" i="4"/>
  <c r="B70" i="4"/>
  <c r="F70" i="4"/>
  <c r="E70" i="4"/>
  <c r="G70" i="4"/>
  <c r="H70" i="4"/>
  <c r="C70" i="4"/>
  <c r="D70" i="4"/>
  <c r="B38" i="4"/>
  <c r="F38" i="4"/>
  <c r="E38" i="4"/>
  <c r="G38" i="4"/>
  <c r="C38" i="4"/>
  <c r="D38" i="4"/>
  <c r="H38" i="4"/>
  <c r="D140" i="4"/>
  <c r="H140" i="4"/>
  <c r="B140" i="4"/>
  <c r="G140" i="4"/>
  <c r="C140" i="4"/>
  <c r="E140" i="4"/>
  <c r="F140" i="4"/>
  <c r="B76" i="4"/>
  <c r="F76" i="4"/>
  <c r="E76" i="4"/>
  <c r="H76" i="4"/>
  <c r="C76" i="4"/>
  <c r="D76" i="4"/>
  <c r="G76" i="4"/>
  <c r="D91" i="4"/>
  <c r="H91" i="4"/>
  <c r="E91" i="4"/>
  <c r="F91" i="4"/>
  <c r="B91" i="4"/>
  <c r="G91" i="4"/>
  <c r="C91" i="4"/>
  <c r="B31" i="4"/>
  <c r="F31" i="4"/>
  <c r="C31" i="4"/>
  <c r="H31" i="4"/>
  <c r="D31" i="4"/>
  <c r="E31" i="4"/>
  <c r="G31" i="4"/>
  <c r="D125" i="4"/>
  <c r="H125" i="4"/>
  <c r="E125" i="4"/>
  <c r="F125" i="4"/>
  <c r="B125" i="4"/>
  <c r="G125" i="4"/>
  <c r="C125" i="4"/>
  <c r="D93" i="4"/>
  <c r="H93" i="4"/>
  <c r="E93" i="4"/>
  <c r="F93" i="4"/>
  <c r="B93" i="4"/>
  <c r="G93" i="4"/>
  <c r="C93" i="4"/>
  <c r="B61" i="4"/>
  <c r="F61" i="4"/>
  <c r="C61" i="4"/>
  <c r="H61" i="4"/>
  <c r="D61" i="4"/>
  <c r="E61" i="4"/>
  <c r="G61" i="4"/>
  <c r="B29" i="4"/>
  <c r="F29" i="4"/>
  <c r="C29" i="4"/>
  <c r="H29" i="4"/>
  <c r="D29" i="4"/>
  <c r="E29" i="4"/>
  <c r="G29" i="4"/>
  <c r="D96" i="4"/>
  <c r="H96" i="4"/>
  <c r="B96" i="4"/>
  <c r="G96" i="4"/>
  <c r="C96" i="4"/>
  <c r="E96" i="4"/>
  <c r="F96" i="4"/>
  <c r="B32" i="4"/>
  <c r="F32" i="4"/>
  <c r="E32" i="4"/>
  <c r="G32" i="4"/>
  <c r="H32" i="4"/>
  <c r="C32" i="4"/>
  <c r="D32" i="4"/>
  <c r="D95" i="4"/>
  <c r="H95" i="4"/>
  <c r="E95" i="4"/>
  <c r="F95" i="4"/>
  <c r="B95" i="4"/>
  <c r="G95" i="4"/>
  <c r="C95" i="4"/>
  <c r="B59" i="4"/>
  <c r="F59" i="4"/>
  <c r="C59" i="4"/>
  <c r="H59" i="4"/>
  <c r="D59" i="4"/>
  <c r="E59" i="4"/>
  <c r="G59" i="4"/>
  <c r="D146" i="4"/>
  <c r="H146" i="4"/>
  <c r="B146" i="4"/>
  <c r="G146" i="4"/>
  <c r="C146" i="4"/>
  <c r="E146" i="4"/>
  <c r="F146" i="4"/>
  <c r="D114" i="4"/>
  <c r="H114" i="4"/>
  <c r="B114" i="4"/>
  <c r="G114" i="4"/>
  <c r="C114" i="4"/>
  <c r="E114" i="4"/>
  <c r="F114" i="4"/>
  <c r="B82" i="4"/>
  <c r="F82" i="4"/>
  <c r="E82" i="4"/>
  <c r="C82" i="4"/>
  <c r="D82" i="4"/>
  <c r="G82" i="4"/>
  <c r="H82" i="4"/>
  <c r="B50" i="4"/>
  <c r="F50" i="4"/>
  <c r="E50" i="4"/>
  <c r="G50" i="4"/>
  <c r="C50" i="4"/>
  <c r="D50" i="4"/>
  <c r="H50" i="4"/>
  <c r="B18" i="4"/>
  <c r="F18" i="4"/>
  <c r="E18" i="4"/>
  <c r="G18" i="4"/>
  <c r="C18" i="4"/>
  <c r="D18" i="4"/>
  <c r="H18" i="4"/>
  <c r="D100" i="4"/>
  <c r="H100" i="4"/>
  <c r="B100" i="4"/>
  <c r="G100" i="4"/>
  <c r="C100" i="4"/>
  <c r="E100" i="4"/>
  <c r="F100" i="4"/>
  <c r="B36" i="4"/>
  <c r="F36" i="4"/>
  <c r="E36" i="4"/>
  <c r="G36" i="4"/>
  <c r="H36" i="4"/>
  <c r="C36" i="4"/>
  <c r="D36" i="4"/>
  <c r="D111" i="4"/>
  <c r="H111" i="4"/>
  <c r="E111" i="4"/>
  <c r="F111" i="4"/>
  <c r="B111" i="4"/>
  <c r="G111" i="4"/>
  <c r="C111" i="4"/>
  <c r="B19" i="4"/>
  <c r="F19" i="4"/>
  <c r="C19" i="4"/>
  <c r="H19" i="4"/>
  <c r="D19" i="4"/>
  <c r="E19" i="4"/>
  <c r="G19" i="4"/>
  <c r="D121" i="4"/>
  <c r="H121" i="4"/>
  <c r="E121" i="4"/>
  <c r="F121" i="4"/>
  <c r="B121" i="4"/>
  <c r="G121" i="4"/>
  <c r="C121" i="4"/>
  <c r="B89" i="4"/>
  <c r="F89" i="4"/>
  <c r="C89" i="4"/>
  <c r="H89" i="4"/>
  <c r="D89" i="4"/>
  <c r="E89" i="4"/>
  <c r="G89" i="4"/>
  <c r="B57" i="4"/>
  <c r="F57" i="4"/>
  <c r="C57" i="4"/>
  <c r="H57" i="4"/>
  <c r="D57" i="4"/>
  <c r="E57" i="4"/>
  <c r="G57" i="4"/>
  <c r="B25" i="4"/>
  <c r="F25" i="4"/>
  <c r="C25" i="4"/>
  <c r="H25" i="4"/>
  <c r="D25" i="4"/>
  <c r="E25" i="4"/>
  <c r="G25" i="4"/>
  <c r="D128" i="4"/>
  <c r="H128" i="4"/>
  <c r="B128" i="4"/>
  <c r="G128" i="4"/>
  <c r="C128" i="4"/>
  <c r="E128" i="4"/>
  <c r="F128" i="4"/>
  <c r="B88" i="4"/>
  <c r="F88" i="4"/>
  <c r="E88" i="4"/>
  <c r="D88" i="4"/>
  <c r="G88" i="4"/>
  <c r="H88" i="4"/>
  <c r="C88" i="4"/>
  <c r="B56" i="4"/>
  <c r="F56" i="4"/>
  <c r="E56" i="4"/>
  <c r="G56" i="4"/>
  <c r="H56" i="4"/>
  <c r="C56" i="4"/>
  <c r="D56" i="4"/>
  <c r="B20" i="4"/>
  <c r="F20" i="4"/>
  <c r="E20" i="4"/>
  <c r="G20" i="4"/>
  <c r="H20" i="4"/>
  <c r="C20" i="4"/>
  <c r="D20" i="4"/>
  <c r="D123" i="4"/>
  <c r="H123" i="4"/>
  <c r="E123" i="4"/>
  <c r="F123" i="4"/>
  <c r="B123" i="4"/>
  <c r="G123" i="4"/>
  <c r="C123" i="4"/>
  <c r="B87" i="4"/>
  <c r="F87" i="4"/>
  <c r="C87" i="4"/>
  <c r="H87" i="4"/>
  <c r="E87" i="4"/>
  <c r="G87" i="4"/>
  <c r="D87" i="4"/>
  <c r="B51" i="4"/>
  <c r="F51" i="4"/>
  <c r="C51" i="4"/>
  <c r="H51" i="4"/>
  <c r="D51" i="4"/>
  <c r="E51" i="4"/>
  <c r="G51" i="4"/>
  <c r="B23" i="4"/>
  <c r="F23" i="4"/>
  <c r="C23" i="4"/>
  <c r="H23" i="4"/>
  <c r="D23" i="4"/>
  <c r="E23" i="4"/>
  <c r="G23" i="4"/>
  <c r="D142" i="4"/>
  <c r="H142" i="4"/>
  <c r="B142" i="4"/>
  <c r="G142" i="4"/>
  <c r="C142" i="4"/>
  <c r="E142" i="4"/>
  <c r="F142" i="4"/>
  <c r="D126" i="4"/>
  <c r="H126" i="4"/>
  <c r="B126" i="4"/>
  <c r="G126" i="4"/>
  <c r="C126" i="4"/>
  <c r="E126" i="4"/>
  <c r="F126" i="4"/>
  <c r="D110" i="4"/>
  <c r="H110" i="4"/>
  <c r="B110" i="4"/>
  <c r="G110" i="4"/>
  <c r="C110" i="4"/>
  <c r="E110" i="4"/>
  <c r="F110" i="4"/>
  <c r="D94" i="4"/>
  <c r="H94" i="4"/>
  <c r="B94" i="4"/>
  <c r="G94" i="4"/>
  <c r="C94" i="4"/>
  <c r="E94" i="4"/>
  <c r="F94" i="4"/>
  <c r="B78" i="4"/>
  <c r="F78" i="4"/>
  <c r="E78" i="4"/>
  <c r="G78" i="4"/>
  <c r="H78" i="4"/>
  <c r="C78" i="4"/>
  <c r="D78" i="4"/>
  <c r="B62" i="4"/>
  <c r="F62" i="4"/>
  <c r="E62" i="4"/>
  <c r="G62" i="4"/>
  <c r="C62" i="4"/>
  <c r="D62" i="4"/>
  <c r="H62" i="4"/>
  <c r="B46" i="4"/>
  <c r="F46" i="4"/>
  <c r="E46" i="4"/>
  <c r="G46" i="4"/>
  <c r="C46" i="4"/>
  <c r="D46" i="4"/>
  <c r="H46" i="4"/>
  <c r="B30" i="4"/>
  <c r="F30" i="4"/>
  <c r="E30" i="4"/>
  <c r="G30" i="4"/>
  <c r="C30" i="4"/>
  <c r="D30" i="4"/>
  <c r="H30" i="4"/>
  <c r="D124" i="4"/>
  <c r="H124" i="4"/>
  <c r="B124" i="4"/>
  <c r="G124" i="4"/>
  <c r="C124" i="4"/>
  <c r="E124" i="4"/>
  <c r="F124" i="4"/>
  <c r="D92" i="4"/>
  <c r="H92" i="4"/>
  <c r="B92" i="4"/>
  <c r="G92" i="4"/>
  <c r="C92" i="4"/>
  <c r="E92" i="4"/>
  <c r="F92" i="4"/>
  <c r="B60" i="4"/>
  <c r="F60" i="4"/>
  <c r="E60" i="4"/>
  <c r="G60" i="4"/>
  <c r="H60" i="4"/>
  <c r="C60" i="4"/>
  <c r="D60" i="4"/>
  <c r="B28" i="4"/>
  <c r="F28" i="4"/>
  <c r="E28" i="4"/>
  <c r="G28" i="4"/>
  <c r="H28" i="4"/>
  <c r="C28" i="4"/>
  <c r="D28" i="4"/>
  <c r="D135" i="4"/>
  <c r="H135" i="4"/>
  <c r="E135" i="4"/>
  <c r="F135" i="4"/>
  <c r="B135" i="4"/>
  <c r="G135" i="4"/>
  <c r="C135" i="4"/>
  <c r="D107" i="4"/>
  <c r="H107" i="4"/>
  <c r="E107" i="4"/>
  <c r="F107" i="4"/>
  <c r="B107" i="4"/>
  <c r="G107" i="4"/>
  <c r="C107" i="4"/>
  <c r="B75" i="4"/>
  <c r="F75" i="4"/>
  <c r="C75" i="4"/>
  <c r="H75" i="4"/>
  <c r="D75" i="4"/>
  <c r="E75" i="4"/>
  <c r="G75" i="4"/>
  <c r="B47" i="4"/>
  <c r="F47" i="4"/>
  <c r="C47" i="4"/>
  <c r="H47" i="4"/>
  <c r="D47" i="4"/>
  <c r="E47" i="4"/>
  <c r="G47" i="4"/>
  <c r="D149" i="4"/>
  <c r="H149" i="4"/>
  <c r="E149" i="4"/>
  <c r="F149" i="4"/>
  <c r="B149" i="4"/>
  <c r="G149" i="4"/>
  <c r="C149" i="4"/>
  <c r="D133" i="4"/>
  <c r="H133" i="4"/>
  <c r="E133" i="4"/>
  <c r="F133" i="4"/>
  <c r="B133" i="4"/>
  <c r="G133" i="4"/>
  <c r="C133" i="4"/>
  <c r="D117" i="4"/>
  <c r="H117" i="4"/>
  <c r="E117" i="4"/>
  <c r="F117" i="4"/>
  <c r="B117" i="4"/>
  <c r="G117" i="4"/>
  <c r="C117" i="4"/>
  <c r="D101" i="4"/>
  <c r="H101" i="4"/>
  <c r="E101" i="4"/>
  <c r="F101" i="4"/>
  <c r="B101" i="4"/>
  <c r="G101" i="4"/>
  <c r="C101" i="4"/>
  <c r="B85" i="4"/>
  <c r="F85" i="4"/>
  <c r="C85" i="4"/>
  <c r="H85" i="4"/>
  <c r="G85" i="4"/>
  <c r="D85" i="4"/>
  <c r="E85" i="4"/>
  <c r="B69" i="4"/>
  <c r="F69" i="4"/>
  <c r="C69" i="4"/>
  <c r="H69" i="4"/>
  <c r="G69" i="4"/>
  <c r="D69" i="4"/>
  <c r="E69" i="4"/>
  <c r="B53" i="4"/>
  <c r="F53" i="4"/>
  <c r="C53" i="4"/>
  <c r="H53" i="4"/>
  <c r="D53" i="4"/>
  <c r="E53" i="4"/>
  <c r="G53" i="4"/>
  <c r="B37" i="4"/>
  <c r="F37" i="4"/>
  <c r="C37" i="4"/>
  <c r="H37" i="4"/>
  <c r="D37" i="4"/>
  <c r="E37" i="4"/>
  <c r="G37" i="4"/>
  <c r="B21" i="4"/>
  <c r="F21" i="4"/>
  <c r="C21" i="4"/>
  <c r="H21" i="4"/>
  <c r="D21" i="4"/>
  <c r="E21" i="4"/>
  <c r="G21" i="4"/>
  <c r="D104" i="4"/>
  <c r="H104" i="4"/>
  <c r="B104" i="4"/>
  <c r="G104" i="4"/>
  <c r="C104" i="4"/>
  <c r="E104" i="4"/>
  <c r="F104" i="4"/>
  <c r="D120" i="4"/>
  <c r="H120" i="4"/>
  <c r="B120" i="4"/>
  <c r="G120" i="4"/>
  <c r="C120" i="4"/>
  <c r="E120" i="4"/>
  <c r="F120" i="4"/>
  <c r="B80" i="4"/>
  <c r="F80" i="4"/>
  <c r="E80" i="4"/>
  <c r="D80" i="4"/>
  <c r="G80" i="4"/>
  <c r="H80" i="4"/>
  <c r="C80" i="4"/>
  <c r="B48" i="4"/>
  <c r="F48" i="4"/>
  <c r="E48" i="4"/>
  <c r="G48" i="4"/>
  <c r="H48" i="4"/>
  <c r="C48" i="4"/>
  <c r="D48" i="4"/>
  <c r="D147" i="4"/>
  <c r="H147" i="4"/>
  <c r="E147" i="4"/>
  <c r="F147" i="4"/>
  <c r="B147" i="4"/>
  <c r="G147" i="4"/>
  <c r="C147" i="4"/>
  <c r="D115" i="4"/>
  <c r="H115" i="4"/>
  <c r="E115" i="4"/>
  <c r="F115" i="4"/>
  <c r="B115" i="4"/>
  <c r="G115" i="4"/>
  <c r="C115" i="4"/>
  <c r="B79" i="4"/>
  <c r="F79" i="4"/>
  <c r="C79" i="4"/>
  <c r="H79" i="4"/>
  <c r="E79" i="4"/>
  <c r="G79" i="4"/>
  <c r="D79" i="4"/>
  <c r="B43" i="4"/>
  <c r="F43" i="4"/>
  <c r="C43" i="4"/>
  <c r="H43" i="4"/>
  <c r="D43" i="4"/>
  <c r="E43" i="4"/>
  <c r="G43" i="4"/>
  <c r="D138" i="4"/>
  <c r="H138" i="4"/>
  <c r="B138" i="4"/>
  <c r="G138" i="4"/>
  <c r="C138" i="4"/>
  <c r="E138" i="4"/>
  <c r="F138" i="4"/>
  <c r="D122" i="4"/>
  <c r="H122" i="4"/>
  <c r="B122" i="4"/>
  <c r="G122" i="4"/>
  <c r="C122" i="4"/>
  <c r="E122" i="4"/>
  <c r="F122" i="4"/>
  <c r="D106" i="4"/>
  <c r="H106" i="4"/>
  <c r="B106" i="4"/>
  <c r="G106" i="4"/>
  <c r="C106" i="4"/>
  <c r="E106" i="4"/>
  <c r="F106" i="4"/>
  <c r="D90" i="4"/>
  <c r="H90" i="4"/>
  <c r="B90" i="4"/>
  <c r="G90" i="4"/>
  <c r="C90" i="4"/>
  <c r="E90" i="4"/>
  <c r="F90" i="4"/>
  <c r="B74" i="4"/>
  <c r="F74" i="4"/>
  <c r="E74" i="4"/>
  <c r="C74" i="4"/>
  <c r="D74" i="4"/>
  <c r="G74" i="4"/>
  <c r="H74" i="4"/>
  <c r="B58" i="4"/>
  <c r="F58" i="4"/>
  <c r="E58" i="4"/>
  <c r="G58" i="4"/>
  <c r="C58" i="4"/>
  <c r="D58" i="4"/>
  <c r="H58" i="4"/>
  <c r="B42" i="4"/>
  <c r="F42" i="4"/>
  <c r="E42" i="4"/>
  <c r="G42" i="4"/>
  <c r="C42" i="4"/>
  <c r="D42" i="4"/>
  <c r="H42" i="4"/>
  <c r="B26" i="4"/>
  <c r="F26" i="4"/>
  <c r="E26" i="4"/>
  <c r="G26" i="4"/>
  <c r="C26" i="4"/>
  <c r="D26" i="4"/>
  <c r="H26" i="4"/>
  <c r="D148" i="4"/>
  <c r="H148" i="4"/>
  <c r="B148" i="4"/>
  <c r="G148" i="4"/>
  <c r="C148" i="4"/>
  <c r="E148" i="4"/>
  <c r="F148" i="4"/>
  <c r="D116" i="4"/>
  <c r="H116" i="4"/>
  <c r="B116" i="4"/>
  <c r="G116" i="4"/>
  <c r="C116" i="4"/>
  <c r="E116" i="4"/>
  <c r="F116" i="4"/>
  <c r="B84" i="4"/>
  <c r="F84" i="4"/>
  <c r="E84" i="4"/>
  <c r="H84" i="4"/>
  <c r="C84" i="4"/>
  <c r="D84" i="4"/>
  <c r="G84" i="4"/>
  <c r="B52" i="4"/>
  <c r="F52" i="4"/>
  <c r="E52" i="4"/>
  <c r="G52" i="4"/>
  <c r="H52" i="4"/>
  <c r="C52" i="4"/>
  <c r="D52" i="4"/>
  <c r="B24" i="4"/>
  <c r="F24" i="4"/>
  <c r="E24" i="4"/>
  <c r="G24" i="4"/>
  <c r="H24" i="4"/>
  <c r="C24" i="4"/>
  <c r="D24" i="4"/>
  <c r="D127" i="4"/>
  <c r="H127" i="4"/>
  <c r="E127" i="4"/>
  <c r="F127" i="4"/>
  <c r="B127" i="4"/>
  <c r="G127" i="4"/>
  <c r="C127" i="4"/>
  <c r="D99" i="4"/>
  <c r="H99" i="4"/>
  <c r="E99" i="4"/>
  <c r="F99" i="4"/>
  <c r="B99" i="4"/>
  <c r="G99" i="4"/>
  <c r="C99" i="4"/>
  <c r="B71" i="4"/>
  <c r="F71" i="4"/>
  <c r="C71" i="4"/>
  <c r="H71" i="4"/>
  <c r="E71" i="4"/>
  <c r="G71" i="4"/>
  <c r="D71" i="4"/>
  <c r="B39" i="4"/>
  <c r="F39" i="4"/>
  <c r="C39" i="4"/>
  <c r="H39" i="4"/>
  <c r="D39" i="4"/>
  <c r="E39" i="4"/>
  <c r="G39" i="4"/>
  <c r="D145" i="4"/>
  <c r="H145" i="4"/>
  <c r="E145" i="4"/>
  <c r="F145" i="4"/>
  <c r="B145" i="4"/>
  <c r="G145" i="4"/>
  <c r="C145" i="4"/>
  <c r="D129" i="4"/>
  <c r="H129" i="4"/>
  <c r="E129" i="4"/>
  <c r="F129" i="4"/>
  <c r="B129" i="4"/>
  <c r="G129" i="4"/>
  <c r="C129" i="4"/>
  <c r="D113" i="4"/>
  <c r="H113" i="4"/>
  <c r="E113" i="4"/>
  <c r="F113" i="4"/>
  <c r="B113" i="4"/>
  <c r="G113" i="4"/>
  <c r="C113" i="4"/>
  <c r="D97" i="4"/>
  <c r="H97" i="4"/>
  <c r="E97" i="4"/>
  <c r="F97" i="4"/>
  <c r="B97" i="4"/>
  <c r="G97" i="4"/>
  <c r="C97" i="4"/>
  <c r="B81" i="4"/>
  <c r="F81" i="4"/>
  <c r="C81" i="4"/>
  <c r="H81" i="4"/>
  <c r="D81" i="4"/>
  <c r="E81" i="4"/>
  <c r="G81" i="4"/>
  <c r="B65" i="4"/>
  <c r="F65" i="4"/>
  <c r="C65" i="4"/>
  <c r="H65" i="4"/>
  <c r="D65" i="4"/>
  <c r="E65" i="4"/>
  <c r="G65" i="4"/>
  <c r="B49" i="4"/>
  <c r="F49" i="4"/>
  <c r="C49" i="4"/>
  <c r="H49" i="4"/>
  <c r="D49" i="4"/>
  <c r="E49" i="4"/>
  <c r="G49" i="4"/>
  <c r="B33" i="4"/>
  <c r="F33" i="4"/>
  <c r="C33" i="4"/>
  <c r="H33" i="4"/>
  <c r="D33" i="4"/>
  <c r="E33" i="4"/>
  <c r="G33" i="4"/>
  <c r="F5" i="59"/>
  <c r="D50" i="59"/>
  <c r="F26" i="59"/>
  <c r="I15" i="4"/>
  <c r="C52" i="59"/>
  <c r="F52" i="59"/>
  <c r="O16" i="4"/>
  <c r="K16" i="4"/>
  <c r="S16" i="4"/>
  <c r="M15" i="4"/>
  <c r="L14" i="4"/>
  <c r="K15" i="4"/>
  <c r="C20" i="59"/>
  <c r="D19" i="59"/>
  <c r="E37" i="59"/>
  <c r="E52" i="59"/>
  <c r="D45" i="59"/>
  <c r="O15" i="4"/>
  <c r="M16" i="4"/>
  <c r="L16" i="4"/>
  <c r="M14" i="4"/>
  <c r="K14" i="4"/>
  <c r="L15" i="4"/>
  <c r="F17" i="4"/>
  <c r="E17" i="4"/>
  <c r="G17" i="4"/>
  <c r="B17" i="4"/>
  <c r="C17" i="4"/>
  <c r="D17" i="4"/>
  <c r="H17" i="4"/>
  <c r="E44" i="59"/>
  <c r="C4" i="6"/>
  <c r="D21" i="59"/>
  <c r="B14" i="4"/>
  <c r="F38" i="59"/>
  <c r="J5" i="59"/>
  <c r="P13" i="59"/>
  <c r="Q21" i="59"/>
  <c r="M38" i="59"/>
  <c r="M32" i="59"/>
  <c r="M53" i="59"/>
  <c r="H13" i="59"/>
  <c r="I44" i="59"/>
  <c r="E261" i="6"/>
  <c r="E162" i="6"/>
  <c r="D127" i="6"/>
  <c r="E328" i="6"/>
  <c r="D15" i="4"/>
  <c r="E14" i="4"/>
  <c r="F39" i="59"/>
  <c r="J11" i="59"/>
  <c r="P15" i="59"/>
  <c r="Q27" i="59"/>
  <c r="P52" i="59"/>
  <c r="M30" i="59"/>
  <c r="P12" i="59"/>
  <c r="I37" i="59"/>
  <c r="H12" i="59"/>
  <c r="E96" i="6"/>
  <c r="D275" i="6"/>
  <c r="F50" i="59"/>
  <c r="E34" i="59"/>
  <c r="G15" i="4"/>
  <c r="J52" i="59"/>
  <c r="Q9" i="59"/>
  <c r="M28" i="59"/>
  <c r="G23" i="59"/>
  <c r="G21" i="59"/>
  <c r="D6" i="6"/>
  <c r="D93" i="6"/>
  <c r="D38" i="59"/>
  <c r="P11" i="59"/>
  <c r="M40" i="59"/>
  <c r="M51" i="59"/>
  <c r="G43" i="59"/>
  <c r="D23" i="6"/>
  <c r="E182" i="6"/>
  <c r="D63" i="6"/>
  <c r="E156" i="6"/>
  <c r="E154" i="6"/>
  <c r="D132" i="6"/>
  <c r="F25" i="59"/>
  <c r="L5" i="59"/>
  <c r="M48" i="59"/>
  <c r="O5" i="59"/>
  <c r="N22" i="59"/>
  <c r="N16" i="59"/>
  <c r="K37" i="59"/>
  <c r="I23" i="59"/>
  <c r="G32" i="59"/>
  <c r="C53" i="59"/>
  <c r="F35" i="59"/>
  <c r="H14" i="4"/>
  <c r="J40" i="59"/>
  <c r="J26" i="59"/>
  <c r="P30" i="59"/>
  <c r="Q42" i="59"/>
  <c r="M20" i="59"/>
  <c r="Q49" i="59"/>
  <c r="O8" i="59"/>
  <c r="H32" i="59"/>
  <c r="H27" i="59"/>
  <c r="D128" i="6"/>
  <c r="E329" i="6"/>
  <c r="D293" i="6"/>
  <c r="E131" i="6"/>
  <c r="H16" i="4"/>
  <c r="F15" i="4"/>
  <c r="F12" i="59"/>
  <c r="J37" i="59"/>
  <c r="M45" i="59"/>
  <c r="O53" i="59"/>
  <c r="M23" i="59"/>
  <c r="M13" i="59"/>
  <c r="P34" i="59"/>
  <c r="G10" i="59"/>
  <c r="I53" i="59"/>
  <c r="E147" i="6"/>
  <c r="D110" i="6"/>
  <c r="E18" i="59"/>
  <c r="D18" i="59"/>
  <c r="B15" i="4"/>
  <c r="D27" i="59"/>
  <c r="M47" i="59"/>
  <c r="M25" i="59"/>
  <c r="L44" i="59"/>
  <c r="I49" i="59"/>
  <c r="D246" i="6"/>
  <c r="D57" i="6"/>
  <c r="C15" i="4"/>
  <c r="J45" i="59"/>
  <c r="Q10" i="59"/>
  <c r="M17" i="59"/>
  <c r="G31" i="59"/>
  <c r="D181" i="6"/>
  <c r="D313" i="6"/>
  <c r="D188" i="6"/>
  <c r="E12" i="6"/>
  <c r="D257" i="6"/>
  <c r="E141" i="6"/>
  <c r="D10" i="59"/>
  <c r="L35" i="59"/>
  <c r="L17" i="59"/>
  <c r="O35" i="59"/>
  <c r="O17" i="59"/>
  <c r="N42" i="59"/>
  <c r="K20" i="59"/>
  <c r="I52" i="59"/>
  <c r="I41" i="59"/>
  <c r="H16" i="59"/>
  <c r="E152" i="6"/>
  <c r="D331" i="6"/>
  <c r="D324" i="6"/>
  <c r="D133" i="6"/>
  <c r="E321" i="6"/>
  <c r="D321" i="6"/>
  <c r="E57" i="6"/>
  <c r="C19" i="59"/>
  <c r="F21" i="59"/>
  <c r="D37" i="59"/>
  <c r="G14" i="4"/>
  <c r="J6" i="59"/>
  <c r="J47" i="59"/>
  <c r="Q23" i="59"/>
  <c r="Q16" i="59"/>
  <c r="M37" i="59"/>
  <c r="P7" i="59"/>
  <c r="I42" i="59"/>
  <c r="G18" i="59"/>
  <c r="I20" i="59"/>
  <c r="E320" i="6"/>
  <c r="E135" i="6"/>
  <c r="D286" i="6"/>
  <c r="D309" i="6"/>
  <c r="C26" i="59"/>
  <c r="J20" i="59"/>
  <c r="J49" i="59"/>
  <c r="Q36" i="59"/>
  <c r="Q14" i="59"/>
  <c r="Q43" i="59"/>
  <c r="P9" i="59"/>
  <c r="H25" i="59"/>
  <c r="H7" i="59"/>
  <c r="H24" i="59"/>
  <c r="E232" i="6"/>
  <c r="D5" i="59"/>
  <c r="E35" i="59"/>
  <c r="F37" i="59"/>
  <c r="D4" i="6"/>
  <c r="J30" i="59"/>
  <c r="Q46" i="59"/>
  <c r="M41" i="59"/>
  <c r="G26" i="59"/>
  <c r="E119" i="6"/>
  <c r="D49" i="6"/>
  <c r="F14" i="4"/>
  <c r="J50" i="59"/>
  <c r="Q19" i="59"/>
  <c r="M26" i="59"/>
  <c r="H51" i="59"/>
  <c r="H17" i="59"/>
  <c r="E195" i="6"/>
  <c r="D343" i="6"/>
  <c r="E49" i="6"/>
  <c r="E287" i="6"/>
  <c r="D287" i="6"/>
  <c r="E301" i="6"/>
  <c r="L6" i="59"/>
  <c r="L47" i="59"/>
  <c r="Q7" i="59"/>
  <c r="P47" i="59"/>
  <c r="N21" i="59"/>
  <c r="K38" i="59"/>
  <c r="H26" i="59"/>
  <c r="I24" i="59"/>
  <c r="C44" i="59"/>
  <c r="E51" i="59"/>
  <c r="F19" i="59"/>
  <c r="F16" i="4"/>
  <c r="D23" i="59"/>
  <c r="J35" i="59"/>
  <c r="J17" i="59"/>
  <c r="O51" i="59"/>
  <c r="Q33" i="59"/>
  <c r="M11" i="59"/>
  <c r="P36" i="59"/>
  <c r="G52" i="59"/>
  <c r="H41" i="59"/>
  <c r="G24" i="59"/>
  <c r="D289" i="6"/>
  <c r="E258" i="6"/>
  <c r="D141" i="6"/>
  <c r="D261" i="6"/>
  <c r="D16" i="4"/>
  <c r="J38" i="59"/>
  <c r="J32" i="59"/>
  <c r="Q24" i="59"/>
  <c r="Q48" i="59"/>
  <c r="M18" i="59"/>
  <c r="P39" i="59"/>
  <c r="L4" i="59"/>
  <c r="H15" i="59"/>
  <c r="H9" i="59"/>
  <c r="E267" i="6"/>
  <c r="D11" i="59"/>
  <c r="C35" i="59"/>
  <c r="C5" i="59"/>
  <c r="C16" i="4"/>
  <c r="J43" i="59"/>
  <c r="Q12" i="59"/>
  <c r="M15" i="59"/>
  <c r="G20" i="59"/>
  <c r="E43" i="6"/>
  <c r="D209" i="6"/>
  <c r="J8" i="59"/>
  <c r="M49" i="59"/>
  <c r="M35" i="59"/>
  <c r="O22" i="59"/>
  <c r="G39" i="59"/>
  <c r="E30" i="6"/>
  <c r="D348" i="6"/>
  <c r="E196" i="6"/>
  <c r="D322" i="6"/>
  <c r="D320" i="6"/>
  <c r="E63" i="6"/>
  <c r="L40" i="59"/>
  <c r="L26" i="59"/>
  <c r="K14" i="59"/>
  <c r="O26" i="59"/>
  <c r="N51" i="59"/>
  <c r="N33" i="59"/>
  <c r="O23" i="59"/>
  <c r="G16" i="59"/>
  <c r="H10" i="59"/>
  <c r="H35" i="59"/>
  <c r="E344" i="6"/>
  <c r="E257" i="6"/>
  <c r="E160" i="6"/>
  <c r="E316" i="6"/>
  <c r="E314" i="6"/>
  <c r="D159" i="6"/>
  <c r="E43" i="59"/>
  <c r="D22" i="6"/>
  <c r="D180" i="6"/>
  <c r="E19" i="6"/>
  <c r="D27" i="6"/>
  <c r="L25" i="59"/>
  <c r="L15" i="59"/>
  <c r="O41" i="59"/>
  <c r="O15" i="59"/>
  <c r="N44" i="59"/>
  <c r="K6" i="59"/>
  <c r="I13" i="59"/>
  <c r="I27" i="59"/>
  <c r="H53" i="59"/>
  <c r="E37" i="6"/>
  <c r="D194" i="6"/>
  <c r="D20" i="6"/>
  <c r="D8" i="6"/>
  <c r="D296" i="6"/>
  <c r="J53" i="59"/>
  <c r="Q18" i="59"/>
  <c r="M29" i="59"/>
  <c r="H42" i="59"/>
  <c r="E148" i="6"/>
  <c r="E70" i="6"/>
  <c r="D68" i="6"/>
  <c r="D61" i="6"/>
  <c r="E104" i="6"/>
  <c r="G71" i="6"/>
  <c r="B16" i="4"/>
  <c r="C25" i="59"/>
  <c r="P26" i="59"/>
  <c r="M8" i="59"/>
  <c r="P19" i="59"/>
  <c r="G50" i="59"/>
  <c r="D50" i="6"/>
  <c r="E215" i="6"/>
  <c r="C14" i="4"/>
  <c r="E13" i="59"/>
  <c r="P32" i="59"/>
  <c r="M6" i="59"/>
  <c r="P21" i="59"/>
  <c r="H46" i="59"/>
  <c r="E189" i="6"/>
  <c r="D268" i="6"/>
  <c r="D84" i="6"/>
  <c r="E236" i="6"/>
  <c r="D240" i="6"/>
  <c r="D278" i="6"/>
  <c r="L18" i="59"/>
  <c r="O18" i="59"/>
  <c r="N29" i="59"/>
  <c r="G11" i="59"/>
  <c r="D92" i="6"/>
  <c r="D41" i="6"/>
  <c r="E68" i="6"/>
  <c r="E327" i="6"/>
  <c r="E202" i="6"/>
  <c r="E323" i="6"/>
  <c r="E166" i="6"/>
  <c r="D285" i="6"/>
  <c r="D338" i="6"/>
  <c r="D344" i="6"/>
  <c r="D342" i="6"/>
  <c r="D330" i="6"/>
  <c r="E36" i="6"/>
  <c r="E34" i="6"/>
  <c r="D254" i="6"/>
  <c r="L8" i="59"/>
  <c r="L45" i="59"/>
  <c r="K33" i="59"/>
  <c r="P45" i="59"/>
  <c r="N19" i="59"/>
  <c r="K40" i="59"/>
  <c r="O6" i="59"/>
  <c r="I15" i="59"/>
  <c r="H23" i="59"/>
  <c r="D184" i="6"/>
  <c r="E27" i="6"/>
  <c r="D349" i="6"/>
  <c r="E197" i="6"/>
  <c r="D202" i="6"/>
  <c r="C11" i="59"/>
  <c r="Q40" i="59"/>
  <c r="M34" i="59"/>
  <c r="O4" i="59"/>
  <c r="G41" i="59"/>
  <c r="E83" i="6"/>
  <c r="D250" i="6"/>
  <c r="D173" i="6"/>
  <c r="D78" i="6"/>
  <c r="F231" i="6"/>
  <c r="G16" i="4"/>
  <c r="J23" i="59"/>
  <c r="P17" i="59"/>
  <c r="P50" i="59"/>
  <c r="K4" i="59"/>
  <c r="I22" i="59"/>
  <c r="D58" i="6"/>
  <c r="E223" i="6"/>
  <c r="J15" i="59"/>
  <c r="Q31" i="59"/>
  <c r="P22" i="59"/>
  <c r="G27" i="59"/>
  <c r="E349" i="6"/>
  <c r="E69" i="6"/>
  <c r="D273" i="6"/>
  <c r="D100" i="6"/>
  <c r="D40" i="6"/>
  <c r="D299" i="6"/>
  <c r="L23" i="59"/>
  <c r="O40" i="59"/>
  <c r="N34" i="59"/>
  <c r="M4" i="59"/>
  <c r="H6" i="59"/>
  <c r="E86" i="6"/>
  <c r="E252" i="6"/>
  <c r="E174" i="6"/>
  <c r="E265" i="6"/>
  <c r="E111" i="6"/>
  <c r="L20" i="59"/>
  <c r="O20" i="59"/>
  <c r="N27" i="59"/>
  <c r="G9" i="59"/>
  <c r="G47" i="59"/>
  <c r="D145" i="6"/>
  <c r="D205" i="6"/>
  <c r="J27" i="59"/>
  <c r="P46" i="59"/>
  <c r="D69" i="6"/>
  <c r="E268" i="6"/>
  <c r="D251" i="6"/>
  <c r="F327" i="6"/>
  <c r="G12" i="6"/>
  <c r="F28" i="6"/>
  <c r="G43" i="6"/>
  <c r="G293" i="6"/>
  <c r="G219" i="6"/>
  <c r="F26" i="6"/>
  <c r="C249" i="6"/>
  <c r="D88" i="6"/>
  <c r="J42" i="59"/>
  <c r="M14" i="59"/>
  <c r="E128" i="6"/>
  <c r="E295" i="6"/>
  <c r="E281" i="6"/>
  <c r="D245" i="6"/>
  <c r="J31" i="59"/>
  <c r="O47" i="59"/>
  <c r="P38" i="59"/>
  <c r="I47" i="59"/>
  <c r="E352" i="6"/>
  <c r="E342" i="6"/>
  <c r="D345" i="6"/>
  <c r="E64" i="6"/>
  <c r="E26" i="6"/>
  <c r="G296" i="6"/>
  <c r="F310" i="6"/>
  <c r="F320" i="6"/>
  <c r="F5" i="6"/>
  <c r="G203" i="6"/>
  <c r="G27" i="6"/>
  <c r="G196" i="6"/>
  <c r="F326" i="6"/>
  <c r="F193" i="6"/>
  <c r="D32" i="6"/>
  <c r="Q37" i="59"/>
  <c r="I29" i="59"/>
  <c r="D97" i="6"/>
  <c r="D85" i="6"/>
  <c r="F99" i="6"/>
  <c r="F70" i="6"/>
  <c r="G156" i="6"/>
  <c r="F272" i="6"/>
  <c r="F228" i="6"/>
  <c r="L9" i="59"/>
  <c r="N28" i="59"/>
  <c r="F9" i="6"/>
  <c r="F37" i="6"/>
  <c r="D333" i="6"/>
  <c r="O29" i="59"/>
  <c r="E51" i="6"/>
  <c r="L24" i="59"/>
  <c r="K49" i="59"/>
  <c r="N35" i="59"/>
  <c r="O38" i="59"/>
  <c r="H39" i="59"/>
  <c r="E65" i="6"/>
  <c r="E167" i="6"/>
  <c r="D351" i="6"/>
  <c r="E225" i="6"/>
  <c r="G202" i="6"/>
  <c r="G215" i="6"/>
  <c r="F229" i="6"/>
  <c r="G244" i="6"/>
  <c r="G285" i="6"/>
  <c r="F156" i="6"/>
  <c r="G75" i="6"/>
  <c r="F258" i="6"/>
  <c r="D277" i="6"/>
  <c r="C137" i="6"/>
  <c r="J9" i="59"/>
  <c r="P44" i="59"/>
  <c r="G37" i="59"/>
  <c r="E9" i="6"/>
  <c r="E244" i="6"/>
  <c r="G302" i="6"/>
  <c r="G55" i="6"/>
  <c r="G294" i="6"/>
  <c r="G184" i="6"/>
  <c r="F351" i="6"/>
  <c r="F214" i="6"/>
  <c r="N45" i="59"/>
  <c r="D5" i="6"/>
  <c r="L36" i="59"/>
  <c r="O36" i="59"/>
  <c r="N43" i="59"/>
  <c r="H22" i="59"/>
  <c r="I12" i="59"/>
  <c r="E146" i="6"/>
  <c r="D148" i="6"/>
  <c r="D113" i="6"/>
  <c r="D301" i="6"/>
  <c r="G342" i="6"/>
  <c r="F29" i="6"/>
  <c r="F14" i="6"/>
  <c r="F54" i="6"/>
  <c r="G70" i="6"/>
  <c r="F293" i="6"/>
  <c r="F216" i="6"/>
  <c r="F56" i="6"/>
  <c r="D249" i="6"/>
  <c r="D95" i="6"/>
  <c r="J29" i="59"/>
  <c r="P40" i="59"/>
  <c r="E208" i="6"/>
  <c r="E35" i="6"/>
  <c r="D337" i="6"/>
  <c r="K52" i="59"/>
  <c r="O52" i="59"/>
  <c r="N12" i="59"/>
  <c r="I7" i="59"/>
  <c r="H5" i="59"/>
  <c r="D91" i="6"/>
  <c r="E91" i="6"/>
  <c r="E75" i="6"/>
  <c r="D232" i="6"/>
  <c r="F22" i="59"/>
  <c r="M46" i="59"/>
  <c r="N36" i="59"/>
  <c r="K43" i="59"/>
  <c r="I48" i="59"/>
  <c r="D302" i="6"/>
  <c r="D103" i="6"/>
  <c r="E246" i="6"/>
  <c r="M9" i="59"/>
  <c r="G44" i="59"/>
  <c r="D182" i="6"/>
  <c r="D222" i="6"/>
  <c r="E12" i="59"/>
  <c r="L28" i="59"/>
  <c r="K16" i="59"/>
  <c r="O28" i="59"/>
  <c r="N41" i="59"/>
  <c r="N31" i="59"/>
  <c r="K5" i="59"/>
  <c r="I40" i="59"/>
  <c r="H30" i="59"/>
  <c r="D13" i="6"/>
  <c r="E218" i="6"/>
  <c r="D183" i="6"/>
  <c r="E28" i="6"/>
  <c r="E292" i="6"/>
  <c r="E139" i="6"/>
  <c r="P10" i="59"/>
  <c r="M39" i="59"/>
  <c r="L50" i="59"/>
  <c r="H18" i="59"/>
  <c r="E77" i="6"/>
  <c r="E243" i="6"/>
  <c r="D70" i="6"/>
  <c r="E251" i="6"/>
  <c r="G61" i="6"/>
  <c r="F79" i="6"/>
  <c r="D14" i="4"/>
  <c r="J18" i="59"/>
  <c r="Q34" i="59"/>
  <c r="Q45" i="59"/>
  <c r="G34" i="59"/>
  <c r="E93" i="6"/>
  <c r="D42" i="6"/>
  <c r="D43" i="6"/>
  <c r="E16" i="4"/>
  <c r="J28" i="59"/>
  <c r="Q44" i="59"/>
  <c r="Q47" i="59"/>
  <c r="I43" i="59"/>
  <c r="E16" i="6"/>
  <c r="D146" i="6"/>
  <c r="E112" i="6"/>
  <c r="E204" i="6"/>
  <c r="D90" i="6"/>
  <c r="E76" i="6"/>
  <c r="C38" i="59"/>
  <c r="K10" i="59"/>
  <c r="N39" i="59"/>
  <c r="M50" i="59"/>
  <c r="H34" i="59"/>
  <c r="D79" i="6"/>
  <c r="D244" i="6"/>
  <c r="E71" i="6"/>
  <c r="J24" i="59"/>
  <c r="E259" i="6"/>
  <c r="E163" i="6"/>
  <c r="E125" i="6"/>
  <c r="D329" i="6"/>
  <c r="D156" i="6"/>
  <c r="E153" i="6"/>
  <c r="E168" i="6"/>
  <c r="J41" i="59"/>
  <c r="E15" i="6"/>
  <c r="D216" i="6"/>
  <c r="D28" i="59"/>
  <c r="K50" i="59"/>
  <c r="M42" i="59"/>
  <c r="O50" i="59"/>
  <c r="N24" i="59"/>
  <c r="N10" i="59"/>
  <c r="K35" i="59"/>
  <c r="G51" i="59"/>
  <c r="G40" i="59"/>
  <c r="E8" i="6"/>
  <c r="E21" i="6"/>
  <c r="E14" i="6"/>
  <c r="D187" i="6"/>
  <c r="D12" i="6"/>
  <c r="E140" i="6"/>
  <c r="J48" i="59"/>
  <c r="Q13" i="59"/>
  <c r="P8" i="59"/>
  <c r="G17" i="59"/>
  <c r="E237" i="6"/>
  <c r="D118" i="6"/>
  <c r="E175" i="6"/>
  <c r="D163" i="6"/>
  <c r="E190" i="6"/>
  <c r="F239" i="6"/>
  <c r="E15" i="4"/>
  <c r="J13" i="59"/>
  <c r="Q29" i="59"/>
  <c r="P24" i="59"/>
  <c r="H49" i="59"/>
  <c r="E240" i="6"/>
  <c r="E118" i="6"/>
  <c r="H15" i="4"/>
  <c r="J25" i="59"/>
  <c r="Q6" i="59"/>
  <c r="M5" i="59"/>
  <c r="I45" i="59"/>
  <c r="I18" i="59"/>
  <c r="E105" i="6"/>
  <c r="D175" i="6"/>
  <c r="D282" i="6"/>
  <c r="E121" i="6"/>
  <c r="D119" i="6"/>
  <c r="D114" i="6"/>
  <c r="L13" i="59"/>
  <c r="O13" i="59"/>
  <c r="K8" i="59"/>
  <c r="H33" i="59"/>
  <c r="D238" i="6"/>
  <c r="D117" i="6"/>
  <c r="E176" i="6"/>
  <c r="D138" i="6"/>
  <c r="D265" i="6"/>
  <c r="F28" i="59"/>
  <c r="L49" i="59"/>
  <c r="P49" i="59"/>
  <c r="M52" i="59"/>
  <c r="I38" i="59"/>
  <c r="E233" i="6"/>
  <c r="D112" i="6"/>
  <c r="D229" i="6"/>
  <c r="O43" i="59"/>
  <c r="H19" i="59"/>
  <c r="D236" i="6"/>
  <c r="E307" i="6"/>
  <c r="G154" i="6"/>
  <c r="G7" i="6"/>
  <c r="F21" i="6"/>
  <c r="G33" i="6"/>
  <c r="F289" i="6"/>
  <c r="F106" i="6"/>
  <c r="F222" i="6"/>
  <c r="F333" i="6"/>
  <c r="F172" i="6"/>
  <c r="C25" i="6"/>
  <c r="Q11" i="59"/>
  <c r="G48" i="59"/>
  <c r="E294" i="6"/>
  <c r="D219" i="6"/>
  <c r="D14" i="6"/>
  <c r="C27" i="59"/>
  <c r="Q38" i="59"/>
  <c r="M21" i="59"/>
  <c r="I10" i="59"/>
  <c r="I19" i="59"/>
  <c r="D170" i="6"/>
  <c r="D335" i="6"/>
  <c r="D341" i="6"/>
  <c r="E187" i="6"/>
  <c r="G286" i="6"/>
  <c r="G303" i="6"/>
  <c r="F314" i="6"/>
  <c r="G330" i="6"/>
  <c r="F15" i="6"/>
  <c r="F237" i="6"/>
  <c r="F160" i="6"/>
  <c r="F274" i="6"/>
  <c r="C256" i="6"/>
  <c r="C109" i="6"/>
  <c r="J21" i="59"/>
  <c r="P48" i="59"/>
  <c r="D204" i="6"/>
  <c r="E124" i="6"/>
  <c r="D131" i="6"/>
  <c r="G105" i="6"/>
  <c r="G106" i="6"/>
  <c r="F350" i="6"/>
  <c r="G166" i="6"/>
  <c r="F74" i="6"/>
  <c r="O9" i="59"/>
  <c r="G28" i="59"/>
  <c r="G37" i="6"/>
  <c r="G54" i="6"/>
  <c r="D25" i="6"/>
  <c r="I46" i="59"/>
  <c r="D217" i="6"/>
  <c r="L10" i="59"/>
  <c r="O10" i="59"/>
  <c r="N17" i="59"/>
  <c r="H47" i="59"/>
  <c r="E184" i="6"/>
  <c r="E350" i="6"/>
  <c r="E351" i="6"/>
  <c r="D195" i="6"/>
  <c r="D336" i="6"/>
  <c r="G210" i="6"/>
  <c r="G253" i="6"/>
  <c r="G238" i="6"/>
  <c r="F279" i="6"/>
  <c r="G36" i="6"/>
  <c r="F187" i="6"/>
  <c r="G104" i="6"/>
  <c r="G338" i="6"/>
  <c r="C200" i="6"/>
  <c r="C60" i="6"/>
  <c r="Q25" i="59"/>
  <c r="G13" i="59"/>
  <c r="E6" i="6"/>
  <c r="D47" i="6"/>
  <c r="G313" i="6"/>
  <c r="F41" i="6"/>
  <c r="F72" i="6"/>
  <c r="G216" i="6"/>
  <c r="F153" i="6"/>
  <c r="G28" i="6"/>
  <c r="L34" i="59"/>
  <c r="I21" i="59"/>
  <c r="C45" i="59"/>
  <c r="L14" i="59"/>
  <c r="O14" i="59"/>
  <c r="K9" i="59"/>
  <c r="I39" i="59"/>
  <c r="E177" i="6"/>
  <c r="D75" i="6"/>
  <c r="E145" i="6"/>
  <c r="D106" i="6"/>
  <c r="D308" i="6"/>
  <c r="G350" i="6"/>
  <c r="F6" i="6"/>
  <c r="F22" i="6"/>
  <c r="F61" i="6"/>
  <c r="F285" i="6"/>
  <c r="F133" i="6"/>
  <c r="G252" i="6"/>
  <c r="D326" i="6"/>
  <c r="C172" i="6"/>
  <c r="D18" i="6"/>
  <c r="O45" i="59"/>
  <c r="G46" i="59"/>
  <c r="D35" i="6"/>
  <c r="D334" i="6"/>
  <c r="D29" i="59"/>
  <c r="L30" i="59"/>
  <c r="O30" i="59"/>
  <c r="K25" i="59"/>
  <c r="H29" i="59"/>
  <c r="D121" i="6"/>
  <c r="E47" i="6"/>
  <c r="D89" i="6"/>
  <c r="D12" i="59"/>
  <c r="E335" i="6"/>
  <c r="L11" i="59"/>
  <c r="O11" i="59"/>
  <c r="N14" i="59"/>
  <c r="G12" i="59"/>
  <c r="E99" i="6"/>
  <c r="D267" i="6"/>
  <c r="D233" i="6"/>
  <c r="P31" i="59"/>
  <c r="P28" i="59"/>
  <c r="E274" i="6"/>
  <c r="E266" i="6"/>
  <c r="F149" i="6"/>
  <c r="G197" i="6"/>
  <c r="F180" i="6"/>
  <c r="F223" i="6"/>
  <c r="G19" i="6"/>
  <c r="G110" i="6"/>
  <c r="G58" i="6"/>
  <c r="F280" i="6"/>
  <c r="F221" i="6"/>
  <c r="D67" i="6"/>
  <c r="L46" i="59"/>
  <c r="M43" i="59"/>
  <c r="E303" i="6"/>
  <c r="D295" i="6"/>
  <c r="D37" i="6"/>
  <c r="D281" i="6"/>
  <c r="L48" i="59"/>
  <c r="M22" i="59"/>
  <c r="P37" i="59"/>
  <c r="I32" i="59"/>
  <c r="D162" i="6"/>
  <c r="D327" i="6"/>
  <c r="D152" i="6"/>
  <c r="D307" i="6"/>
  <c r="G121" i="6"/>
  <c r="G112" i="6"/>
  <c r="F148" i="6"/>
  <c r="G138" i="6"/>
  <c r="F174" i="6"/>
  <c r="F69" i="6"/>
  <c r="F267" i="6"/>
  <c r="G62" i="6"/>
  <c r="F305" i="6"/>
  <c r="D151" i="6"/>
  <c r="F29" i="59"/>
  <c r="M7" i="59"/>
  <c r="I5" i="59"/>
  <c r="D300" i="6"/>
  <c r="E279" i="6"/>
  <c r="G79" i="6"/>
  <c r="F78" i="6"/>
  <c r="F344" i="6"/>
  <c r="F307" i="6"/>
  <c r="F158" i="6"/>
  <c r="K46" i="59"/>
  <c r="K41" i="59"/>
  <c r="F352" i="6"/>
  <c r="F232" i="6"/>
  <c r="D172" i="6"/>
  <c r="K24" i="59"/>
  <c r="E13" i="6"/>
  <c r="L19" i="59"/>
  <c r="O19" i="59"/>
  <c r="N26" i="59"/>
  <c r="I51" i="59"/>
  <c r="H14" i="59"/>
  <c r="D314" i="6"/>
  <c r="E315" i="6"/>
  <c r="D189" i="6"/>
  <c r="D29" i="6"/>
  <c r="F43" i="6"/>
  <c r="F58" i="6"/>
  <c r="G68" i="6"/>
  <c r="F84" i="6"/>
  <c r="G124" i="6"/>
  <c r="F349" i="6"/>
  <c r="G275" i="6"/>
  <c r="F134" i="6"/>
  <c r="D242" i="6"/>
  <c r="C95" i="6"/>
  <c r="J46" i="59"/>
  <c r="P6" i="59"/>
  <c r="D36" i="6"/>
  <c r="D7" i="6"/>
  <c r="E170" i="6"/>
  <c r="G336" i="6"/>
  <c r="G65" i="6"/>
  <c r="G167" i="6"/>
  <c r="F198" i="6"/>
  <c r="G77" i="6"/>
  <c r="C53" i="6"/>
  <c r="I34" i="59"/>
  <c r="E48" i="6"/>
  <c r="L27" i="59"/>
  <c r="O27" i="59"/>
  <c r="N30" i="59"/>
  <c r="H50" i="59"/>
  <c r="D72" i="6"/>
  <c r="D237" i="6"/>
  <c r="D266" i="6"/>
  <c r="E336" i="6"/>
  <c r="E278" i="6"/>
  <c r="F154" i="6"/>
  <c r="G198" i="6"/>
  <c r="G209" i="6"/>
  <c r="F224" i="6"/>
  <c r="G51" i="6"/>
  <c r="G114" i="6"/>
  <c r="G57" i="6"/>
  <c r="F306" i="6"/>
  <c r="C221" i="6"/>
  <c r="F46" i="6"/>
  <c r="P33" i="59"/>
  <c r="P41" i="59"/>
  <c r="D26" i="6"/>
  <c r="D33" i="6"/>
  <c r="G233" i="6"/>
  <c r="L43" i="59"/>
  <c r="P43" i="59"/>
  <c r="N46" i="59"/>
  <c r="G35" i="59"/>
  <c r="E72" i="6"/>
  <c r="E238" i="6"/>
  <c r="E239" i="6"/>
  <c r="E310" i="6"/>
  <c r="D230" i="6"/>
  <c r="L38" i="59"/>
  <c r="Q8" i="59"/>
  <c r="N53" i="59"/>
  <c r="N4" i="59"/>
  <c r="H8" i="59"/>
  <c r="D107" i="6"/>
  <c r="D279" i="6"/>
  <c r="J7" i="59"/>
  <c r="M12" i="59"/>
  <c r="H44" i="59"/>
  <c r="E149" i="6"/>
  <c r="E271" i="6"/>
  <c r="F247" i="6"/>
  <c r="G287" i="6"/>
  <c r="F275" i="6"/>
  <c r="F313" i="6"/>
  <c r="G182" i="6"/>
  <c r="F110" i="6"/>
  <c r="F189" i="6"/>
  <c r="F277" i="6"/>
  <c r="F116" i="6"/>
  <c r="J51" i="59"/>
  <c r="M27" i="59"/>
  <c r="I17" i="59"/>
  <c r="E203" i="6"/>
  <c r="D328" i="6"/>
  <c r="D21" i="6"/>
  <c r="Q35" i="59"/>
  <c r="H20" i="59"/>
  <c r="D259" i="6"/>
  <c r="E188" i="6"/>
  <c r="G16" i="6"/>
  <c r="F40" i="6"/>
  <c r="G127" i="6"/>
  <c r="G246" i="6"/>
  <c r="F242" i="6"/>
  <c r="J16" i="59"/>
  <c r="D294" i="6"/>
  <c r="E245" i="6"/>
  <c r="G282" i="6"/>
  <c r="D340" i="6"/>
  <c r="O12" i="59"/>
  <c r="G344" i="6"/>
  <c r="L39" i="59"/>
  <c r="D225" i="6"/>
  <c r="O31" i="59"/>
  <c r="G15" i="59"/>
  <c r="E341" i="6"/>
  <c r="D65" i="6"/>
  <c r="G292" i="6"/>
  <c r="F324" i="6"/>
  <c r="G204" i="6"/>
  <c r="F195" i="6"/>
  <c r="C193" i="6"/>
  <c r="Q28" i="59"/>
  <c r="E181" i="6"/>
  <c r="F127" i="6"/>
  <c r="G308" i="6"/>
  <c r="F163" i="6"/>
  <c r="K26" i="59"/>
  <c r="C29" i="59"/>
  <c r="N23" i="59"/>
  <c r="G53" i="59"/>
  <c r="E272" i="6"/>
  <c r="E280" i="6"/>
  <c r="F76" i="6"/>
  <c r="F112" i="6"/>
  <c r="G13" i="6"/>
  <c r="F8" i="6"/>
  <c r="C165" i="6"/>
  <c r="M24" i="59"/>
  <c r="E216" i="6"/>
  <c r="G212" i="6"/>
  <c r="F292" i="6"/>
  <c r="F147" i="6"/>
  <c r="F169" i="6"/>
  <c r="D235" i="6"/>
  <c r="L21" i="59"/>
  <c r="N32" i="59"/>
  <c r="E260" i="6"/>
  <c r="D211" i="6"/>
  <c r="F166" i="6"/>
  <c r="G111" i="6"/>
  <c r="D60" i="6"/>
  <c r="F184" i="6"/>
  <c r="G289" i="6"/>
  <c r="C298" i="6"/>
  <c r="G15" i="6"/>
  <c r="G100" i="6"/>
  <c r="F249" i="6"/>
  <c r="G260" i="6"/>
  <c r="D124" i="6"/>
  <c r="G48" i="6"/>
  <c r="D312" i="6"/>
  <c r="C18" i="6"/>
  <c r="O33" i="59"/>
  <c r="I6" i="59"/>
  <c r="D142" i="6"/>
  <c r="G314" i="6"/>
  <c r="G44" i="6"/>
  <c r="C263" i="6"/>
  <c r="G93" i="6"/>
  <c r="E289" i="6"/>
  <c r="F330" i="6"/>
  <c r="E107" i="6"/>
  <c r="F217" i="6"/>
  <c r="F233" i="6"/>
  <c r="E79" i="6"/>
  <c r="D347" i="6"/>
  <c r="F140" i="6"/>
  <c r="E337" i="6"/>
  <c r="G218" i="6"/>
  <c r="G174" i="6"/>
  <c r="D284" i="6"/>
  <c r="D218" i="6"/>
  <c r="O24" i="59"/>
  <c r="Q4" i="59"/>
  <c r="D82" i="6"/>
  <c r="D174" i="6"/>
  <c r="G257" i="6"/>
  <c r="G288" i="6"/>
  <c r="F317" i="6"/>
  <c r="G140" i="6"/>
  <c r="C277" i="6"/>
  <c r="J34" i="59"/>
  <c r="E7" i="6"/>
  <c r="D56" i="6"/>
  <c r="F62" i="6"/>
  <c r="G146" i="6"/>
  <c r="F210" i="6"/>
  <c r="F347" i="6"/>
  <c r="E84" i="6"/>
  <c r="D274" i="6"/>
  <c r="G159" i="6"/>
  <c r="F175" i="6"/>
  <c r="G188" i="6"/>
  <c r="G229" i="6"/>
  <c r="G96" i="6"/>
  <c r="G352" i="6"/>
  <c r="F146" i="6"/>
  <c r="F284" i="6"/>
  <c r="C130" i="6"/>
  <c r="F9" i="59"/>
  <c r="M36" i="59"/>
  <c r="I30" i="59"/>
  <c r="D104" i="6"/>
  <c r="E58" i="6"/>
  <c r="D34" i="6"/>
  <c r="J44" i="59"/>
  <c r="Q5" i="59"/>
  <c r="M16" i="59"/>
  <c r="G6" i="59"/>
  <c r="D316" i="6"/>
  <c r="D154" i="6"/>
  <c r="D155" i="6"/>
  <c r="D167" i="6"/>
  <c r="D198" i="6"/>
  <c r="G98" i="6"/>
  <c r="F135" i="6"/>
  <c r="G153" i="6"/>
  <c r="G170" i="6"/>
  <c r="F296" i="6"/>
  <c r="G47" i="6"/>
  <c r="G328" i="6"/>
  <c r="F250" i="6"/>
  <c r="D214" i="6"/>
  <c r="D46" i="6"/>
  <c r="P29" i="59"/>
  <c r="P18" i="59"/>
  <c r="E138" i="6"/>
  <c r="E127" i="6"/>
  <c r="F89" i="6"/>
  <c r="G120" i="6"/>
  <c r="G117" i="6"/>
  <c r="F128" i="6"/>
  <c r="F319" i="6"/>
  <c r="C11" i="6"/>
  <c r="O46" i="59"/>
  <c r="G42" i="59"/>
  <c r="F348" i="6"/>
  <c r="G225" i="6"/>
  <c r="L29" i="59"/>
  <c r="D9" i="6"/>
  <c r="D42" i="59"/>
  <c r="K11" i="59"/>
  <c r="N40" i="59"/>
  <c r="K51" i="59"/>
  <c r="H43" i="59"/>
  <c r="E343" i="6"/>
  <c r="E159" i="6"/>
  <c r="D315" i="6"/>
  <c r="E226" i="6"/>
  <c r="F33" i="6"/>
  <c r="G23" i="6"/>
  <c r="G63" i="6"/>
  <c r="F77" i="6"/>
  <c r="G89" i="6"/>
  <c r="F345" i="6"/>
  <c r="G99" i="6"/>
  <c r="G280" i="6"/>
  <c r="C312" i="6"/>
  <c r="D165" i="6"/>
  <c r="F11" i="6"/>
  <c r="Q15" i="59"/>
  <c r="H11" i="59"/>
  <c r="D19" i="6"/>
  <c r="D54" i="6"/>
  <c r="G323" i="6"/>
  <c r="G20" i="6"/>
  <c r="G315" i="6"/>
  <c r="F254" i="6"/>
  <c r="F196" i="6"/>
  <c r="G279" i="6"/>
  <c r="O34" i="59"/>
  <c r="E120" i="6"/>
  <c r="C9" i="59"/>
  <c r="K15" i="59"/>
  <c r="N52" i="59"/>
  <c r="K12" i="59"/>
  <c r="I14" i="59"/>
  <c r="E273" i="6"/>
  <c r="E85" i="6"/>
  <c r="D264" i="6"/>
  <c r="E331" i="6"/>
  <c r="G177" i="6"/>
  <c r="F159" i="6"/>
  <c r="F204" i="6"/>
  <c r="F190" i="6"/>
  <c r="F230" i="6"/>
  <c r="G125" i="6"/>
  <c r="F19" i="6"/>
  <c r="F173" i="6"/>
  <c r="C284" i="6"/>
  <c r="F137" i="6"/>
  <c r="J39" i="59"/>
  <c r="M19" i="59"/>
  <c r="G7" i="59"/>
  <c r="D196" i="6"/>
  <c r="D280" i="6"/>
  <c r="C10" i="59"/>
  <c r="K31" i="59"/>
  <c r="N9" i="59"/>
  <c r="K28" i="59"/>
  <c r="H4" i="59"/>
  <c r="E247" i="6"/>
  <c r="E55" i="6"/>
  <c r="D239" i="6"/>
  <c r="J19" i="59"/>
  <c r="E217" i="6"/>
  <c r="L32" i="59"/>
  <c r="O32" i="59"/>
  <c r="K23" i="59"/>
  <c r="G30" i="59"/>
  <c r="E296" i="6"/>
  <c r="E230" i="6"/>
  <c r="D96" i="6"/>
  <c r="Q52" i="59"/>
  <c r="G38" i="59"/>
  <c r="E89" i="6"/>
  <c r="D77" i="6"/>
  <c r="G345" i="6"/>
  <c r="F282" i="6"/>
  <c r="F265" i="6"/>
  <c r="F308" i="6"/>
  <c r="G91" i="6"/>
  <c r="G273" i="6"/>
  <c r="G134" i="6"/>
  <c r="F340" i="6"/>
  <c r="D186" i="6"/>
  <c r="F32" i="6"/>
  <c r="Q20" i="59"/>
  <c r="G8" i="59"/>
  <c r="D203" i="6"/>
  <c r="D51" i="6"/>
  <c r="E5" i="6"/>
  <c r="J36" i="59"/>
  <c r="P42" i="59"/>
  <c r="H31" i="59"/>
  <c r="E317" i="6"/>
  <c r="D62" i="6"/>
  <c r="G56" i="6"/>
  <c r="G82" i="6"/>
  <c r="F321" i="6"/>
  <c r="G103" i="6"/>
  <c r="F95" i="6"/>
  <c r="P23" i="59"/>
  <c r="E288" i="6"/>
  <c r="G309" i="6"/>
  <c r="F218" i="6"/>
  <c r="F67" i="6"/>
  <c r="H52" i="59"/>
  <c r="G187" i="6"/>
  <c r="H38" i="59"/>
  <c r="L31" i="59"/>
  <c r="K22" i="59"/>
  <c r="D350" i="6"/>
  <c r="E22" i="6"/>
  <c r="D83" i="6"/>
  <c r="F338" i="6"/>
  <c r="G9" i="6"/>
  <c r="F55" i="6"/>
  <c r="C333" i="6"/>
  <c r="C39" i="6"/>
  <c r="H40" i="59"/>
  <c r="D252" i="6"/>
  <c r="F208" i="6"/>
  <c r="F86" i="6"/>
  <c r="F121" i="6"/>
  <c r="E40" i="6"/>
  <c r="K45" i="59"/>
  <c r="K34" i="59"/>
  <c r="E114" i="6"/>
  <c r="E98" i="6"/>
  <c r="G64" i="6"/>
  <c r="G119" i="6"/>
  <c r="F145" i="6"/>
  <c r="F183" i="6"/>
  <c r="D305" i="6"/>
  <c r="D40" i="59"/>
  <c r="I36" i="59"/>
  <c r="D224" i="6"/>
  <c r="G254" i="6"/>
  <c r="F335" i="6"/>
  <c r="F299" i="6"/>
  <c r="G222" i="6"/>
  <c r="F81" i="6"/>
  <c r="O21" i="59"/>
  <c r="G29" i="59"/>
  <c r="E126" i="6"/>
  <c r="E250" i="6"/>
  <c r="F197" i="6"/>
  <c r="G278" i="6"/>
  <c r="G42" i="6"/>
  <c r="C207" i="6"/>
  <c r="F342" i="6"/>
  <c r="E110" i="6"/>
  <c r="G41" i="6"/>
  <c r="G243" i="6"/>
  <c r="E117" i="6"/>
  <c r="F113" i="6"/>
  <c r="G135" i="6"/>
  <c r="F39" i="6"/>
  <c r="F179" i="6"/>
  <c r="L33" i="59"/>
  <c r="K36" i="59"/>
  <c r="D288" i="6"/>
  <c r="D48" i="6"/>
  <c r="F341" i="6"/>
  <c r="F188" i="6"/>
  <c r="E41" i="6"/>
  <c r="F155" i="6"/>
  <c r="G310" i="6"/>
  <c r="C81" i="6"/>
  <c r="F191" i="6"/>
  <c r="F124" i="6"/>
  <c r="D137" i="6"/>
  <c r="G307" i="6"/>
  <c r="E306" i="6"/>
  <c r="G35" i="6"/>
  <c r="G142" i="6"/>
  <c r="F125" i="6"/>
  <c r="F201" i="6"/>
  <c r="N8" i="59"/>
  <c r="L7" i="59"/>
  <c r="N18" i="59"/>
  <c r="I25" i="59"/>
  <c r="D253" i="6"/>
  <c r="E142" i="6"/>
  <c r="F244" i="6"/>
  <c r="G301" i="6"/>
  <c r="G208" i="6"/>
  <c r="G217" i="6"/>
  <c r="C116" i="6"/>
  <c r="M10" i="59"/>
  <c r="E44" i="6"/>
  <c r="F47" i="6"/>
  <c r="G139" i="6"/>
  <c r="F42" i="6"/>
  <c r="F35" i="6"/>
  <c r="E97" i="6"/>
  <c r="F42" i="59"/>
  <c r="K29" i="59"/>
  <c r="N7" i="59"/>
  <c r="K18" i="59"/>
  <c r="H37" i="59"/>
  <c r="E113" i="6"/>
  <c r="E56" i="6"/>
  <c r="O37" i="59"/>
  <c r="G45" i="59"/>
  <c r="D98" i="6"/>
  <c r="D99" i="6"/>
  <c r="J14" i="59"/>
  <c r="P25" i="59"/>
  <c r="D176" i="6"/>
  <c r="D147" i="6"/>
  <c r="E253" i="6"/>
  <c r="G86" i="6"/>
  <c r="G97" i="6"/>
  <c r="G133" i="6"/>
  <c r="F211" i="6"/>
  <c r="G22" i="6"/>
  <c r="G299" i="6"/>
  <c r="G194" i="6"/>
  <c r="C228" i="6"/>
  <c r="D81" i="6"/>
  <c r="J33" i="59"/>
  <c r="L52" i="59"/>
  <c r="E231" i="6"/>
  <c r="D201" i="6"/>
  <c r="E212" i="6"/>
  <c r="D223" i="6"/>
  <c r="Q17" i="59"/>
  <c r="I9" i="59"/>
  <c r="D161" i="6"/>
  <c r="E194" i="6"/>
  <c r="F20" i="6"/>
  <c r="F48" i="6"/>
  <c r="G316" i="6"/>
  <c r="F281" i="6"/>
  <c r="D158" i="6"/>
  <c r="Q32" i="59"/>
  <c r="E229" i="6"/>
  <c r="G266" i="6"/>
  <c r="F64" i="6"/>
  <c r="F207" i="6"/>
  <c r="N15" i="59"/>
  <c r="F16" i="6"/>
  <c r="N50" i="59"/>
  <c r="L41" i="59"/>
  <c r="N5" i="59"/>
  <c r="I50" i="59"/>
  <c r="E23" i="6"/>
  <c r="D215" i="6"/>
  <c r="F303" i="6"/>
  <c r="F329" i="6"/>
  <c r="F236" i="6"/>
  <c r="F301" i="6"/>
  <c r="D102" i="6"/>
  <c r="M31" i="59"/>
  <c r="D212" i="6"/>
  <c r="F170" i="6"/>
  <c r="F141" i="6"/>
  <c r="G69" i="6"/>
  <c r="K19" i="59"/>
  <c r="L53" i="59"/>
  <c r="N13" i="59"/>
  <c r="D149" i="6"/>
  <c r="E100" i="6"/>
  <c r="E103" i="6"/>
  <c r="F103" i="6"/>
  <c r="G132" i="6"/>
  <c r="G21" i="6"/>
  <c r="G223" i="6"/>
  <c r="D74" i="6"/>
  <c r="P35" i="59"/>
  <c r="E42" i="6"/>
  <c r="F215" i="6"/>
  <c r="G300" i="6"/>
  <c r="F209" i="6"/>
  <c r="F219" i="6"/>
  <c r="F144" i="6"/>
  <c r="K13" i="59"/>
  <c r="K53" i="59"/>
  <c r="D139" i="6"/>
  <c r="E282" i="6"/>
  <c r="F182" i="6"/>
  <c r="F57" i="6"/>
  <c r="E300" i="6"/>
  <c r="F273" i="6"/>
  <c r="F316" i="6"/>
  <c r="D260" i="6"/>
  <c r="G30" i="6"/>
  <c r="G320" i="6"/>
  <c r="C88" i="6"/>
  <c r="G317" i="6"/>
  <c r="D168" i="6"/>
  <c r="G226" i="6"/>
  <c r="C242" i="6"/>
  <c r="L51" i="59"/>
  <c r="N11" i="59"/>
  <c r="H21" i="59"/>
  <c r="E92" i="6"/>
  <c r="G327" i="6"/>
  <c r="F268" i="6"/>
  <c r="D109" i="6"/>
  <c r="F118" i="6"/>
  <c r="D303" i="6"/>
  <c r="C347" i="6"/>
  <c r="F176" i="6"/>
  <c r="F257" i="6"/>
  <c r="C291" i="6"/>
  <c r="F251" i="6"/>
  <c r="C74" i="6"/>
  <c r="G40" i="6"/>
  <c r="F119" i="6"/>
  <c r="G261" i="6"/>
  <c r="F202" i="6"/>
  <c r="D9" i="59"/>
  <c r="D28" i="6"/>
  <c r="O48" i="59"/>
  <c r="I4" i="59"/>
  <c r="E173" i="6"/>
  <c r="D190" i="6"/>
  <c r="G267" i="6"/>
  <c r="F294" i="6"/>
  <c r="F120" i="6"/>
  <c r="G169" i="6"/>
  <c r="D193" i="6"/>
  <c r="Q50" i="59"/>
  <c r="D15" i="6"/>
  <c r="F44" i="6"/>
  <c r="G236" i="6"/>
  <c r="F256" i="6"/>
  <c r="L22" i="59"/>
  <c r="N37" i="59"/>
  <c r="H36" i="59"/>
  <c r="D306" i="6"/>
  <c r="F139" i="6"/>
  <c r="F98" i="6"/>
  <c r="D86" i="6"/>
  <c r="G237" i="6"/>
  <c r="F36" i="6"/>
  <c r="F18" i="6"/>
  <c r="F100" i="6"/>
  <c r="F291" i="6"/>
  <c r="N20" i="59"/>
  <c r="E132" i="6"/>
  <c r="F259" i="6"/>
  <c r="G76" i="6"/>
  <c r="G168" i="6"/>
  <c r="F337" i="6"/>
  <c r="G131" i="6"/>
  <c r="F117" i="6"/>
  <c r="D4" i="59"/>
  <c r="Q26" i="59"/>
  <c r="I16" i="59"/>
  <c r="D323" i="6"/>
  <c r="D135" i="6"/>
  <c r="G211" i="6"/>
  <c r="F238" i="6"/>
  <c r="G6" i="6"/>
  <c r="F107" i="6"/>
  <c r="F200" i="6"/>
  <c r="O39" i="59"/>
  <c r="E134" i="6"/>
  <c r="F261" i="6"/>
  <c r="F286" i="6"/>
  <c r="F270" i="6"/>
  <c r="N25" i="59"/>
  <c r="F27" i="6"/>
  <c r="K17" i="59"/>
  <c r="E26" i="59"/>
  <c r="N6" i="59"/>
  <c r="I31" i="59"/>
  <c r="E61" i="6"/>
  <c r="E334" i="6"/>
  <c r="G141" i="6"/>
  <c r="G162" i="6"/>
  <c r="F68" i="6"/>
  <c r="G92" i="6"/>
  <c r="D144" i="6"/>
  <c r="Q41" i="59"/>
  <c r="E29" i="6"/>
  <c r="G85" i="6"/>
  <c r="F302" i="6"/>
  <c r="G49" i="6"/>
  <c r="E338" i="6"/>
  <c r="G126" i="6"/>
  <c r="C46" i="6"/>
  <c r="H48" i="59"/>
  <c r="E222" i="6"/>
  <c r="C326" i="6"/>
  <c r="D123" i="6"/>
  <c r="E324" i="6"/>
  <c r="G161" i="6"/>
  <c r="E78" i="6"/>
  <c r="G240" i="6"/>
  <c r="F131" i="6"/>
  <c r="F203" i="6"/>
  <c r="C32" i="6"/>
  <c r="O16" i="59"/>
  <c r="G4" i="59"/>
  <c r="D231" i="6"/>
  <c r="G145" i="6"/>
  <c r="F205" i="6"/>
  <c r="D291" i="6"/>
  <c r="F271" i="6"/>
  <c r="G5" i="6"/>
  <c r="D319" i="6"/>
  <c r="C158" i="6"/>
  <c r="C4" i="59"/>
  <c r="K30" i="59"/>
  <c r="E330" i="6"/>
  <c r="G349" i="6"/>
  <c r="E254" i="6"/>
  <c r="G321" i="6"/>
  <c r="F212" i="6"/>
  <c r="F91" i="6"/>
  <c r="F90" i="6"/>
  <c r="D263" i="6"/>
  <c r="P14" i="59"/>
  <c r="O7" i="59"/>
  <c r="D64" i="6"/>
  <c r="D352" i="6"/>
  <c r="G201" i="6"/>
  <c r="G232" i="6"/>
  <c r="G258" i="6"/>
  <c r="F75" i="6"/>
  <c r="D270" i="6"/>
  <c r="J22" i="59"/>
  <c r="G36" i="59"/>
  <c r="D140" i="6"/>
  <c r="F243" i="6"/>
  <c r="F138" i="6"/>
  <c r="K47" i="59"/>
  <c r="G29" i="6"/>
  <c r="F109" i="6"/>
  <c r="E33" i="6"/>
  <c r="O44" i="59"/>
  <c r="G25" i="59"/>
  <c r="D153" i="6"/>
  <c r="D197" i="6"/>
  <c r="G128" i="6"/>
  <c r="F152" i="6"/>
  <c r="F323" i="6"/>
  <c r="F30" i="6"/>
  <c r="D221" i="6"/>
  <c r="P16" i="59"/>
  <c r="E219" i="6"/>
  <c r="D44" i="6"/>
  <c r="D160" i="6"/>
  <c r="F23" i="6"/>
  <c r="C179" i="6"/>
  <c r="D105" i="6"/>
  <c r="D200" i="6"/>
  <c r="N49" i="59"/>
  <c r="E90" i="6"/>
  <c r="F82" i="6"/>
  <c r="F13" i="6"/>
  <c r="C235" i="6"/>
  <c r="F252" i="6"/>
  <c r="K42" i="59"/>
  <c r="F7" i="6"/>
  <c r="F266" i="6"/>
  <c r="D53" i="6"/>
  <c r="L37" i="59"/>
  <c r="N48" i="59"/>
  <c r="E205" i="6"/>
  <c r="D271" i="6"/>
  <c r="D55" i="6"/>
  <c r="Q30" i="59"/>
  <c r="I28" i="59"/>
  <c r="D76" i="6"/>
  <c r="E106" i="6"/>
  <c r="G324" i="6"/>
  <c r="F92" i="6"/>
  <c r="F111" i="6"/>
  <c r="G149" i="6"/>
  <c r="F12" i="6"/>
  <c r="G183" i="6"/>
  <c r="F334" i="6"/>
  <c r="D298" i="6"/>
  <c r="F165" i="6"/>
  <c r="F11" i="59"/>
  <c r="O49" i="59"/>
  <c r="G22" i="59"/>
  <c r="D111" i="6"/>
  <c r="E133" i="6"/>
  <c r="E210" i="6"/>
  <c r="P27" i="59"/>
  <c r="P20" i="59"/>
  <c r="E345" i="6"/>
  <c r="E313" i="6"/>
  <c r="G8" i="6"/>
  <c r="F63" i="6"/>
  <c r="G90" i="6"/>
  <c r="F71" i="6"/>
  <c r="F312" i="6"/>
  <c r="D11" i="6"/>
  <c r="G33" i="59"/>
  <c r="D247" i="6"/>
  <c r="G265" i="6"/>
  <c r="G107" i="6"/>
  <c r="L12" i="59"/>
  <c r="F343" i="6"/>
  <c r="D256" i="6"/>
  <c r="E54" i="6"/>
  <c r="Q22" i="59"/>
  <c r="H45" i="59"/>
  <c r="E198" i="6"/>
  <c r="E20" i="6"/>
  <c r="F288" i="6"/>
  <c r="G343" i="6"/>
  <c r="G14" i="6"/>
  <c r="F161" i="6"/>
  <c r="F263" i="6"/>
  <c r="J12" i="59"/>
  <c r="D16" i="6"/>
  <c r="D226" i="6"/>
  <c r="G251" i="6"/>
  <c r="G191" i="6"/>
  <c r="F151" i="6"/>
  <c r="D210" i="6"/>
  <c r="P53" i="59"/>
  <c r="I26" i="59"/>
  <c r="D71" i="6"/>
  <c r="D30" i="6"/>
  <c r="G72" i="6"/>
  <c r="F96" i="6"/>
  <c r="G239" i="6"/>
  <c r="F300" i="6"/>
  <c r="F235" i="6"/>
  <c r="L42" i="59"/>
  <c r="E50" i="6"/>
  <c r="F34" i="6"/>
  <c r="F260" i="6"/>
  <c r="G341" i="6"/>
  <c r="F142" i="6"/>
  <c r="F298" i="6"/>
  <c r="E42" i="59"/>
  <c r="N38" i="59"/>
  <c r="G5" i="59"/>
  <c r="E299" i="6"/>
  <c r="G155" i="6"/>
  <c r="G351" i="6"/>
  <c r="C214" i="6"/>
  <c r="F97" i="6"/>
  <c r="E285" i="6"/>
  <c r="G163" i="6"/>
  <c r="E62" i="6"/>
  <c r="F83" i="6"/>
  <c r="F105" i="6"/>
  <c r="G230" i="6"/>
  <c r="C319" i="6"/>
  <c r="F167" i="6"/>
  <c r="G83" i="6"/>
  <c r="F88" i="6"/>
  <c r="P51" i="59"/>
  <c r="I8" i="59"/>
  <c r="E201" i="6"/>
  <c r="D243" i="6"/>
  <c r="G26" i="6"/>
  <c r="F331" i="6"/>
  <c r="F65" i="6"/>
  <c r="C270" i="6"/>
  <c r="F336" i="6"/>
  <c r="E322" i="6"/>
  <c r="G231" i="6"/>
  <c r="F50" i="6"/>
  <c r="D120" i="6"/>
  <c r="F245" i="6"/>
  <c r="F114" i="6"/>
  <c r="C123" i="6"/>
  <c r="G175" i="6"/>
  <c r="F51" i="6"/>
  <c r="F295" i="6"/>
  <c r="I35" i="59"/>
  <c r="K48" i="59"/>
  <c r="K39" i="59"/>
  <c r="E264" i="6"/>
  <c r="D177" i="6"/>
  <c r="E191" i="6"/>
  <c r="F278" i="6"/>
  <c r="F309" i="6"/>
  <c r="G272" i="6"/>
  <c r="C340" i="6"/>
  <c r="D39" i="6"/>
  <c r="G19" i="59"/>
  <c r="D272" i="6"/>
  <c r="F126" i="6"/>
  <c r="G331" i="6"/>
  <c r="F123" i="6"/>
  <c r="Q39" i="59"/>
  <c r="I11" i="59"/>
  <c r="D134" i="6"/>
  <c r="E161" i="6"/>
  <c r="G189" i="6"/>
  <c r="G147" i="6"/>
  <c r="F194" i="6"/>
  <c r="D258" i="6"/>
  <c r="F168" i="6"/>
  <c r="F181" i="6"/>
  <c r="C186" i="6"/>
  <c r="F8" i="59"/>
  <c r="I33" i="59"/>
  <c r="G322" i="6"/>
  <c r="D179" i="6"/>
  <c r="E275" i="6"/>
  <c r="G180" i="6"/>
  <c r="F264" i="6"/>
  <c r="D126" i="6"/>
  <c r="F240" i="6"/>
  <c r="J10" i="59"/>
  <c r="M33" i="59"/>
  <c r="E155" i="6"/>
  <c r="E348" i="6"/>
  <c r="E309" i="6"/>
  <c r="G224" i="6"/>
  <c r="G250" i="6"/>
  <c r="G160" i="6"/>
  <c r="G334" i="6"/>
  <c r="F60" i="6"/>
  <c r="P4" i="59"/>
  <c r="E286" i="6"/>
  <c r="F287" i="6"/>
  <c r="G113" i="6"/>
  <c r="D13" i="59"/>
  <c r="G49" i="59"/>
  <c r="G329" i="6"/>
  <c r="E211" i="6"/>
  <c r="K32" i="59"/>
  <c r="K21" i="59"/>
  <c r="D191" i="6"/>
  <c r="E183" i="6"/>
  <c r="G118" i="6"/>
  <c r="G148" i="6"/>
  <c r="G205" i="6"/>
  <c r="G295" i="6"/>
  <c r="C305" i="6"/>
  <c r="D44" i="59"/>
  <c r="G14" i="59"/>
  <c r="C151" i="6"/>
  <c r="C67" i="6"/>
  <c r="D166" i="6"/>
  <c r="G281" i="6"/>
  <c r="F162" i="6"/>
  <c r="G306" i="6"/>
  <c r="O42" i="59"/>
  <c r="D292" i="6"/>
  <c r="G34" i="6"/>
  <c r="G50" i="6"/>
  <c r="F177" i="6"/>
  <c r="F226" i="6"/>
  <c r="D207" i="6"/>
  <c r="G335" i="6"/>
  <c r="F85" i="6"/>
  <c r="F49" i="6"/>
  <c r="F186" i="6"/>
  <c r="L16" i="59"/>
  <c r="K7" i="59"/>
  <c r="E293" i="6"/>
  <c r="D208" i="6"/>
  <c r="G176" i="6"/>
  <c r="F322" i="6"/>
  <c r="F104" i="6"/>
  <c r="C144" i="6"/>
  <c r="F93" i="6"/>
  <c r="G247" i="6"/>
  <c r="G268" i="6"/>
  <c r="D130" i="6"/>
  <c r="K27" i="59"/>
  <c r="E82" i="6"/>
  <c r="F225" i="6"/>
  <c r="G337" i="6"/>
  <c r="E302" i="6"/>
  <c r="G84" i="6"/>
  <c r="D228" i="6"/>
  <c r="G173" i="6"/>
  <c r="C43" i="59"/>
  <c r="Q51" i="59"/>
  <c r="H28" i="59"/>
  <c r="D169" i="6"/>
  <c r="E169" i="6"/>
  <c r="G190" i="6"/>
  <c r="G245" i="6"/>
  <c r="G152" i="6"/>
  <c r="G259" i="6"/>
  <c r="F130" i="6"/>
  <c r="Q53" i="59"/>
  <c r="E308" i="6"/>
  <c r="G271" i="6"/>
  <c r="G181" i="6"/>
  <c r="D116" i="6"/>
  <c r="M44" i="59"/>
  <c r="G264" i="6"/>
  <c r="O25" i="59"/>
  <c r="K44" i="59"/>
  <c r="N47" i="59"/>
  <c r="D317" i="6"/>
  <c r="E180" i="6"/>
  <c r="E224" i="6"/>
  <c r="F132" i="6"/>
  <c r="G195" i="6"/>
  <c r="G78" i="6"/>
  <c r="F253" i="6"/>
  <c r="F53" i="6"/>
  <c r="P5" i="59"/>
  <c r="E209" i="6"/>
  <c r="G348" i="6"/>
  <c r="F246" i="6"/>
  <c r="F315" i="6"/>
  <c r="G274" i="6"/>
  <c r="F328" i="6"/>
  <c r="D125" i="6"/>
  <c r="F25" i="6"/>
  <c r="D310" i="6"/>
  <c r="H144" i="6"/>
  <c r="H67" i="6"/>
  <c r="H151" i="6"/>
  <c r="H305" i="6"/>
  <c r="H186" i="6"/>
  <c r="H340" i="6"/>
  <c r="H123" i="6"/>
  <c r="H270" i="6"/>
  <c r="H319" i="6"/>
  <c r="H214" i="6"/>
  <c r="H235" i="6"/>
  <c r="H179" i="6"/>
  <c r="H158" i="6"/>
  <c r="H32" i="6"/>
  <c r="H326" i="6"/>
  <c r="H46" i="6"/>
  <c r="H74" i="6"/>
  <c r="H291" i="6"/>
  <c r="H347" i="6"/>
  <c r="H242" i="6"/>
  <c r="H88" i="6"/>
  <c r="H102" i="6"/>
  <c r="H228" i="6"/>
  <c r="H116" i="6"/>
  <c r="H81" i="6"/>
  <c r="H207" i="6"/>
  <c r="H39" i="6"/>
  <c r="H333" i="6"/>
  <c r="H284" i="6"/>
  <c r="H312" i="6"/>
  <c r="H11" i="6"/>
  <c r="H130" i="6"/>
  <c r="H277" i="6"/>
  <c r="H263" i="6"/>
  <c r="H18" i="6"/>
  <c r="H298" i="6"/>
  <c r="H165" i="6"/>
  <c r="H193" i="6"/>
  <c r="H221" i="6"/>
  <c r="H53" i="6"/>
  <c r="H95" i="6"/>
  <c r="H172" i="6"/>
  <c r="H60" i="6"/>
  <c r="H200" i="6"/>
  <c r="H109" i="6"/>
  <c r="H256" i="6"/>
  <c r="H25" i="6"/>
  <c r="H137" i="6"/>
  <c r="H249" i="6"/>
  <c r="H4" i="6"/>
  <c r="P17" i="57" a="1"/>
  <c r="P17" i="57"/>
  <c r="P18" i="57" a="1"/>
  <c r="P18" i="57"/>
  <c r="P19" i="57" a="1"/>
  <c r="P19" i="57"/>
  <c r="P20" i="57" a="1"/>
  <c r="P20" i="57"/>
  <c r="P21" i="57" a="1"/>
  <c r="P21" i="57"/>
  <c r="P22" i="57" a="1"/>
  <c r="P22" i="57"/>
  <c r="P23" i="57" a="1"/>
  <c r="P23" i="57"/>
  <c r="P24" i="57" a="1"/>
  <c r="P24" i="57"/>
  <c r="P25" i="57" a="1"/>
  <c r="P25" i="57"/>
  <c r="P26" i="57" a="1"/>
  <c r="P26" i="57"/>
  <c r="P27" i="57" a="1"/>
  <c r="P27" i="57"/>
  <c r="P28" i="57" a="1"/>
  <c r="P28" i="57"/>
  <c r="P29" i="57" a="1"/>
  <c r="P29" i="57"/>
  <c r="P30" i="57" a="1"/>
  <c r="P30" i="57"/>
  <c r="P31" i="57" a="1"/>
  <c r="P31" i="57"/>
  <c r="P32" i="57" a="1"/>
  <c r="P32" i="57"/>
  <c r="P33" i="57" a="1"/>
  <c r="P33" i="57"/>
  <c r="P34" i="57" a="1"/>
  <c r="P34" i="57"/>
  <c r="P35" i="57" a="1"/>
  <c r="P35" i="57"/>
  <c r="P36" i="57" a="1"/>
  <c r="P36" i="57"/>
  <c r="P37" i="57" a="1"/>
  <c r="P37" i="57"/>
  <c r="P38" i="57" a="1"/>
  <c r="P38" i="57"/>
  <c r="P39" i="57" a="1"/>
  <c r="P39" i="57"/>
  <c r="P40" i="57" a="1"/>
  <c r="P40" i="57"/>
  <c r="P41" i="57" a="1"/>
  <c r="P41" i="57"/>
  <c r="P42" i="57" a="1"/>
  <c r="P42" i="57"/>
  <c r="P43" i="57" a="1"/>
  <c r="P43" i="57"/>
  <c r="P44" i="57" a="1"/>
  <c r="P44" i="57"/>
  <c r="P45" i="57" a="1"/>
  <c r="P45" i="57"/>
  <c r="P46" i="57" a="1"/>
  <c r="P46" i="57"/>
  <c r="P47" i="57" a="1"/>
  <c r="P47" i="57"/>
  <c r="P48" i="57" a="1"/>
  <c r="P48" i="57"/>
  <c r="P49" i="57" a="1"/>
  <c r="P49" i="57"/>
  <c r="P50" i="57" a="1"/>
  <c r="P50" i="57"/>
  <c r="P51" i="57" a="1"/>
  <c r="P51" i="57"/>
  <c r="A7" i="60" a="1"/>
  <c r="A7" i="60"/>
  <c r="A8" i="60" a="1"/>
  <c r="A8" i="60"/>
  <c r="A9" i="60" a="1"/>
  <c r="A9" i="60"/>
  <c r="A10" i="60" a="1"/>
  <c r="A10" i="60"/>
  <c r="A11" i="60" a="1"/>
  <c r="A11" i="60"/>
  <c r="B7" i="60"/>
  <c r="B8" i="60"/>
  <c r="B9" i="60"/>
  <c r="B10" i="60"/>
  <c r="B11" i="60"/>
  <c r="E11" i="60"/>
  <c r="D11" i="60"/>
  <c r="C11" i="60"/>
  <c r="F11" i="60"/>
  <c r="G11" i="60"/>
  <c r="G10" i="60"/>
  <c r="F10" i="60"/>
  <c r="C10" i="60"/>
  <c r="D10" i="60"/>
  <c r="E10" i="60"/>
  <c r="A12" i="60" a="1"/>
  <c r="A12" i="60"/>
  <c r="B12" i="60"/>
  <c r="G12" i="60"/>
  <c r="A13" i="60" a="1"/>
  <c r="A13" i="60"/>
  <c r="B13" i="60"/>
  <c r="G13" i="60"/>
  <c r="A14" i="60" a="1"/>
  <c r="A14" i="60"/>
  <c r="B14" i="60"/>
  <c r="G14" i="60"/>
  <c r="A15" i="60" a="1"/>
  <c r="A15" i="60"/>
  <c r="B15" i="60"/>
  <c r="G15" i="60"/>
  <c r="A16" i="60" a="1"/>
  <c r="A16" i="60"/>
  <c r="B16" i="60"/>
  <c r="G16" i="60"/>
  <c r="A17" i="60" a="1"/>
  <c r="A17" i="60"/>
  <c r="B17" i="60"/>
  <c r="G17" i="60"/>
  <c r="A18" i="60" a="1"/>
  <c r="A18" i="60"/>
  <c r="B18" i="60"/>
  <c r="G18" i="60"/>
  <c r="A19" i="60" a="1"/>
  <c r="A19" i="60"/>
  <c r="B19" i="60"/>
  <c r="G19" i="60"/>
  <c r="A20" i="60" a="1"/>
  <c r="A20" i="60"/>
  <c r="B20" i="60"/>
  <c r="G20" i="60"/>
  <c r="A21" i="60" a="1"/>
  <c r="A21" i="60"/>
  <c r="B21" i="60"/>
  <c r="G21" i="60"/>
  <c r="A22" i="60" a="1"/>
  <c r="A22" i="60"/>
  <c r="B22" i="60"/>
  <c r="G22" i="60"/>
  <c r="A23" i="60" a="1"/>
  <c r="A23" i="60"/>
  <c r="B23" i="60"/>
  <c r="G23" i="60"/>
  <c r="A24" i="60" a="1"/>
  <c r="A24" i="60"/>
  <c r="B24" i="60"/>
  <c r="G24" i="60"/>
  <c r="A25" i="60" a="1"/>
  <c r="A25" i="60"/>
  <c r="B25" i="60"/>
  <c r="G25" i="60"/>
  <c r="A26" i="60" a="1"/>
  <c r="A26" i="60"/>
  <c r="B26" i="60"/>
  <c r="G26" i="60"/>
  <c r="A27" i="60" a="1"/>
  <c r="A27" i="60"/>
  <c r="B27" i="60"/>
  <c r="G27" i="60"/>
  <c r="A28" i="60" a="1"/>
  <c r="A28" i="60"/>
  <c r="B28" i="60"/>
  <c r="G28" i="60"/>
  <c r="A29" i="60" a="1"/>
  <c r="A29" i="60"/>
  <c r="B29" i="60"/>
  <c r="G29" i="60"/>
  <c r="A30" i="60" a="1"/>
  <c r="A30" i="60"/>
  <c r="B30" i="60"/>
  <c r="G30" i="60"/>
  <c r="A31" i="60" a="1"/>
  <c r="A31" i="60"/>
  <c r="B31" i="60"/>
  <c r="G31" i="60"/>
  <c r="A32" i="60" a="1"/>
  <c r="A32" i="60"/>
  <c r="B32" i="60"/>
  <c r="G32" i="60"/>
  <c r="A33" i="60" a="1"/>
  <c r="A33" i="60"/>
  <c r="B33" i="60"/>
  <c r="G33" i="60"/>
  <c r="A34" i="60" a="1"/>
  <c r="A34" i="60"/>
  <c r="B34" i="60"/>
  <c r="G34" i="60"/>
  <c r="A35" i="60" a="1"/>
  <c r="A35" i="60"/>
  <c r="B35" i="60"/>
  <c r="G35" i="60"/>
  <c r="A36" i="60" a="1"/>
  <c r="A36" i="60"/>
  <c r="B36" i="60"/>
  <c r="G36" i="60"/>
  <c r="A37" i="60" a="1"/>
  <c r="A37" i="60"/>
  <c r="B37" i="60"/>
  <c r="G37" i="60"/>
  <c r="A38" i="60" a="1"/>
  <c r="A38" i="60"/>
  <c r="B38" i="60"/>
  <c r="G38" i="60"/>
  <c r="A39" i="60" a="1"/>
  <c r="A39" i="60"/>
  <c r="B39" i="60"/>
  <c r="G39" i="60"/>
  <c r="A40" i="60" a="1"/>
  <c r="A40" i="60"/>
  <c r="B40" i="60"/>
  <c r="G40" i="60"/>
  <c r="A41" i="60" a="1"/>
  <c r="A41" i="60"/>
  <c r="B41" i="60"/>
  <c r="G41" i="60"/>
  <c r="A42" i="60" a="1"/>
  <c r="A42" i="60"/>
  <c r="B42" i="60"/>
  <c r="G42" i="60"/>
  <c r="A43" i="60" a="1"/>
  <c r="A43" i="60"/>
  <c r="B43" i="60"/>
  <c r="G43" i="60"/>
  <c r="A44" i="60" a="1"/>
  <c r="A44" i="60"/>
  <c r="B44" i="60"/>
  <c r="G44" i="60"/>
  <c r="A45" i="60" a="1"/>
  <c r="A45" i="60"/>
  <c r="B45" i="60"/>
  <c r="G45" i="60"/>
  <c r="A46" i="60" a="1"/>
  <c r="A46" i="60"/>
  <c r="B46" i="60"/>
  <c r="G46" i="60"/>
  <c r="A47" i="60" a="1"/>
  <c r="A47" i="60"/>
  <c r="B47" i="60"/>
  <c r="G47" i="60"/>
  <c r="A48" i="60" a="1"/>
  <c r="A48" i="60"/>
  <c r="B48" i="60"/>
  <c r="G48" i="60"/>
  <c r="A49" i="60" a="1"/>
  <c r="A49" i="60"/>
  <c r="B49" i="60"/>
  <c r="G49" i="60"/>
  <c r="A50" i="60" a="1"/>
  <c r="A50" i="60"/>
  <c r="B50" i="60"/>
  <c r="G50" i="60"/>
  <c r="A51" i="60" a="1"/>
  <c r="A51" i="60"/>
  <c r="B51" i="60"/>
  <c r="G51" i="60"/>
  <c r="A52" i="60" a="1"/>
  <c r="A52" i="60"/>
  <c r="B52" i="60"/>
  <c r="G52" i="60"/>
  <c r="A53" i="60" a="1"/>
  <c r="A53" i="60"/>
  <c r="B53" i="60"/>
  <c r="G53" i="60"/>
  <c r="A54" i="60" a="1"/>
  <c r="A54" i="60"/>
  <c r="B54" i="60"/>
  <c r="G54" i="60"/>
  <c r="A55" i="60" a="1"/>
  <c r="A55" i="60"/>
  <c r="B55" i="60"/>
  <c r="G55" i="60"/>
  <c r="A56" i="60" a="1"/>
  <c r="A56" i="60"/>
  <c r="B56" i="60"/>
  <c r="G56" i="60"/>
  <c r="F13" i="60"/>
  <c r="F14" i="60"/>
  <c r="F15" i="60"/>
  <c r="F16" i="60"/>
  <c r="F17" i="60"/>
  <c r="F18" i="60"/>
  <c r="F19" i="60"/>
  <c r="F20" i="60"/>
  <c r="F21" i="60"/>
  <c r="F22" i="60"/>
  <c r="F23" i="60"/>
  <c r="F24" i="60"/>
  <c r="F25" i="60"/>
  <c r="F26" i="60"/>
  <c r="F27" i="60"/>
  <c r="F28" i="60"/>
  <c r="F29" i="60"/>
  <c r="F30" i="60"/>
  <c r="F31" i="60"/>
  <c r="F32" i="60"/>
  <c r="F33" i="60"/>
  <c r="F34" i="60"/>
  <c r="F35" i="60"/>
  <c r="F36" i="60"/>
  <c r="F37" i="60"/>
  <c r="F38" i="60"/>
  <c r="F39" i="60"/>
  <c r="F40" i="60"/>
  <c r="F41" i="60"/>
  <c r="F42" i="60"/>
  <c r="F43" i="60"/>
  <c r="F44" i="60"/>
  <c r="F45" i="60"/>
  <c r="F46" i="60"/>
  <c r="F47" i="60"/>
  <c r="F48" i="60"/>
  <c r="F49" i="60"/>
  <c r="F50" i="60"/>
  <c r="F51" i="60"/>
  <c r="F52" i="60"/>
  <c r="F53" i="60"/>
  <c r="F54" i="60"/>
  <c r="F55" i="60"/>
  <c r="F56" i="60"/>
  <c r="C13" i="60"/>
  <c r="D13" i="60"/>
  <c r="E13" i="60"/>
  <c r="C14" i="60"/>
  <c r="D14" i="60"/>
  <c r="E14" i="60"/>
  <c r="C15" i="60"/>
  <c r="D15" i="60"/>
  <c r="E15" i="60"/>
  <c r="H7" i="60"/>
  <c r="H8" i="60"/>
  <c r="H9" i="60"/>
  <c r="H10" i="60"/>
  <c r="H11" i="60"/>
  <c r="H12" i="60"/>
  <c r="H13" i="60"/>
  <c r="H14" i="60"/>
  <c r="H15" i="60"/>
  <c r="H16" i="60"/>
  <c r="H17" i="60"/>
  <c r="H18" i="60"/>
  <c r="H19" i="60"/>
  <c r="H20" i="60"/>
  <c r="H21" i="60"/>
  <c r="H22" i="60"/>
  <c r="H23" i="60"/>
  <c r="H24" i="60"/>
  <c r="H25" i="60"/>
  <c r="H26" i="60"/>
  <c r="H27" i="60"/>
  <c r="H28" i="60"/>
  <c r="H29" i="60"/>
  <c r="H30" i="60"/>
  <c r="H31" i="60"/>
  <c r="H32" i="60"/>
  <c r="H33" i="60"/>
  <c r="H34" i="60"/>
  <c r="H35" i="60"/>
  <c r="H36" i="60"/>
  <c r="H37" i="60"/>
  <c r="H38" i="60"/>
  <c r="H39" i="60"/>
  <c r="H40" i="60"/>
  <c r="H41" i="60"/>
  <c r="H42" i="60"/>
  <c r="H43" i="60"/>
  <c r="H44" i="60"/>
  <c r="H45" i="60"/>
  <c r="H46" i="60"/>
  <c r="H47" i="60"/>
  <c r="H48" i="60"/>
  <c r="H49" i="60"/>
  <c r="H50" i="60"/>
  <c r="H51" i="60"/>
  <c r="H52" i="60"/>
  <c r="H53" i="60"/>
  <c r="H54" i="60"/>
  <c r="H55" i="60"/>
  <c r="H56" i="60"/>
  <c r="H5" i="60"/>
  <c r="I7" i="60"/>
  <c r="I8" i="60"/>
  <c r="I9" i="60"/>
  <c r="I10" i="60"/>
  <c r="I11" i="60"/>
  <c r="I12" i="60"/>
  <c r="I13" i="60"/>
  <c r="I14" i="60"/>
  <c r="I15" i="60"/>
  <c r="I16" i="60"/>
  <c r="I17" i="60"/>
  <c r="I18" i="60"/>
  <c r="I19" i="60"/>
  <c r="I20" i="60"/>
  <c r="I21" i="60"/>
  <c r="I22" i="60"/>
  <c r="I23" i="60"/>
  <c r="I24" i="60"/>
  <c r="I25" i="60"/>
  <c r="I26" i="60"/>
  <c r="I27" i="60"/>
  <c r="I28" i="60"/>
  <c r="I29" i="60"/>
  <c r="I30" i="60"/>
  <c r="I31" i="60"/>
  <c r="I32" i="60"/>
  <c r="I33" i="60"/>
  <c r="I34" i="60"/>
  <c r="I35" i="60"/>
  <c r="I36" i="60"/>
  <c r="I37" i="60"/>
  <c r="I38" i="60"/>
  <c r="I39" i="60"/>
  <c r="I40" i="60"/>
  <c r="I41" i="60"/>
  <c r="I42" i="60"/>
  <c r="I43" i="60"/>
  <c r="I44" i="60"/>
  <c r="I45" i="60"/>
  <c r="I46" i="60"/>
  <c r="I47" i="60"/>
  <c r="I48" i="60"/>
  <c r="I49" i="60"/>
  <c r="I50" i="60"/>
  <c r="I51" i="60"/>
  <c r="I52" i="60"/>
  <c r="I53" i="60"/>
  <c r="I54" i="60"/>
  <c r="I55" i="60"/>
  <c r="I56" i="60"/>
  <c r="I5" i="60"/>
  <c r="C16" i="60"/>
  <c r="D16" i="60"/>
  <c r="E16" i="60"/>
  <c r="C17" i="60"/>
  <c r="D17" i="60"/>
  <c r="E17" i="60"/>
  <c r="C18" i="60"/>
  <c r="D18" i="60"/>
  <c r="E18" i="60"/>
  <c r="C19" i="60"/>
  <c r="D19" i="60"/>
  <c r="E19" i="60"/>
  <c r="C20" i="60"/>
  <c r="D20" i="60"/>
  <c r="E20" i="60"/>
  <c r="C21" i="60"/>
  <c r="D21" i="60"/>
  <c r="E21" i="60"/>
  <c r="C22" i="60"/>
  <c r="D22" i="60"/>
  <c r="E22" i="60"/>
  <c r="C23" i="60"/>
  <c r="D23" i="60"/>
  <c r="E23" i="60"/>
  <c r="C24" i="60"/>
  <c r="D24" i="60"/>
  <c r="E24" i="60"/>
  <c r="C25" i="60"/>
  <c r="D25" i="60"/>
  <c r="E25" i="60"/>
  <c r="C26" i="60"/>
  <c r="D26" i="60"/>
  <c r="E26" i="60"/>
  <c r="C27" i="60"/>
  <c r="D27" i="60"/>
  <c r="E27" i="60"/>
  <c r="C28" i="60"/>
  <c r="D28" i="60"/>
  <c r="E28" i="60"/>
  <c r="C29" i="60"/>
  <c r="D29" i="60"/>
  <c r="E29" i="60"/>
  <c r="C30" i="60"/>
  <c r="D30" i="60"/>
  <c r="E30" i="60"/>
  <c r="C31" i="60"/>
  <c r="D31" i="60"/>
  <c r="E31" i="60"/>
  <c r="C32" i="60"/>
  <c r="D32" i="60"/>
  <c r="E32" i="60"/>
  <c r="C33" i="60"/>
  <c r="D33" i="60"/>
  <c r="E33" i="60"/>
  <c r="C34" i="60"/>
  <c r="D34" i="60"/>
  <c r="E34" i="60"/>
  <c r="C35" i="60"/>
  <c r="D35" i="60"/>
  <c r="E35" i="60"/>
  <c r="C36" i="60"/>
  <c r="D36" i="60"/>
  <c r="E36" i="60"/>
  <c r="C37" i="60"/>
  <c r="D37" i="60"/>
  <c r="E37" i="60"/>
  <c r="C38" i="60"/>
  <c r="D38" i="60"/>
  <c r="E38" i="60"/>
  <c r="C39" i="60"/>
  <c r="D39" i="60"/>
  <c r="E39" i="60"/>
  <c r="C40" i="60"/>
  <c r="D40" i="60"/>
  <c r="E40" i="60"/>
  <c r="C41" i="60"/>
  <c r="D41" i="60"/>
  <c r="E41" i="60"/>
  <c r="C42" i="60"/>
  <c r="D42" i="60"/>
  <c r="E42" i="60"/>
  <c r="C43" i="60"/>
  <c r="D43" i="60"/>
  <c r="E43" i="60"/>
  <c r="C44" i="60"/>
  <c r="D44" i="60"/>
  <c r="E44" i="60"/>
  <c r="C45" i="60"/>
  <c r="D45" i="60"/>
  <c r="E45" i="60"/>
  <c r="C46" i="60"/>
  <c r="D46" i="60"/>
  <c r="E46" i="60"/>
  <c r="C47" i="60"/>
  <c r="D47" i="60"/>
  <c r="E47" i="60"/>
  <c r="C48" i="60"/>
  <c r="D48" i="60"/>
  <c r="E48" i="60"/>
  <c r="C49" i="60"/>
  <c r="D49" i="60"/>
  <c r="E49" i="60"/>
  <c r="C50" i="60"/>
  <c r="D50" i="60"/>
  <c r="E50" i="60"/>
  <c r="C51" i="60"/>
  <c r="D51" i="60"/>
  <c r="E51" i="60"/>
  <c r="C52" i="60"/>
  <c r="D52" i="60"/>
  <c r="E52" i="60"/>
  <c r="C53" i="60"/>
  <c r="D53" i="60"/>
  <c r="E53" i="60"/>
  <c r="C54" i="60"/>
  <c r="D54" i="60"/>
  <c r="E54" i="60"/>
  <c r="C55" i="60"/>
  <c r="D55" i="60"/>
  <c r="E55" i="60"/>
  <c r="C56" i="60"/>
  <c r="D56" i="60"/>
  <c r="E56" i="60"/>
  <c r="F12" i="60"/>
  <c r="C12" i="60"/>
  <c r="D12" i="60"/>
  <c r="E12" i="60"/>
  <c r="G7" i="60"/>
  <c r="G8" i="60"/>
  <c r="F7" i="60"/>
  <c r="E7" i="60"/>
  <c r="D7" i="60"/>
  <c r="C7" i="60"/>
  <c r="C8" i="60"/>
  <c r="D8" i="60"/>
  <c r="E8" i="60"/>
  <c r="F8" i="60"/>
  <c r="E9" i="60"/>
  <c r="D9" i="60"/>
  <c r="C9" i="60"/>
  <c r="F9" i="60"/>
  <c r="G9" i="60"/>
  <c r="S7" i="60" a="1"/>
  <c r="S7" i="60"/>
  <c r="S8" i="60" a="1"/>
  <c r="S8" i="60"/>
  <c r="T8" i="60"/>
  <c r="W8" i="60"/>
  <c r="X8" i="60"/>
  <c r="Y8" i="60"/>
  <c r="Z8" i="60"/>
  <c r="AA8" i="60"/>
  <c r="T7" i="60"/>
  <c r="AA7" i="60"/>
  <c r="Y7" i="60"/>
  <c r="W7" i="60"/>
  <c r="X7" i="60"/>
  <c r="Z7" i="60"/>
  <c r="U7" i="60"/>
  <c r="V7" i="60"/>
  <c r="U8" i="60"/>
  <c r="V8" i="60"/>
  <c r="J7" i="60" a="1"/>
  <c r="J7" i="60"/>
  <c r="K7" i="60"/>
  <c r="R7" i="60"/>
  <c r="J8" i="60" a="1"/>
  <c r="J8" i="60"/>
  <c r="K8" i="60"/>
  <c r="R8" i="60"/>
  <c r="J9" i="60" a="1"/>
  <c r="J9" i="60"/>
  <c r="K9" i="60"/>
  <c r="R9" i="60"/>
  <c r="J10" i="60" a="1"/>
  <c r="J10" i="60"/>
  <c r="K10" i="60"/>
  <c r="R10" i="60"/>
  <c r="J11" i="60" a="1"/>
  <c r="J11" i="60"/>
  <c r="K11" i="60"/>
  <c r="R11" i="60"/>
  <c r="J12" i="60" a="1"/>
  <c r="J12" i="60"/>
  <c r="K12" i="60"/>
  <c r="R12" i="60"/>
  <c r="J13" i="60" a="1"/>
  <c r="J13" i="60"/>
  <c r="K13" i="60"/>
  <c r="R13" i="60"/>
  <c r="J14" i="60" a="1"/>
  <c r="J14" i="60"/>
  <c r="K14" i="60"/>
  <c r="R14" i="60"/>
  <c r="J15" i="60" a="1"/>
  <c r="J15" i="60"/>
  <c r="K15" i="60"/>
  <c r="R15" i="60"/>
  <c r="J16" i="60" a="1"/>
  <c r="J16" i="60"/>
  <c r="K16" i="60"/>
  <c r="R16" i="60"/>
  <c r="J17" i="60" a="1"/>
  <c r="J17" i="60"/>
  <c r="K17" i="60"/>
  <c r="R17" i="60"/>
  <c r="J18" i="60" a="1"/>
  <c r="J18" i="60"/>
  <c r="K18" i="60"/>
  <c r="R18" i="60"/>
  <c r="J19" i="60" a="1"/>
  <c r="J19" i="60"/>
  <c r="K19" i="60"/>
  <c r="R19" i="60"/>
  <c r="J20" i="60" a="1"/>
  <c r="J20" i="60"/>
  <c r="K20" i="60"/>
  <c r="R20" i="60"/>
  <c r="J21" i="60" a="1"/>
  <c r="J21" i="60"/>
  <c r="K21" i="60"/>
  <c r="R21" i="60"/>
  <c r="J22" i="60" a="1"/>
  <c r="J22" i="60"/>
  <c r="K22" i="60"/>
  <c r="R22" i="60"/>
  <c r="J23" i="60" a="1"/>
  <c r="J23" i="60"/>
  <c r="K23" i="60"/>
  <c r="R23" i="60"/>
  <c r="J24" i="60" a="1"/>
  <c r="J24" i="60"/>
  <c r="K24" i="60"/>
  <c r="R24" i="60"/>
  <c r="J25" i="60" a="1"/>
  <c r="J25" i="60"/>
  <c r="K25" i="60"/>
  <c r="R25" i="60"/>
  <c r="J26" i="60" a="1"/>
  <c r="J26" i="60"/>
  <c r="K26" i="60"/>
  <c r="R26" i="60"/>
  <c r="J27" i="60" a="1"/>
  <c r="J27" i="60"/>
  <c r="K27" i="60"/>
  <c r="R27" i="60"/>
  <c r="J28" i="60" a="1"/>
  <c r="J28" i="60"/>
  <c r="K28" i="60"/>
  <c r="R28" i="60"/>
  <c r="J29" i="60" a="1"/>
  <c r="J29" i="60"/>
  <c r="K29" i="60"/>
  <c r="R29" i="60"/>
  <c r="J30" i="60" a="1"/>
  <c r="J30" i="60"/>
  <c r="K30" i="60"/>
  <c r="R30" i="60"/>
  <c r="J31" i="60" a="1"/>
  <c r="J31" i="60"/>
  <c r="K31" i="60"/>
  <c r="R31" i="60"/>
  <c r="J32" i="60" a="1"/>
  <c r="J32" i="60"/>
  <c r="K32" i="60"/>
  <c r="R32" i="60"/>
  <c r="J33" i="60" a="1"/>
  <c r="J33" i="60"/>
  <c r="K33" i="60"/>
  <c r="R33" i="60"/>
  <c r="J34" i="60" a="1"/>
  <c r="J34" i="60"/>
  <c r="K34" i="60"/>
  <c r="R34" i="60"/>
  <c r="J35" i="60" a="1"/>
  <c r="J35" i="60"/>
  <c r="K35" i="60"/>
  <c r="R35" i="60"/>
  <c r="J36" i="60" a="1"/>
  <c r="J36" i="60"/>
  <c r="K36" i="60"/>
  <c r="R36" i="60"/>
  <c r="J37" i="60" a="1"/>
  <c r="J37" i="60"/>
  <c r="K37" i="60"/>
  <c r="R37" i="60"/>
  <c r="J38" i="60" a="1"/>
  <c r="J38" i="60"/>
  <c r="K38" i="60"/>
  <c r="R38" i="60"/>
  <c r="J39" i="60" a="1"/>
  <c r="J39" i="60"/>
  <c r="K39" i="60"/>
  <c r="R39" i="60"/>
  <c r="J40" i="60" a="1"/>
  <c r="J40" i="60"/>
  <c r="K40" i="60"/>
  <c r="R40" i="60"/>
  <c r="J41" i="60" a="1"/>
  <c r="J41" i="60"/>
  <c r="K41" i="60"/>
  <c r="R41" i="60"/>
  <c r="J42" i="60" a="1"/>
  <c r="J42" i="60"/>
  <c r="K42" i="60"/>
  <c r="R42" i="60"/>
  <c r="J43" i="60" a="1"/>
  <c r="J43" i="60"/>
  <c r="K43" i="60"/>
  <c r="R43" i="60"/>
  <c r="J44" i="60" a="1"/>
  <c r="J44" i="60"/>
  <c r="K44" i="60"/>
  <c r="R44" i="60"/>
  <c r="J45" i="60" a="1"/>
  <c r="J45" i="60"/>
  <c r="K45" i="60"/>
  <c r="R45" i="60"/>
  <c r="J46" i="60" a="1"/>
  <c r="J46" i="60"/>
  <c r="K46" i="60"/>
  <c r="R46" i="60"/>
  <c r="J47" i="60" a="1"/>
  <c r="J47" i="60"/>
  <c r="K47" i="60"/>
  <c r="R47" i="60"/>
  <c r="J48" i="60" a="1"/>
  <c r="J48" i="60"/>
  <c r="K48" i="60"/>
  <c r="R48" i="60"/>
  <c r="J49" i="60" a="1"/>
  <c r="J49" i="60"/>
  <c r="K49" i="60"/>
  <c r="R49" i="60"/>
  <c r="J50" i="60" a="1"/>
  <c r="J50" i="60"/>
  <c r="K50" i="60"/>
  <c r="R50" i="60"/>
  <c r="J51" i="60" a="1"/>
  <c r="J51" i="60"/>
  <c r="K51" i="60"/>
  <c r="R51" i="60"/>
  <c r="J52" i="60" a="1"/>
  <c r="J52" i="60"/>
  <c r="K52" i="60"/>
  <c r="R52" i="60"/>
  <c r="J53" i="60" a="1"/>
  <c r="J53" i="60"/>
  <c r="K53" i="60"/>
  <c r="R53" i="60"/>
  <c r="J54" i="60" a="1"/>
  <c r="J54" i="60"/>
  <c r="K54" i="60"/>
  <c r="R54" i="60"/>
  <c r="J55" i="60" a="1"/>
  <c r="J55" i="60"/>
  <c r="K55" i="60"/>
  <c r="R55" i="60"/>
  <c r="J56" i="60" a="1"/>
  <c r="J56" i="60"/>
  <c r="K56" i="60"/>
  <c r="R56" i="60"/>
  <c r="R5" i="60"/>
  <c r="Q7" i="60"/>
  <c r="Q8" i="60"/>
  <c r="Q9" i="60"/>
  <c r="Q10" i="60"/>
  <c r="Q11" i="60"/>
  <c r="Q12" i="60"/>
  <c r="Q13" i="60"/>
  <c r="Q14" i="60"/>
  <c r="Q15" i="60"/>
  <c r="Q16" i="60"/>
  <c r="Q17" i="60"/>
  <c r="Q18" i="60"/>
  <c r="Q19" i="60"/>
  <c r="Q20" i="60"/>
  <c r="Q21" i="60"/>
  <c r="Q22" i="60"/>
  <c r="Q23" i="60"/>
  <c r="Q24" i="60"/>
  <c r="Q25" i="60"/>
  <c r="Q26" i="60"/>
  <c r="Q27" i="60"/>
  <c r="Q28" i="60"/>
  <c r="Q29" i="60"/>
  <c r="Q30" i="60"/>
  <c r="Q31" i="60"/>
  <c r="Q32" i="60"/>
  <c r="Q33" i="60"/>
  <c r="Q34" i="60"/>
  <c r="Q35" i="60"/>
  <c r="Q36" i="60"/>
  <c r="Q37" i="60"/>
  <c r="Q38" i="60"/>
  <c r="Q39" i="60"/>
  <c r="Q40" i="60"/>
  <c r="Q41" i="60"/>
  <c r="Q42" i="60"/>
  <c r="Q43" i="60"/>
  <c r="Q44" i="60"/>
  <c r="Q45" i="60"/>
  <c r="Q46" i="60"/>
  <c r="Q47" i="60"/>
  <c r="Q48" i="60"/>
  <c r="Q49" i="60"/>
  <c r="Q50" i="60"/>
  <c r="Q51" i="60"/>
  <c r="Q52" i="60"/>
  <c r="Q53" i="60"/>
  <c r="Q54" i="60"/>
  <c r="Q55" i="60"/>
  <c r="Q56" i="60"/>
  <c r="Q5" i="60"/>
  <c r="M8" i="60"/>
  <c r="N8" i="60"/>
  <c r="O8" i="60"/>
  <c r="P8" i="60"/>
  <c r="N9" i="60"/>
  <c r="O9" i="60"/>
  <c r="P9" i="60"/>
  <c r="N10" i="60"/>
  <c r="O10" i="60"/>
  <c r="P10" i="60"/>
  <c r="N11" i="60"/>
  <c r="O11" i="60"/>
  <c r="P11" i="60"/>
  <c r="N12" i="60"/>
  <c r="O12" i="60"/>
  <c r="P12" i="60"/>
  <c r="L12" i="60"/>
  <c r="L11" i="60"/>
  <c r="L10" i="60"/>
  <c r="L9" i="60"/>
  <c r="L8" i="60"/>
  <c r="L13" i="60"/>
  <c r="L14" i="60"/>
  <c r="L15" i="60"/>
  <c r="L16" i="60"/>
  <c r="L17" i="60"/>
  <c r="L18" i="60"/>
  <c r="L19" i="60"/>
  <c r="L20" i="60"/>
  <c r="L21" i="60"/>
  <c r="L22" i="60"/>
  <c r="L23" i="60"/>
  <c r="L24" i="60"/>
  <c r="L25" i="60"/>
  <c r="L26" i="60"/>
  <c r="L27" i="60"/>
  <c r="L28" i="60"/>
  <c r="L29" i="60"/>
  <c r="L30" i="60"/>
  <c r="L31" i="60"/>
  <c r="L32" i="60"/>
  <c r="L33" i="60"/>
  <c r="L34" i="60"/>
  <c r="L35" i="60"/>
  <c r="L36" i="60"/>
  <c r="L37" i="60"/>
  <c r="L38" i="60"/>
  <c r="L39" i="60"/>
  <c r="L40" i="60"/>
  <c r="L41" i="60"/>
  <c r="L42" i="60"/>
  <c r="L43" i="60"/>
  <c r="L44" i="60"/>
  <c r="L45" i="60"/>
  <c r="L46" i="60"/>
  <c r="L47" i="60"/>
  <c r="L48" i="60"/>
  <c r="L49" i="60"/>
  <c r="L50" i="60"/>
  <c r="L51" i="60"/>
  <c r="L52" i="60"/>
  <c r="L53" i="60"/>
  <c r="L54" i="60"/>
  <c r="L55" i="60"/>
  <c r="L56" i="60"/>
  <c r="P14" i="60"/>
  <c r="O14" i="60"/>
  <c r="N14" i="60"/>
  <c r="P13" i="60"/>
  <c r="N13" i="60"/>
  <c r="N15" i="60"/>
  <c r="O15" i="60"/>
  <c r="N16" i="60"/>
  <c r="O16" i="60"/>
  <c r="P16" i="60"/>
  <c r="N17" i="60"/>
  <c r="O17" i="60"/>
  <c r="P17" i="60"/>
  <c r="N18" i="60"/>
  <c r="O18" i="60"/>
  <c r="P18" i="60"/>
  <c r="N19" i="60"/>
  <c r="O19" i="60"/>
  <c r="P19" i="60"/>
  <c r="N20" i="60"/>
  <c r="O20" i="60"/>
  <c r="P20" i="60"/>
  <c r="N21" i="60"/>
  <c r="O21" i="60"/>
  <c r="P21" i="60"/>
  <c r="N22" i="60"/>
  <c r="O22" i="60"/>
  <c r="P22" i="60"/>
  <c r="N23" i="60"/>
  <c r="O23" i="60"/>
  <c r="P23" i="60"/>
  <c r="N24" i="60"/>
  <c r="O24" i="60"/>
  <c r="P24" i="60"/>
  <c r="N25" i="60"/>
  <c r="O25" i="60"/>
  <c r="P25" i="60"/>
  <c r="N26" i="60"/>
  <c r="O26" i="60"/>
  <c r="P26" i="60"/>
  <c r="N27" i="60"/>
  <c r="O27" i="60"/>
  <c r="P27" i="60"/>
  <c r="N28" i="60"/>
  <c r="O28" i="60"/>
  <c r="P28" i="60"/>
  <c r="N29" i="60"/>
  <c r="O29" i="60"/>
  <c r="P29" i="60"/>
  <c r="N30" i="60"/>
  <c r="O30" i="60"/>
  <c r="P30" i="60"/>
  <c r="N31" i="60"/>
  <c r="O31" i="60"/>
  <c r="P31" i="60"/>
  <c r="N32" i="60"/>
  <c r="O32" i="60"/>
  <c r="P32" i="60"/>
  <c r="N33" i="60"/>
  <c r="O33" i="60"/>
  <c r="P33" i="60"/>
  <c r="N34" i="60"/>
  <c r="O34" i="60"/>
  <c r="P34" i="60"/>
  <c r="N35" i="60"/>
  <c r="O35" i="60"/>
  <c r="P35" i="60"/>
  <c r="N36" i="60"/>
  <c r="O36" i="60"/>
  <c r="P36" i="60"/>
  <c r="N37" i="60"/>
  <c r="O37" i="60"/>
  <c r="P37" i="60"/>
  <c r="N38" i="60"/>
  <c r="O38" i="60"/>
  <c r="P38" i="60"/>
  <c r="N39" i="60"/>
  <c r="O39" i="60"/>
  <c r="P39" i="60"/>
  <c r="N40" i="60"/>
  <c r="O40" i="60"/>
  <c r="P40" i="60"/>
  <c r="N41" i="60"/>
  <c r="O41" i="60"/>
  <c r="P41" i="60"/>
  <c r="N42" i="60"/>
  <c r="O42" i="60"/>
  <c r="P42" i="60"/>
  <c r="N43" i="60"/>
  <c r="O43" i="60"/>
  <c r="P43" i="60"/>
  <c r="N44" i="60"/>
  <c r="O44" i="60"/>
  <c r="P44" i="60"/>
  <c r="N45" i="60"/>
  <c r="O45" i="60"/>
  <c r="P45" i="60"/>
  <c r="N46" i="60"/>
  <c r="O46" i="60"/>
  <c r="P46" i="60"/>
  <c r="N47" i="60"/>
  <c r="O47" i="60"/>
  <c r="P47" i="60"/>
  <c r="N48" i="60"/>
  <c r="O48" i="60"/>
  <c r="P48" i="60"/>
  <c r="N49" i="60"/>
  <c r="O49" i="60"/>
  <c r="P49" i="60"/>
  <c r="N50" i="60"/>
  <c r="O50" i="60"/>
  <c r="P50" i="60"/>
  <c r="N51" i="60"/>
  <c r="O51" i="60"/>
  <c r="P51" i="60"/>
  <c r="N52" i="60"/>
  <c r="O52" i="60"/>
  <c r="P52" i="60"/>
  <c r="N53" i="60"/>
  <c r="O53" i="60"/>
  <c r="P53" i="60"/>
  <c r="N54" i="60"/>
  <c r="O54" i="60"/>
  <c r="P54" i="60"/>
  <c r="N55" i="60"/>
  <c r="O55" i="60"/>
  <c r="P55" i="60"/>
  <c r="N56" i="60"/>
  <c r="O56" i="60"/>
  <c r="P56" i="60"/>
  <c r="P15" i="60"/>
  <c r="O13" i="60"/>
  <c r="L7" i="60"/>
  <c r="O7" i="60"/>
  <c r="N7" i="60"/>
  <c r="P7" i="60"/>
  <c r="M56" i="60"/>
  <c r="M55" i="60"/>
  <c r="M54" i="60"/>
  <c r="M53" i="60"/>
  <c r="M52" i="60"/>
  <c r="M51" i="60"/>
  <c r="M50" i="60"/>
  <c r="M49" i="60"/>
  <c r="M48" i="60"/>
  <c r="M47" i="60"/>
  <c r="M46" i="60"/>
  <c r="M45" i="60"/>
  <c r="M44" i="60"/>
  <c r="M43" i="60"/>
  <c r="M42" i="60"/>
  <c r="M41" i="60"/>
  <c r="M40" i="60"/>
  <c r="M39" i="60"/>
  <c r="M38" i="60"/>
  <c r="M37" i="60"/>
  <c r="M36" i="60"/>
  <c r="M35" i="60"/>
  <c r="M34" i="60"/>
  <c r="M33" i="60"/>
  <c r="M32" i="60"/>
  <c r="M31" i="60"/>
  <c r="M30" i="60"/>
  <c r="M29" i="60"/>
  <c r="M28" i="60"/>
  <c r="M27" i="60"/>
  <c r="M26" i="60"/>
  <c r="M25" i="60"/>
  <c r="M24" i="60"/>
  <c r="M23" i="60"/>
  <c r="M22" i="60"/>
  <c r="M21" i="60"/>
  <c r="M20" i="60"/>
  <c r="M19" i="60"/>
  <c r="M18" i="60"/>
  <c r="M17" i="60"/>
  <c r="M16" i="60"/>
  <c r="M15" i="60"/>
  <c r="M14" i="60"/>
  <c r="M13" i="60"/>
  <c r="M12" i="60"/>
  <c r="M11" i="60"/>
  <c r="M10" i="60"/>
  <c r="M9" i="60"/>
  <c r="M7" i="60"/>
  <c r="S9" i="60" a="1"/>
  <c r="S9" i="60"/>
  <c r="S10" i="60" a="1"/>
  <c r="S10" i="60"/>
  <c r="S11" i="60" a="1"/>
  <c r="S11" i="60"/>
  <c r="S12" i="60" a="1"/>
  <c r="S12" i="60"/>
  <c r="S13" i="60" a="1"/>
  <c r="S13" i="60"/>
  <c r="S14" i="60" a="1"/>
  <c r="S14" i="60"/>
  <c r="S15" i="60" a="1"/>
  <c r="S15" i="60"/>
  <c r="S16" i="60" a="1"/>
  <c r="S16" i="60"/>
  <c r="S17" i="60" a="1"/>
  <c r="S17" i="60"/>
  <c r="S18" i="60" a="1"/>
  <c r="S18" i="60"/>
  <c r="S19" i="60" a="1"/>
  <c r="S19" i="60"/>
  <c r="S20" i="60" a="1"/>
  <c r="S20" i="60"/>
  <c r="S21" i="60" a="1"/>
  <c r="S21" i="60"/>
  <c r="S22" i="60" a="1"/>
  <c r="S22" i="60"/>
  <c r="S23" i="60" a="1"/>
  <c r="S23" i="60"/>
  <c r="S24" i="60" a="1"/>
  <c r="S24" i="60"/>
  <c r="S25" i="60" a="1"/>
  <c r="S25" i="60"/>
  <c r="S26" i="60" a="1"/>
  <c r="S26" i="60"/>
  <c r="S27" i="60" a="1"/>
  <c r="S27" i="60"/>
  <c r="S28" i="60" a="1"/>
  <c r="S28" i="60"/>
  <c r="S29" i="60" a="1"/>
  <c r="S29" i="60"/>
  <c r="S30" i="60" a="1"/>
  <c r="S30" i="60"/>
  <c r="S31" i="60" a="1"/>
  <c r="S31" i="60"/>
  <c r="S32" i="60" a="1"/>
  <c r="S32" i="60"/>
  <c r="S33" i="60" a="1"/>
  <c r="S33" i="60"/>
  <c r="S34" i="60" a="1"/>
  <c r="S34" i="60"/>
  <c r="S35" i="60" a="1"/>
  <c r="S35" i="60"/>
  <c r="S36" i="60" a="1"/>
  <c r="S36" i="60"/>
  <c r="S37" i="60" a="1"/>
  <c r="S37" i="60"/>
  <c r="S38" i="60" a="1"/>
  <c r="S38" i="60"/>
  <c r="S39" i="60" a="1"/>
  <c r="S39" i="60"/>
  <c r="S40" i="60" a="1"/>
  <c r="S40" i="60"/>
  <c r="S41" i="60" a="1"/>
  <c r="S41" i="60"/>
  <c r="S42" i="60" a="1"/>
  <c r="S42" i="60"/>
  <c r="S43" i="60" a="1"/>
  <c r="S43" i="60"/>
  <c r="S44" i="60" a="1"/>
  <c r="S44" i="60"/>
  <c r="S45" i="60" a="1"/>
  <c r="S45" i="60"/>
  <c r="S46" i="60" a="1"/>
  <c r="S46" i="60"/>
  <c r="S47" i="60" a="1"/>
  <c r="S47" i="60"/>
  <c r="S48" i="60" a="1"/>
  <c r="S48" i="60"/>
  <c r="S49" i="60" a="1"/>
  <c r="S49" i="60"/>
  <c r="S50" i="60" a="1"/>
  <c r="S50" i="60"/>
  <c r="S51" i="60" a="1"/>
  <c r="S51" i="60"/>
  <c r="S52" i="60" a="1"/>
  <c r="S52" i="60"/>
  <c r="S53" i="60" a="1"/>
  <c r="S53" i="60"/>
  <c r="S54" i="60" a="1"/>
  <c r="S54" i="60"/>
  <c r="S55" i="60" a="1"/>
  <c r="S55" i="60"/>
  <c r="S56" i="60" a="1"/>
  <c r="S56" i="60"/>
  <c r="T56" i="60"/>
  <c r="AA56" i="60"/>
  <c r="Z56" i="60"/>
  <c r="Y56" i="60"/>
  <c r="X56" i="60"/>
  <c r="W56" i="60"/>
  <c r="T55" i="60"/>
  <c r="AA55" i="60"/>
  <c r="Z55" i="60"/>
  <c r="Y55" i="60"/>
  <c r="X55" i="60"/>
  <c r="W55" i="60"/>
  <c r="T54" i="60"/>
  <c r="AA54" i="60"/>
  <c r="Z54" i="60"/>
  <c r="Y54" i="60"/>
  <c r="X54" i="60"/>
  <c r="W54" i="60"/>
  <c r="T53" i="60"/>
  <c r="AA53" i="60"/>
  <c r="Z53" i="60"/>
  <c r="Y53" i="60"/>
  <c r="X53" i="60"/>
  <c r="W53" i="60"/>
  <c r="T52" i="60"/>
  <c r="AA52" i="60"/>
  <c r="Z52" i="60"/>
  <c r="Y52" i="60"/>
  <c r="X52" i="60"/>
  <c r="W52" i="60"/>
  <c r="T51" i="60"/>
  <c r="AA51" i="60"/>
  <c r="Z51" i="60"/>
  <c r="Y51" i="60"/>
  <c r="X51" i="60"/>
  <c r="W51" i="60"/>
  <c r="T50" i="60"/>
  <c r="AA50" i="60"/>
  <c r="Z50" i="60"/>
  <c r="Y50" i="60"/>
  <c r="X50" i="60"/>
  <c r="W50" i="60"/>
  <c r="T49" i="60"/>
  <c r="AA49" i="60"/>
  <c r="Z49" i="60"/>
  <c r="Y49" i="60"/>
  <c r="X49" i="60"/>
  <c r="W49" i="60"/>
  <c r="T48" i="60"/>
  <c r="AA48" i="60"/>
  <c r="Z48" i="60"/>
  <c r="Y48" i="60"/>
  <c r="X48" i="60"/>
  <c r="W48" i="60"/>
  <c r="T47" i="60"/>
  <c r="AA47" i="60"/>
  <c r="Z47" i="60"/>
  <c r="Y47" i="60"/>
  <c r="X47" i="60"/>
  <c r="W47" i="60"/>
  <c r="T46" i="60"/>
  <c r="AA46" i="60"/>
  <c r="Z46" i="60"/>
  <c r="Y46" i="60"/>
  <c r="X46" i="60"/>
  <c r="W46" i="60"/>
  <c r="T45" i="60"/>
  <c r="AA45" i="60"/>
  <c r="Z45" i="60"/>
  <c r="Y45" i="60"/>
  <c r="X45" i="60"/>
  <c r="W45" i="60"/>
  <c r="T44" i="60"/>
  <c r="AA44" i="60"/>
  <c r="Z44" i="60"/>
  <c r="Y44" i="60"/>
  <c r="X44" i="60"/>
  <c r="W44" i="60"/>
  <c r="T43" i="60"/>
  <c r="AA43" i="60"/>
  <c r="Z43" i="60"/>
  <c r="Y43" i="60"/>
  <c r="X43" i="60"/>
  <c r="W43" i="60"/>
  <c r="T42" i="60"/>
  <c r="AA42" i="60"/>
  <c r="Z42" i="60"/>
  <c r="Y42" i="60"/>
  <c r="X42" i="60"/>
  <c r="W42" i="60"/>
  <c r="T41" i="60"/>
  <c r="AA41" i="60"/>
  <c r="Z41" i="60"/>
  <c r="Y41" i="60"/>
  <c r="X41" i="60"/>
  <c r="W41" i="60"/>
  <c r="T40" i="60"/>
  <c r="AA40" i="60"/>
  <c r="Z40" i="60"/>
  <c r="Y40" i="60"/>
  <c r="X40" i="60"/>
  <c r="W40" i="60"/>
  <c r="T39" i="60"/>
  <c r="AA39" i="60"/>
  <c r="Z39" i="60"/>
  <c r="Y39" i="60"/>
  <c r="X39" i="60"/>
  <c r="W39" i="60"/>
  <c r="T38" i="60"/>
  <c r="AA38" i="60"/>
  <c r="Z38" i="60"/>
  <c r="Y38" i="60"/>
  <c r="X38" i="60"/>
  <c r="W38" i="60"/>
  <c r="T37" i="60"/>
  <c r="AA37" i="60"/>
  <c r="Z37" i="60"/>
  <c r="Y37" i="60"/>
  <c r="X37" i="60"/>
  <c r="W37" i="60"/>
  <c r="T36" i="60"/>
  <c r="AA36" i="60"/>
  <c r="Z36" i="60"/>
  <c r="Y36" i="60"/>
  <c r="X36" i="60"/>
  <c r="W36" i="60"/>
  <c r="T35" i="60"/>
  <c r="AA35" i="60"/>
  <c r="Z35" i="60"/>
  <c r="Y35" i="60"/>
  <c r="X35" i="60"/>
  <c r="W35" i="60"/>
  <c r="T34" i="60"/>
  <c r="AA34" i="60"/>
  <c r="Z34" i="60"/>
  <c r="Y34" i="60"/>
  <c r="X34" i="60"/>
  <c r="W34" i="60"/>
  <c r="T33" i="60"/>
  <c r="AA33" i="60"/>
  <c r="Z33" i="60"/>
  <c r="Y33" i="60"/>
  <c r="X33" i="60"/>
  <c r="W33" i="60"/>
  <c r="T32" i="60"/>
  <c r="AA32" i="60"/>
  <c r="Z32" i="60"/>
  <c r="Y32" i="60"/>
  <c r="X32" i="60"/>
  <c r="W32" i="60"/>
  <c r="T31" i="60"/>
  <c r="AA31" i="60"/>
  <c r="Z31" i="60"/>
  <c r="Y31" i="60"/>
  <c r="X31" i="60"/>
  <c r="W31" i="60"/>
  <c r="T30" i="60"/>
  <c r="AA30" i="60"/>
  <c r="Z30" i="60"/>
  <c r="Y30" i="60"/>
  <c r="X30" i="60"/>
  <c r="W30" i="60"/>
  <c r="T29" i="60"/>
  <c r="AA29" i="60"/>
  <c r="Z29" i="60"/>
  <c r="Y29" i="60"/>
  <c r="X29" i="60"/>
  <c r="W29" i="60"/>
  <c r="T28" i="60"/>
  <c r="AA28" i="60"/>
  <c r="Z28" i="60"/>
  <c r="Y28" i="60"/>
  <c r="X28" i="60"/>
  <c r="W28" i="60"/>
  <c r="T27" i="60"/>
  <c r="AA27" i="60"/>
  <c r="Z27" i="60"/>
  <c r="Y27" i="60"/>
  <c r="X27" i="60"/>
  <c r="W27" i="60"/>
  <c r="T26" i="60"/>
  <c r="AA26" i="60"/>
  <c r="Z26" i="60"/>
  <c r="Y26" i="60"/>
  <c r="X26" i="60"/>
  <c r="W26" i="60"/>
  <c r="T25" i="60"/>
  <c r="AA25" i="60"/>
  <c r="Z25" i="60"/>
  <c r="Y25" i="60"/>
  <c r="X25" i="60"/>
  <c r="W25" i="60"/>
  <c r="T24" i="60"/>
  <c r="AA24" i="60"/>
  <c r="Z24" i="60"/>
  <c r="Y24" i="60"/>
  <c r="X24" i="60"/>
  <c r="W24" i="60"/>
  <c r="T23" i="60"/>
  <c r="AA23" i="60"/>
  <c r="Z23" i="60"/>
  <c r="Y23" i="60"/>
  <c r="X23" i="60"/>
  <c r="W23" i="60"/>
  <c r="T22" i="60"/>
  <c r="AA22" i="60"/>
  <c r="Z22" i="60"/>
  <c r="Y22" i="60"/>
  <c r="X22" i="60"/>
  <c r="W22" i="60"/>
  <c r="T21" i="60"/>
  <c r="AA21" i="60"/>
  <c r="Z21" i="60"/>
  <c r="Y21" i="60"/>
  <c r="X21" i="60"/>
  <c r="W21" i="60"/>
  <c r="T20" i="60"/>
  <c r="AA20" i="60"/>
  <c r="Z20" i="60"/>
  <c r="Y20" i="60"/>
  <c r="X20" i="60"/>
  <c r="W20" i="60"/>
  <c r="T19" i="60"/>
  <c r="AA19" i="60"/>
  <c r="Z19" i="60"/>
  <c r="Y19" i="60"/>
  <c r="X19" i="60"/>
  <c r="W19" i="60"/>
  <c r="T18" i="60"/>
  <c r="AA18" i="60"/>
  <c r="Z18" i="60"/>
  <c r="Y18" i="60"/>
  <c r="X18" i="60"/>
  <c r="W18" i="60"/>
  <c r="T17" i="60"/>
  <c r="AA17" i="60"/>
  <c r="Z17" i="60"/>
  <c r="Y17" i="60"/>
  <c r="X17" i="60"/>
  <c r="W17" i="60"/>
  <c r="T16" i="60"/>
  <c r="AA16" i="60"/>
  <c r="Z16" i="60"/>
  <c r="Y16" i="60"/>
  <c r="X16" i="60"/>
  <c r="W16" i="60"/>
  <c r="T15" i="60"/>
  <c r="AA15" i="60"/>
  <c r="Z15" i="60"/>
  <c r="Y15" i="60"/>
  <c r="X15" i="60"/>
  <c r="W15" i="60"/>
  <c r="T14" i="60"/>
  <c r="AA14" i="60"/>
  <c r="Z14" i="60"/>
  <c r="Y14" i="60"/>
  <c r="X14" i="60"/>
  <c r="W14" i="60"/>
  <c r="T13" i="60"/>
  <c r="AA13" i="60"/>
  <c r="Z13" i="60"/>
  <c r="Y13" i="60"/>
  <c r="X13" i="60"/>
  <c r="W13" i="60"/>
  <c r="T12" i="60"/>
  <c r="AA12" i="60"/>
  <c r="Z12" i="60"/>
  <c r="Y12" i="60"/>
  <c r="X12" i="60"/>
  <c r="W12" i="60"/>
  <c r="T11" i="60"/>
  <c r="AA11" i="60"/>
  <c r="Z11" i="60"/>
  <c r="Y11" i="60"/>
  <c r="X11" i="60"/>
  <c r="W11" i="60"/>
  <c r="T10" i="60"/>
  <c r="AA10" i="60"/>
  <c r="Z10" i="60"/>
  <c r="Y10" i="60"/>
  <c r="X10" i="60"/>
  <c r="W10" i="60"/>
  <c r="T9" i="60"/>
  <c r="AA9" i="60"/>
  <c r="Z9" i="60"/>
  <c r="Y9" i="60"/>
  <c r="X9" i="60"/>
  <c r="W9" i="60"/>
  <c r="U9" i="60"/>
  <c r="V9" i="60"/>
  <c r="U10" i="60"/>
  <c r="V10" i="60"/>
  <c r="U11" i="60"/>
  <c r="V11" i="60"/>
  <c r="U12" i="60"/>
  <c r="V12" i="60"/>
  <c r="U13" i="60"/>
  <c r="V13" i="60"/>
  <c r="U14" i="60"/>
  <c r="V14" i="60"/>
  <c r="U15" i="60"/>
  <c r="V15" i="60"/>
  <c r="U16" i="60"/>
  <c r="V16" i="60"/>
  <c r="U17" i="60"/>
  <c r="V17" i="60"/>
  <c r="U18" i="60"/>
  <c r="V18" i="60"/>
  <c r="U19" i="60"/>
  <c r="V19" i="60"/>
  <c r="U20" i="60"/>
  <c r="V20" i="60"/>
  <c r="U21" i="60"/>
  <c r="V21" i="60"/>
  <c r="U22" i="60"/>
  <c r="V22" i="60"/>
  <c r="U23" i="60"/>
  <c r="V23" i="60"/>
  <c r="U24" i="60"/>
  <c r="V24" i="60"/>
  <c r="U25" i="60"/>
  <c r="V25" i="60"/>
  <c r="U26" i="60"/>
  <c r="V26" i="60"/>
  <c r="U27" i="60"/>
  <c r="V27" i="60"/>
  <c r="U28" i="60"/>
  <c r="V28" i="60"/>
  <c r="U29" i="60"/>
  <c r="V29" i="60"/>
  <c r="U30" i="60"/>
  <c r="V30" i="60"/>
  <c r="U31" i="60"/>
  <c r="V31" i="60"/>
  <c r="U32" i="60"/>
  <c r="V32" i="60"/>
  <c r="U33" i="60"/>
  <c r="V33" i="60"/>
  <c r="U34" i="60"/>
  <c r="V34" i="60"/>
  <c r="U35" i="60"/>
  <c r="V35" i="60"/>
  <c r="U36" i="60"/>
  <c r="V36" i="60"/>
  <c r="U37" i="60"/>
  <c r="V37" i="60"/>
  <c r="U38" i="60"/>
  <c r="V38" i="60"/>
  <c r="U39" i="60"/>
  <c r="V39" i="60"/>
  <c r="U40" i="60"/>
  <c r="V40" i="60"/>
  <c r="U41" i="60"/>
  <c r="V41" i="60"/>
  <c r="U42" i="60"/>
  <c r="V42" i="60"/>
  <c r="U43" i="60"/>
  <c r="V43" i="60"/>
  <c r="U44" i="60"/>
  <c r="V44" i="60"/>
  <c r="U45" i="60"/>
  <c r="V45" i="60"/>
  <c r="U46" i="60"/>
  <c r="V46" i="60"/>
  <c r="U47" i="60"/>
  <c r="V47" i="60"/>
  <c r="U48" i="60"/>
  <c r="V48" i="60"/>
  <c r="U49" i="60"/>
  <c r="V49" i="60"/>
  <c r="U50" i="60"/>
  <c r="V50" i="60"/>
  <c r="U51" i="60"/>
  <c r="V51" i="60"/>
  <c r="U52" i="60"/>
  <c r="V52" i="60"/>
  <c r="U53" i="60"/>
  <c r="V53" i="60"/>
  <c r="U54" i="60"/>
  <c r="V54" i="60"/>
  <c r="U55" i="60"/>
  <c r="V55" i="60"/>
  <c r="U56" i="60"/>
  <c r="V56" i="60"/>
</calcChain>
</file>

<file path=xl/sharedStrings.xml><?xml version="1.0" encoding="utf-8"?>
<sst xmlns="http://schemas.openxmlformats.org/spreadsheetml/2006/main" count="3202" uniqueCount="219">
  <si>
    <t>Presale</t>
  </si>
  <si>
    <t>Close Date</t>
  </si>
  <si>
    <t>Status</t>
  </si>
  <si>
    <t>RFQ</t>
  </si>
  <si>
    <t>Cost Sheet</t>
  </si>
  <si>
    <t>Budgetary Quote</t>
  </si>
  <si>
    <t>Deal Qualification</t>
  </si>
  <si>
    <t>SoW</t>
  </si>
  <si>
    <t xml:space="preserve">OA quotation </t>
  </si>
  <si>
    <t>Sale</t>
  </si>
  <si>
    <t>Business Alignment</t>
  </si>
  <si>
    <t>IP Alignment</t>
  </si>
  <si>
    <t>Engineering Alignment</t>
  </si>
  <si>
    <t>Operation Alignment</t>
  </si>
  <si>
    <t>Legal Review</t>
  </si>
  <si>
    <t>Executive Signature</t>
  </si>
  <si>
    <t>SoW Review</t>
  </si>
  <si>
    <t>Business Unit:</t>
  </si>
  <si>
    <t>Sales Person:</t>
  </si>
  <si>
    <t>Confidence Level:</t>
  </si>
  <si>
    <t>Potential Booking Amount:</t>
  </si>
  <si>
    <t>Action Items</t>
  </si>
  <si>
    <t>Project#</t>
  </si>
  <si>
    <t>Project Name</t>
  </si>
  <si>
    <t>Deal Qual</t>
  </si>
  <si>
    <t>Engr Almt</t>
  </si>
  <si>
    <t>IP Almt</t>
  </si>
  <si>
    <t>OA Quot</t>
  </si>
  <si>
    <t>Budg Quot</t>
  </si>
  <si>
    <t>Oper Almt</t>
  </si>
  <si>
    <t>Legal Revw</t>
  </si>
  <si>
    <t>SoW Revw</t>
  </si>
  <si>
    <t>Contr. Signed</t>
  </si>
  <si>
    <t>Project 10</t>
  </si>
  <si>
    <t>Project 11</t>
  </si>
  <si>
    <t>Project 12</t>
  </si>
  <si>
    <t>Project 13</t>
  </si>
  <si>
    <t>Project 14</t>
  </si>
  <si>
    <t>Project 15</t>
  </si>
  <si>
    <t>Project 16</t>
  </si>
  <si>
    <t>Biz Almt</t>
  </si>
  <si>
    <t>Start Date</t>
  </si>
  <si>
    <t>Expected Date</t>
  </si>
  <si>
    <t>Description</t>
  </si>
  <si>
    <t>Billing Category</t>
  </si>
  <si>
    <t>Potential Revenue in current Quarter</t>
  </si>
  <si>
    <t>Project Name / Description</t>
  </si>
  <si>
    <t>BU</t>
  </si>
  <si>
    <t>Sales Person</t>
  </si>
  <si>
    <t>Stage</t>
  </si>
  <si>
    <t>%</t>
  </si>
  <si>
    <t>Est. Close Date</t>
  </si>
  <si>
    <t>Near Term Booking  Opps</t>
  </si>
  <si>
    <t>Backlog</t>
  </si>
  <si>
    <r>
      <rPr>
        <b/>
        <sz val="10"/>
        <rFont val="Cambria"/>
        <family val="1"/>
      </rPr>
      <t>Backlog</t>
    </r>
    <r>
      <rPr>
        <b/>
        <sz val="10"/>
        <color indexed="10"/>
        <rFont val="Cambria"/>
        <family val="1"/>
      </rPr>
      <t xml:space="preserve"> (Risks)/
</t>
    </r>
    <r>
      <rPr>
        <b/>
        <sz val="10"/>
        <rFont val="Cambria"/>
        <family val="1"/>
      </rPr>
      <t>Pulls</t>
    </r>
  </si>
  <si>
    <t>TOTAL 
Bill+BKLG
(A+B+C)</t>
  </si>
  <si>
    <t>Demand FCST 
(&gt;50% Conf)
Safe Achievable</t>
  </si>
  <si>
    <r>
      <t xml:space="preserve">Demand
 FCST
</t>
    </r>
    <r>
      <rPr>
        <b/>
        <sz val="10"/>
        <color indexed="10"/>
        <rFont val="Cambria"/>
        <family val="1"/>
      </rPr>
      <t xml:space="preserve">Mgmt 
Judgment </t>
    </r>
  </si>
  <si>
    <t>Sales Funnel (All % Conf) 
MAX Achievable</t>
  </si>
  <si>
    <t>Sales Funnel
Mgmt Judgment</t>
  </si>
  <si>
    <t>NEW Opportunities
MAX Achievable</t>
  </si>
  <si>
    <t>NEW Opportunities
Mgmt Judgment</t>
  </si>
  <si>
    <t>Conservative 
Billing 
(D+E+F)</t>
  </si>
  <si>
    <t>MAX Achievable Billing (Sales Funnel + Opportunities)
(D+E+G+I)</t>
  </si>
  <si>
    <t>Assessed 
Billing 
(D+E+F+G+H+I+J)</t>
  </si>
  <si>
    <t>B2B
Up to Date (Bill/
Booking)</t>
  </si>
  <si>
    <t>Action</t>
  </si>
  <si>
    <t>Owner</t>
  </si>
  <si>
    <t>Deadline</t>
  </si>
  <si>
    <t>Completion
Date 
(of action item)</t>
  </si>
  <si>
    <t xml:space="preserve">From:  </t>
  </si>
  <si>
    <t>From:   Wayne</t>
  </si>
  <si>
    <t>FCST
Q116</t>
  </si>
  <si>
    <t>Funnel
Q116</t>
  </si>
  <si>
    <t>AOP
Q116</t>
  </si>
  <si>
    <t>Variance
BB
vs.
FCST</t>
  </si>
  <si>
    <t>Variance
BB
vs
AOP</t>
  </si>
  <si>
    <t>Project 17</t>
  </si>
  <si>
    <t>Project 18</t>
  </si>
  <si>
    <t>Project 19</t>
  </si>
  <si>
    <t>Project 20</t>
  </si>
  <si>
    <t>Project 21</t>
  </si>
  <si>
    <t>Project 22</t>
  </si>
  <si>
    <t>Project 23</t>
  </si>
  <si>
    <t>Project 24</t>
  </si>
  <si>
    <t>Project 25</t>
  </si>
  <si>
    <t>Project 26</t>
  </si>
  <si>
    <t>Project 27</t>
  </si>
  <si>
    <t>Project 28</t>
  </si>
  <si>
    <t>Project 29</t>
  </si>
  <si>
    <t>Project 30</t>
  </si>
  <si>
    <t>Project 31</t>
  </si>
  <si>
    <t>Project 32</t>
  </si>
  <si>
    <t>Project 33</t>
  </si>
  <si>
    <t>Project 34</t>
  </si>
  <si>
    <t>Project 35</t>
  </si>
  <si>
    <t>Project 36</t>
  </si>
  <si>
    <t>Project 37</t>
  </si>
  <si>
    <t>Project 38</t>
  </si>
  <si>
    <t>Project 39</t>
  </si>
  <si>
    <t>Project 40</t>
  </si>
  <si>
    <t>Project 41</t>
  </si>
  <si>
    <t>Project 42</t>
  </si>
  <si>
    <t>Project 43</t>
  </si>
  <si>
    <t>Project 44</t>
  </si>
  <si>
    <t>Project 45</t>
  </si>
  <si>
    <t>Project 46</t>
  </si>
  <si>
    <t>Project 47</t>
  </si>
  <si>
    <t>Project 48</t>
  </si>
  <si>
    <t>Project 49</t>
  </si>
  <si>
    <t>Project 50</t>
  </si>
  <si>
    <t>Open date</t>
  </si>
  <si>
    <t>Expected close date</t>
  </si>
  <si>
    <t>QECD</t>
  </si>
  <si>
    <t>Summary</t>
  </si>
  <si>
    <t>Sample</t>
  </si>
  <si>
    <t>CSD</t>
  </si>
  <si>
    <t>Menu</t>
  </si>
  <si>
    <t>Priority</t>
  </si>
  <si>
    <t>drop-down list of Priority</t>
  </si>
  <si>
    <t>High</t>
  </si>
  <si>
    <t>Low</t>
  </si>
  <si>
    <t>Royalty</t>
  </si>
  <si>
    <t>TK</t>
  </si>
  <si>
    <t>ZSP</t>
  </si>
  <si>
    <t>Hantro</t>
  </si>
  <si>
    <t>GPU</t>
  </si>
  <si>
    <t>IPD</t>
  </si>
  <si>
    <t>Project 01</t>
  </si>
  <si>
    <t>Project 02</t>
  </si>
  <si>
    <t>Project 03</t>
  </si>
  <si>
    <t>Project 04</t>
  </si>
  <si>
    <t>Project 05</t>
  </si>
  <si>
    <t>Project 06</t>
  </si>
  <si>
    <t>Project 07</t>
  </si>
  <si>
    <t>Project 08</t>
  </si>
  <si>
    <t>Project 09</t>
  </si>
  <si>
    <t>Funnel</t>
  </si>
  <si>
    <t>Project name</t>
  </si>
  <si>
    <t>priority</t>
  </si>
  <si>
    <t>funnel</t>
  </si>
  <si>
    <t>General Information</t>
  </si>
  <si>
    <t>Marvell</t>
  </si>
  <si>
    <t>Greenliant</t>
  </si>
  <si>
    <t>G4119</t>
  </si>
  <si>
    <t>Customer Name</t>
  </si>
  <si>
    <t>Potential Booking</t>
  </si>
  <si>
    <t>Closed Booking</t>
  </si>
  <si>
    <t>Worksheet</t>
  </si>
  <si>
    <t>Regular Cases</t>
  </si>
  <si>
    <t>Main Menu</t>
  </si>
  <si>
    <t>Customer</t>
  </si>
  <si>
    <t>Near Term Opp</t>
  </si>
  <si>
    <t>Low Number(k)</t>
  </si>
  <si>
    <t>High Number(k)</t>
  </si>
  <si>
    <t>Potential Revenue</t>
  </si>
  <si>
    <r>
      <t>Customer Name</t>
    </r>
    <r>
      <rPr>
        <sz val="11"/>
        <color theme="1"/>
        <rFont val="Calibri"/>
        <family val="2"/>
        <scheme val="minor"/>
      </rPr>
      <t>:</t>
    </r>
  </si>
  <si>
    <r>
      <t>Project Name</t>
    </r>
    <r>
      <rPr>
        <sz val="11"/>
        <color theme="1"/>
        <rFont val="Calibri"/>
        <family val="2"/>
        <scheme val="minor"/>
      </rPr>
      <t>:</t>
    </r>
  </si>
  <si>
    <t>Closed Revenue</t>
  </si>
  <si>
    <t>Highlight</t>
  </si>
  <si>
    <t>Lowlight</t>
  </si>
  <si>
    <t>Support Needed</t>
  </si>
  <si>
    <t>highlight</t>
  </si>
  <si>
    <t>lowlight</t>
  </si>
  <si>
    <t>support needed</t>
  </si>
  <si>
    <t>Order#1</t>
  </si>
  <si>
    <t>Estimated Close in:</t>
  </si>
  <si>
    <t>Bookings</t>
  </si>
  <si>
    <t>Revenue</t>
  </si>
  <si>
    <t>Category</t>
  </si>
  <si>
    <t>Current Quarter</t>
  </si>
  <si>
    <t>Next Quarter</t>
  </si>
  <si>
    <t>Future Quarters</t>
  </si>
  <si>
    <t>The Quarter after</t>
  </si>
  <si>
    <t>The fourth Quarter</t>
  </si>
  <si>
    <t>Estimated Close in</t>
  </si>
  <si>
    <t>Order(Weekly)</t>
  </si>
  <si>
    <t>Weekly</t>
  </si>
  <si>
    <t>Broadcom</t>
  </si>
  <si>
    <t>M.Kolluru</t>
  </si>
  <si>
    <t>ZSP, Hantro, GPU</t>
  </si>
  <si>
    <t>Freescale</t>
  </si>
  <si>
    <t>Texas Instruments</t>
  </si>
  <si>
    <t>DSP</t>
  </si>
  <si>
    <t>B.Wang</t>
  </si>
  <si>
    <t>Ambarella</t>
  </si>
  <si>
    <t>Summit Semi</t>
  </si>
  <si>
    <t>Apollo</t>
  </si>
  <si>
    <t>P.Werp</t>
  </si>
  <si>
    <t>Sonavation</t>
  </si>
  <si>
    <t>Tx &amp; Rx</t>
  </si>
  <si>
    <t>Project</t>
  </si>
  <si>
    <t>Tessera/FotoNation</t>
  </si>
  <si>
    <t>TK 28 Vision Chip</t>
  </si>
  <si>
    <t>NRE</t>
  </si>
  <si>
    <t>Bill Wang</t>
  </si>
  <si>
    <t>Q2</t>
  </si>
  <si>
    <t>Tessera/Fotonation</t>
  </si>
  <si>
    <t>VIP8000UL, DC8000, GCNanoLite</t>
  </si>
  <si>
    <t>License</t>
  </si>
  <si>
    <t>VoragoTech</t>
  </si>
  <si>
    <t>Project Description:</t>
  </si>
  <si>
    <t>ADC in GF 0.13u IP license auto grade</t>
  </si>
  <si>
    <t>Mahadev Kolluru</t>
  </si>
  <si>
    <t xml:space="preserve"> </t>
  </si>
  <si>
    <t>OnSemi</t>
  </si>
  <si>
    <t>GC NanoLiteV</t>
  </si>
  <si>
    <t>NXP</t>
  </si>
  <si>
    <t>GPU NanoLiteV</t>
  </si>
  <si>
    <t>Paul Werp</t>
  </si>
  <si>
    <t>Hantro 1080p60</t>
  </si>
  <si>
    <t>M825 Turn-key</t>
  </si>
  <si>
    <t>M815 Turn-key</t>
  </si>
  <si>
    <t>Dasalt -- Possible TK</t>
  </si>
  <si>
    <t>Ambiq</t>
  </si>
  <si>
    <t>BLE</t>
  </si>
  <si>
    <t>Silego</t>
  </si>
  <si>
    <t>Customer - Project</t>
  </si>
  <si>
    <t>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</si>
</sst>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164" formatCode="[$$-409]#,##0.00"/>
    <numFmt numFmtId="165" formatCode="[$-409]d/mmm;@"/>
    <numFmt numFmtId="166" formatCode="_ [$€-2]\ * #,##0.0000_ ;_ [$€-2]\ * \-#,##0.0000_ ;_ [$€-2]\ * &quot;-&quot;????_ ;_ @_ "/>
    <numFmt numFmtId="167" formatCode="0_);[Red]\(0\)"/>
    <numFmt numFmtId="168" formatCode="mm/dd/yy;@"/>
    <numFmt numFmtId="169" formatCode="&quot;$&quot;#,##0"/>
    <numFmt numFmtId="170" formatCode="[$-409]d\-mmm\-yy;@"/>
    <numFmt numFmtId="171" formatCode="_(&quot;$&quot;* #,##0_);_(&quot;$&quot;* \(#,##0\);_(&quot;$&quot;* &quot;-&quot;??_);_(@_)"/>
  </numFmts>
  <fonts count="3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mbria"/>
      <family val="1"/>
    </font>
    <font>
      <b/>
      <sz val="10"/>
      <color indexed="10"/>
      <name val="Cambria"/>
      <family val="1"/>
    </font>
    <font>
      <b/>
      <sz val="10"/>
      <color indexed="30"/>
      <name val="Cambria"/>
      <family val="1"/>
    </font>
    <font>
      <b/>
      <sz val="10"/>
      <color indexed="18"/>
      <name val="Cambria"/>
      <family val="1"/>
    </font>
    <font>
      <sz val="10"/>
      <color theme="1"/>
      <name val="Bookman Old Style"/>
      <family val="1"/>
    </font>
    <font>
      <sz val="10"/>
      <color theme="1"/>
      <name val="Cambria"/>
      <family val="1"/>
    </font>
    <font>
      <sz val="10"/>
      <name val="Cambria"/>
      <family val="1"/>
    </font>
    <font>
      <sz val="10"/>
      <color rgb="FFFF0000"/>
      <name val="Cambria"/>
      <family val="1"/>
    </font>
    <font>
      <sz val="10"/>
      <color indexed="8"/>
      <name val="Bookman Old Style"/>
      <family val="1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4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sz val="12"/>
      <name val="Cambria"/>
      <family val="1"/>
    </font>
    <font>
      <sz val="12"/>
      <color rgb="FFFF0000"/>
      <name val="Cambria"/>
      <family val="1"/>
    </font>
    <font>
      <sz val="12"/>
      <color theme="1"/>
      <name val="Bookman Old Style"/>
      <family val="1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1"/>
        <bgColor indexed="64"/>
      </patternFill>
    </fill>
    <fill>
      <patternFill patternType="lightUp">
        <bgColor indexed="11"/>
      </patternFill>
    </fill>
    <fill>
      <patternFill patternType="lightUp"/>
    </fill>
    <fill>
      <patternFill patternType="lightUp">
        <bgColor indexed="51"/>
      </patternFill>
    </fill>
    <fill>
      <patternFill patternType="lightUp">
        <bgColor indexed="3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81">
    <border>
      <left/>
      <right/>
      <top/>
      <bottom/>
      <diagonal/>
    </border>
    <border>
      <left style="medium">
        <color indexed="64"/>
      </left>
      <right style="dashed">
        <color indexed="55"/>
      </right>
      <top style="medium">
        <color indexed="64"/>
      </top>
      <bottom style="medium">
        <color indexed="64"/>
      </bottom>
      <diagonal/>
    </border>
    <border>
      <left style="dashed">
        <color indexed="55"/>
      </left>
      <right style="dashed">
        <color indexed="55"/>
      </right>
      <top style="medium">
        <color indexed="64"/>
      </top>
      <bottom style="medium">
        <color indexed="64"/>
      </bottom>
      <diagonal/>
    </border>
    <border>
      <left style="dashed">
        <color indexed="55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55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22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/>
      <top style="medium">
        <color indexed="64"/>
      </top>
      <bottom style="medium">
        <color indexed="64"/>
      </bottom>
      <diagonal/>
    </border>
    <border>
      <left style="medium">
        <color indexed="53"/>
      </left>
      <right style="medium">
        <color indexed="53"/>
      </right>
      <top style="medium">
        <color indexed="64"/>
      </top>
      <bottom style="medium">
        <color indexed="64"/>
      </bottom>
      <diagonal/>
    </border>
    <border>
      <left style="medium">
        <color indexed="53"/>
      </left>
      <right/>
      <top style="medium">
        <color indexed="8"/>
      </top>
      <bottom style="medium">
        <color indexed="64"/>
      </bottom>
      <diagonal/>
    </border>
    <border>
      <left style="thin">
        <color indexed="64"/>
      </left>
      <right/>
      <top style="medium">
        <color indexed="8"/>
      </top>
      <bottom style="medium">
        <color indexed="64"/>
      </bottom>
      <diagonal/>
    </border>
    <border>
      <left style="thick">
        <color indexed="53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2"/>
      </left>
      <right style="thick">
        <color indexed="62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36"/>
      </right>
      <top style="medium">
        <color indexed="64"/>
      </top>
      <bottom style="medium">
        <color indexed="64"/>
      </bottom>
      <diagonal/>
    </border>
    <border>
      <left style="thick">
        <color indexed="36"/>
      </left>
      <right style="thin">
        <color indexed="64"/>
      </right>
      <top style="medium">
        <color indexed="64"/>
      </top>
      <bottom style="medium">
        <color indexed="8"/>
      </bottom>
      <diagonal/>
    </border>
    <border>
      <left style="thin">
        <color indexed="64"/>
      </left>
      <right style="thick">
        <color indexed="36"/>
      </right>
      <top style="medium">
        <color indexed="64"/>
      </top>
      <bottom style="medium">
        <color indexed="8"/>
      </bottom>
      <diagonal/>
    </border>
    <border>
      <left style="medium">
        <color indexed="17"/>
      </left>
      <right style="thick">
        <color indexed="17"/>
      </right>
      <top style="medium">
        <color indexed="17"/>
      </top>
      <bottom style="medium">
        <color indexed="64"/>
      </bottom>
      <diagonal/>
    </border>
    <border>
      <left/>
      <right style="thick">
        <color indexed="17"/>
      </right>
      <top style="medium">
        <color indexed="17"/>
      </top>
      <bottom style="medium">
        <color indexed="64"/>
      </bottom>
      <diagonal/>
    </border>
    <border>
      <left style="thick">
        <color indexed="17"/>
      </left>
      <right style="medium">
        <color indexed="17"/>
      </right>
      <top style="medium">
        <color indexed="17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55"/>
      </right>
      <top style="thin">
        <color indexed="22"/>
      </top>
      <bottom style="thin">
        <color indexed="22"/>
      </bottom>
      <diagonal/>
    </border>
    <border>
      <left style="dashed">
        <color indexed="55"/>
      </left>
      <right style="dashed">
        <color indexed="55"/>
      </right>
      <top style="thin">
        <color indexed="22"/>
      </top>
      <bottom style="thin">
        <color indexed="22"/>
      </bottom>
      <diagonal/>
    </border>
    <border>
      <left style="dashed">
        <color indexed="55"/>
      </left>
      <right style="dashed">
        <color indexed="55"/>
      </right>
      <top/>
      <bottom style="thin">
        <color indexed="22"/>
      </bottom>
      <diagonal/>
    </border>
    <border>
      <left style="dashed">
        <color indexed="55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55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/>
      <top style="thin">
        <color indexed="22"/>
      </top>
      <bottom style="thin">
        <color indexed="22"/>
      </bottom>
      <diagonal/>
    </border>
    <border>
      <left style="thin">
        <color indexed="55"/>
      </left>
      <right style="medium">
        <color indexed="53"/>
      </right>
      <top style="thin">
        <color indexed="22"/>
      </top>
      <bottom style="thin">
        <color indexed="22"/>
      </bottom>
      <diagonal/>
    </border>
    <border>
      <left style="medium">
        <color indexed="53"/>
      </left>
      <right style="medium">
        <color indexed="53"/>
      </right>
      <top style="thin">
        <color indexed="22"/>
      </top>
      <bottom/>
      <diagonal/>
    </border>
    <border>
      <left/>
      <right style="thin">
        <color indexed="55"/>
      </right>
      <top/>
      <bottom style="thin">
        <color indexed="31"/>
      </bottom>
      <diagonal/>
    </border>
    <border>
      <left style="thin">
        <color indexed="64"/>
      </left>
      <right style="thick">
        <color indexed="53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 style="thin">
        <color indexed="22"/>
      </bottom>
      <diagonal/>
    </border>
    <border>
      <left/>
      <right style="thick">
        <color indexed="62"/>
      </right>
      <top style="thin">
        <color indexed="22"/>
      </top>
      <bottom style="thin">
        <color indexed="22"/>
      </bottom>
      <diagonal/>
    </border>
    <border>
      <left style="thick">
        <color indexed="62"/>
      </left>
      <right style="thick">
        <color indexed="62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medium">
        <color indexed="64"/>
      </left>
      <right style="medium">
        <color indexed="64"/>
      </right>
      <top style="thin">
        <color indexed="22"/>
      </top>
      <bottom/>
      <diagonal/>
    </border>
    <border>
      <left/>
      <right style="medium">
        <color indexed="64"/>
      </right>
      <top style="thin">
        <color indexed="22"/>
      </top>
      <bottom style="thin">
        <color indexed="22"/>
      </bottom>
      <diagonal/>
    </border>
    <border>
      <left/>
      <right style="medium">
        <color indexed="64"/>
      </right>
      <top style="thin">
        <color indexed="22"/>
      </top>
      <bottom/>
      <diagonal/>
    </border>
    <border>
      <left style="thick">
        <color indexed="36"/>
      </left>
      <right style="thin">
        <color indexed="64"/>
      </right>
      <top/>
      <bottom style="thin">
        <color indexed="22"/>
      </bottom>
      <diagonal/>
    </border>
    <border>
      <left style="thin">
        <color indexed="64"/>
      </left>
      <right style="thick">
        <color indexed="20"/>
      </right>
      <top style="thin">
        <color indexed="22"/>
      </top>
      <bottom style="thin">
        <color indexed="22"/>
      </bottom>
      <diagonal/>
    </border>
    <border>
      <left style="medium">
        <color indexed="17"/>
      </left>
      <right style="thick">
        <color indexed="17"/>
      </right>
      <top/>
      <bottom/>
      <diagonal/>
    </border>
    <border>
      <left/>
      <right style="thick">
        <color indexed="17"/>
      </right>
      <top/>
      <bottom/>
      <diagonal/>
    </border>
    <border>
      <left style="thick">
        <color indexed="17"/>
      </left>
      <right style="medium">
        <color indexed="17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 style="thin">
        <color indexed="55"/>
      </right>
      <top/>
      <bottom/>
      <diagonal/>
    </border>
    <border>
      <left style="thin">
        <color indexed="55"/>
      </left>
      <right style="medium">
        <color indexed="64"/>
      </right>
      <top style="thin">
        <color indexed="22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8" tint="0.39994506668294322"/>
      </left>
      <right/>
      <top style="thin">
        <color theme="8" tint="0.39994506668294322"/>
      </top>
      <bottom style="thin">
        <color theme="8" tint="0.39994506668294322"/>
      </bottom>
      <diagonal/>
    </border>
    <border>
      <left/>
      <right/>
      <top style="thin">
        <color theme="8" tint="0.39994506668294322"/>
      </top>
      <bottom style="thin">
        <color theme="8" tint="0.39994506668294322"/>
      </bottom>
      <diagonal/>
    </border>
    <border>
      <left/>
      <right style="thin">
        <color theme="8" tint="0.39994506668294322"/>
      </right>
      <top style="thin">
        <color theme="8" tint="0.39994506668294322"/>
      </top>
      <bottom style="thin">
        <color theme="8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22"/>
      </right>
      <top style="medium">
        <color indexed="64"/>
      </top>
      <bottom/>
      <diagonal/>
    </border>
    <border>
      <left style="thin">
        <color indexed="55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theme="8" tint="0.39994506668294322"/>
      </bottom>
      <diagonal/>
    </border>
    <border>
      <left/>
      <right/>
      <top style="thin">
        <color theme="8" tint="0.39994506668294322"/>
      </top>
      <bottom/>
      <diagonal/>
    </border>
    <border>
      <left/>
      <right style="thin">
        <color theme="8" tint="0.39997558519241921"/>
      </right>
      <top style="thin">
        <color theme="8" tint="0.39994506668294322"/>
      </top>
      <bottom style="thin">
        <color theme="8" tint="0.39994506668294322"/>
      </bottom>
      <diagonal/>
    </border>
    <border>
      <left/>
      <right style="thin">
        <color theme="8" tint="0.39997558519241921"/>
      </right>
      <top/>
      <bottom style="thin">
        <color theme="8" tint="0.39994506668294322"/>
      </bottom>
      <diagonal/>
    </border>
    <border>
      <left/>
      <right/>
      <top style="thin">
        <color theme="8" tint="0.39997558519241921"/>
      </top>
      <bottom/>
      <diagonal/>
    </border>
    <border>
      <left/>
      <right/>
      <top style="thin">
        <color theme="8" tint="0.39994506668294322"/>
      </top>
      <bottom style="thin">
        <color theme="8" tint="0.39997558519241921"/>
      </bottom>
      <diagonal/>
    </border>
    <border>
      <left/>
      <right/>
      <top/>
      <bottom style="thin">
        <color theme="8" tint="0.39988402966399123"/>
      </bottom>
      <diagonal/>
    </border>
    <border>
      <left style="medium">
        <color indexed="64"/>
      </left>
      <right style="dashed">
        <color indexed="55"/>
      </right>
      <top/>
      <bottom style="thin">
        <color indexed="22"/>
      </bottom>
      <diagonal/>
    </border>
    <border>
      <left style="dashed">
        <color indexed="55"/>
      </left>
      <right style="medium">
        <color indexed="64"/>
      </right>
      <top/>
      <bottom style="thin">
        <color indexed="22"/>
      </bottom>
      <diagonal/>
    </border>
    <border>
      <left style="thin">
        <color indexed="55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9">
    <xf numFmtId="0" fontId="0" fillId="0" borderId="0"/>
    <xf numFmtId="164" fontId="1" fillId="0" borderId="0"/>
    <xf numFmtId="164" fontId="6" fillId="0" borderId="0">
      <protection locked="0"/>
    </xf>
    <xf numFmtId="165" fontId="1" fillId="0" borderId="0"/>
    <xf numFmtId="164" fontId="6" fillId="0" borderId="0">
      <protection locked="0"/>
    </xf>
    <xf numFmtId="8" fontId="10" fillId="0" borderId="0" applyFont="0" applyFill="0" applyBorder="0" applyAlignment="0" applyProtection="0"/>
    <xf numFmtId="0" fontId="11" fillId="0" borderId="0" applyNumberFormat="0" applyFill="0" applyBorder="0" applyAlignment="0" applyProtection="0"/>
    <xf numFmtId="9" fontId="18" fillId="0" borderId="0" applyFont="0" applyFill="0" applyBorder="0" applyAlignment="0" applyProtection="0"/>
    <xf numFmtId="44" fontId="18" fillId="0" borderId="0" applyFont="0" applyFill="0" applyBorder="0" applyAlignment="0" applyProtection="0"/>
  </cellStyleXfs>
  <cellXfs count="258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41" fontId="2" fillId="0" borderId="1" xfId="1" applyNumberFormat="1" applyFont="1" applyFill="1" applyBorder="1" applyAlignment="1" applyProtection="1">
      <alignment horizontal="center" vertical="center" wrapText="1"/>
    </xf>
    <xf numFmtId="41" fontId="2" fillId="0" borderId="2" xfId="1" applyNumberFormat="1" applyFont="1" applyFill="1" applyBorder="1" applyAlignment="1" applyProtection="1">
      <alignment horizontal="center" vertical="center" wrapText="1"/>
    </xf>
    <xf numFmtId="41" fontId="2" fillId="0" borderId="3" xfId="1" applyNumberFormat="1" applyFont="1" applyFill="1" applyBorder="1" applyAlignment="1" applyProtection="1">
      <alignment horizontal="center" vertical="center" wrapText="1"/>
    </xf>
    <xf numFmtId="41" fontId="2" fillId="0" borderId="0" xfId="1" applyNumberFormat="1" applyFont="1" applyFill="1" applyBorder="1" applyAlignment="1" applyProtection="1">
      <alignment horizontal="center" vertical="center" wrapText="1"/>
    </xf>
    <xf numFmtId="41" fontId="2" fillId="0" borderId="5" xfId="1" applyNumberFormat="1" applyFont="1" applyFill="1" applyBorder="1" applyAlignment="1" applyProtection="1">
      <alignment horizontal="center" vertical="center" wrapText="1"/>
    </xf>
    <xf numFmtId="41" fontId="2" fillId="0" borderId="6" xfId="1" applyNumberFormat="1" applyFont="1" applyFill="1" applyBorder="1" applyAlignment="1" applyProtection="1">
      <alignment horizontal="center" vertical="center" wrapText="1"/>
    </xf>
    <xf numFmtId="41" fontId="2" fillId="0" borderId="7" xfId="1" applyNumberFormat="1" applyFont="1" applyFill="1" applyBorder="1" applyAlignment="1" applyProtection="1">
      <alignment horizontal="center" vertical="center" wrapText="1"/>
    </xf>
    <xf numFmtId="41" fontId="3" fillId="3" borderId="4" xfId="1" applyNumberFormat="1" applyFont="1" applyFill="1" applyBorder="1" applyAlignment="1" applyProtection="1">
      <alignment horizontal="center" vertical="center" wrapText="1"/>
    </xf>
    <xf numFmtId="41" fontId="2" fillId="4" borderId="8" xfId="1" applyNumberFormat="1" applyFont="1" applyFill="1" applyBorder="1" applyAlignment="1" applyProtection="1">
      <alignment horizontal="center" vertical="center" wrapText="1"/>
    </xf>
    <xf numFmtId="41" fontId="2" fillId="0" borderId="9" xfId="1" applyNumberFormat="1" applyFont="1" applyFill="1" applyBorder="1" applyAlignment="1" applyProtection="1">
      <alignment horizontal="center" vertical="center" wrapText="1"/>
    </xf>
    <xf numFmtId="41" fontId="2" fillId="0" borderId="10" xfId="1" applyNumberFormat="1" applyFont="1" applyFill="1" applyBorder="1" applyAlignment="1" applyProtection="1">
      <alignment horizontal="center" vertical="center" wrapText="1"/>
    </xf>
    <xf numFmtId="41" fontId="4" fillId="0" borderId="11" xfId="1" applyNumberFormat="1" applyFont="1" applyFill="1" applyBorder="1" applyAlignment="1" applyProtection="1">
      <alignment horizontal="center" vertical="center" wrapText="1"/>
    </xf>
    <xf numFmtId="41" fontId="4" fillId="0" borderId="12" xfId="1" applyNumberFormat="1" applyFont="1" applyFill="1" applyBorder="1" applyAlignment="1" applyProtection="1">
      <alignment horizontal="center" vertical="center" wrapText="1"/>
    </xf>
    <xf numFmtId="41" fontId="4" fillId="0" borderId="13" xfId="1" applyNumberFormat="1" applyFont="1" applyFill="1" applyBorder="1" applyAlignment="1" applyProtection="1">
      <alignment horizontal="center" vertical="center" wrapText="1"/>
    </xf>
    <xf numFmtId="164" fontId="2" fillId="5" borderId="14" xfId="1" applyFont="1" applyFill="1" applyBorder="1" applyAlignment="1" applyProtection="1">
      <alignment horizontal="center" vertical="center" wrapText="1"/>
    </xf>
    <xf numFmtId="2" fontId="2" fillId="4" borderId="5" xfId="1" applyNumberFormat="1" applyFont="1" applyFill="1" applyBorder="1" applyAlignment="1" applyProtection="1">
      <alignment horizontal="center" vertical="center" wrapText="1"/>
    </xf>
    <xf numFmtId="2" fontId="2" fillId="6" borderId="15" xfId="1" applyNumberFormat="1" applyFont="1" applyFill="1" applyBorder="1" applyAlignment="1" applyProtection="1">
      <alignment horizontal="center" vertical="center" wrapText="1"/>
    </xf>
    <xf numFmtId="41" fontId="2" fillId="7" borderId="16" xfId="1" applyNumberFormat="1" applyFont="1" applyFill="1" applyBorder="1" applyAlignment="1" applyProtection="1">
      <alignment horizontal="center" vertical="center" wrapText="1"/>
    </xf>
    <xf numFmtId="164" fontId="2" fillId="7" borderId="17" xfId="1" applyNumberFormat="1" applyFont="1" applyFill="1" applyBorder="1" applyAlignment="1" applyProtection="1">
      <alignment horizontal="center" vertical="center" wrapText="1"/>
    </xf>
    <xf numFmtId="164" fontId="2" fillId="7" borderId="18" xfId="1" applyNumberFormat="1" applyFont="1" applyFill="1" applyBorder="1" applyAlignment="1" applyProtection="1">
      <alignment horizontal="center" vertical="center" wrapText="1"/>
    </xf>
    <xf numFmtId="164" fontId="5" fillId="8" borderId="19" xfId="1" applyFont="1" applyFill="1" applyBorder="1" applyAlignment="1" applyProtection="1">
      <alignment horizontal="center" vertical="center" wrapText="1"/>
    </xf>
    <xf numFmtId="164" fontId="3" fillId="8" borderId="20" xfId="1" applyFont="1" applyFill="1" applyBorder="1" applyAlignment="1" applyProtection="1">
      <alignment horizontal="center" vertical="center" wrapText="1"/>
    </xf>
    <xf numFmtId="164" fontId="3" fillId="3" borderId="0" xfId="1" applyFont="1" applyFill="1" applyBorder="1" applyAlignment="1" applyProtection="1">
      <alignment horizontal="center" vertical="center" wrapText="1"/>
    </xf>
    <xf numFmtId="41" fontId="2" fillId="9" borderId="21" xfId="1" applyNumberFormat="1" applyFont="1" applyFill="1" applyBorder="1" applyAlignment="1" applyProtection="1">
      <alignment horizontal="center" vertical="center" wrapText="1"/>
    </xf>
    <xf numFmtId="41" fontId="2" fillId="9" borderId="22" xfId="1" applyNumberFormat="1" applyFont="1" applyFill="1" applyBorder="1" applyAlignment="1" applyProtection="1">
      <alignment horizontal="center" vertical="center" wrapText="1"/>
    </xf>
    <xf numFmtId="41" fontId="2" fillId="9" borderId="23" xfId="1" applyNumberFormat="1" applyFont="1" applyFill="1" applyBorder="1" applyAlignment="1" applyProtection="1">
      <alignment horizontal="center" vertical="center" wrapText="1"/>
    </xf>
    <xf numFmtId="41" fontId="2" fillId="0" borderId="24" xfId="1" applyNumberFormat="1" applyFont="1" applyFill="1" applyBorder="1" applyAlignment="1" applyProtection="1">
      <alignment horizontal="center" vertical="center" wrapText="1"/>
    </xf>
    <xf numFmtId="164" fontId="6" fillId="0" borderId="0" xfId="2" applyNumberFormat="1" applyAlignment="1" applyProtection="1">
      <alignment vertical="center"/>
    </xf>
    <xf numFmtId="0" fontId="6" fillId="0" borderId="0" xfId="4" applyNumberFormat="1" applyFont="1" applyAlignment="1" applyProtection="1">
      <alignment vertical="center"/>
    </xf>
    <xf numFmtId="168" fontId="7" fillId="3" borderId="0" xfId="3" applyNumberFormat="1" applyFont="1" applyFill="1" applyBorder="1" applyAlignment="1">
      <alignment horizontal="center" vertical="center"/>
    </xf>
    <xf numFmtId="1" fontId="7" fillId="0" borderId="31" xfId="3" applyNumberFormat="1" applyFont="1" applyFill="1" applyBorder="1" applyAlignment="1">
      <alignment horizontal="center" vertical="center"/>
    </xf>
    <xf numFmtId="1" fontId="7" fillId="0" borderId="32" xfId="3" applyNumberFormat="1" applyFont="1" applyFill="1" applyBorder="1" applyAlignment="1">
      <alignment horizontal="center" vertical="center"/>
    </xf>
    <xf numFmtId="42" fontId="7" fillId="12" borderId="33" xfId="3" applyNumberFormat="1" applyFont="1" applyFill="1" applyBorder="1" applyAlignment="1">
      <alignment vertical="center"/>
    </xf>
    <xf numFmtId="169" fontId="9" fillId="0" borderId="34" xfId="3" applyNumberFormat="1" applyFont="1" applyFill="1" applyBorder="1" applyAlignment="1">
      <alignment horizontal="center" vertical="center"/>
    </xf>
    <xf numFmtId="6" fontId="7" fillId="0" borderId="35" xfId="3" applyNumberFormat="1" applyFont="1" applyFill="1" applyBorder="1" applyAlignment="1">
      <alignment vertical="center"/>
    </xf>
    <xf numFmtId="42" fontId="7" fillId="0" borderId="36" xfId="3" applyNumberFormat="1" applyFont="1" applyFill="1" applyBorder="1" applyAlignment="1">
      <alignment vertical="center"/>
    </xf>
    <xf numFmtId="42" fontId="7" fillId="0" borderId="37" xfId="3" applyNumberFormat="1" applyFont="1" applyFill="1" applyBorder="1" applyAlignment="1">
      <alignment vertical="center"/>
    </xf>
    <xf numFmtId="6" fontId="7" fillId="0" borderId="38" xfId="3" applyNumberFormat="1" applyFont="1" applyFill="1" applyBorder="1" applyAlignment="1">
      <alignment vertical="center"/>
    </xf>
    <xf numFmtId="42" fontId="7" fillId="0" borderId="39" xfId="3" applyNumberFormat="1" applyFont="1" applyFill="1" applyBorder="1" applyAlignment="1">
      <alignment vertical="center"/>
    </xf>
    <xf numFmtId="42" fontId="7" fillId="13" borderId="40" xfId="3" applyNumberFormat="1" applyFont="1" applyFill="1" applyBorder="1" applyAlignment="1">
      <alignment vertical="center"/>
    </xf>
    <xf numFmtId="2" fontId="7" fillId="12" borderId="41" xfId="3" applyNumberFormat="1" applyFont="1" applyFill="1" applyBorder="1" applyAlignment="1">
      <alignment vertical="center"/>
    </xf>
    <xf numFmtId="2" fontId="7" fillId="0" borderId="15" xfId="3" applyNumberFormat="1" applyFont="1" applyFill="1" applyBorder="1" applyAlignment="1">
      <alignment vertical="center"/>
    </xf>
    <xf numFmtId="42" fontId="9" fillId="12" borderId="33" xfId="3" applyNumberFormat="1" applyFont="1" applyFill="1" applyBorder="1" applyAlignment="1">
      <alignment vertical="center"/>
    </xf>
    <xf numFmtId="2" fontId="7" fillId="0" borderId="51" xfId="3" applyNumberFormat="1" applyFont="1" applyFill="1" applyBorder="1" applyAlignment="1">
      <alignment vertical="center"/>
    </xf>
    <xf numFmtId="0" fontId="0" fillId="0" borderId="0" xfId="0" applyNumberFormat="1" applyAlignment="1" applyProtection="1">
      <alignment vertical="center"/>
    </xf>
    <xf numFmtId="169" fontId="8" fillId="0" borderId="52" xfId="3" applyNumberFormat="1" applyFont="1" applyFill="1" applyBorder="1" applyAlignment="1">
      <alignment horizontal="center" vertical="center"/>
    </xf>
    <xf numFmtId="0" fontId="0" fillId="0" borderId="0" xfId="0" applyNumberFormat="1" applyFont="1" applyAlignment="1" applyProtection="1">
      <alignment vertical="center"/>
    </xf>
    <xf numFmtId="0" fontId="0" fillId="2" borderId="55" xfId="0" applyFill="1" applyBorder="1"/>
    <xf numFmtId="0" fontId="0" fillId="2" borderId="56" xfId="0" applyFill="1" applyBorder="1"/>
    <xf numFmtId="0" fontId="0" fillId="2" borderId="57" xfId="0" applyFill="1" applyBorder="1"/>
    <xf numFmtId="0" fontId="0" fillId="2" borderId="58" xfId="0" applyFill="1" applyBorder="1"/>
    <xf numFmtId="0" fontId="0" fillId="2" borderId="59" xfId="0" applyFill="1" applyBorder="1"/>
    <xf numFmtId="0" fontId="0" fillId="2" borderId="61" xfId="0" applyFill="1" applyBorder="1"/>
    <xf numFmtId="0" fontId="0" fillId="2" borderId="54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60" xfId="0" applyFill="1" applyBorder="1" applyAlignment="1">
      <alignment wrapText="1"/>
    </xf>
    <xf numFmtId="14" fontId="0" fillId="2" borderId="54" xfId="0" applyNumberFormat="1" applyFill="1" applyBorder="1" applyAlignment="1">
      <alignment wrapText="1"/>
    </xf>
    <xf numFmtId="14" fontId="0" fillId="2" borderId="0" xfId="0" applyNumberFormat="1" applyFill="1" applyBorder="1" applyAlignment="1">
      <alignment wrapText="1"/>
    </xf>
    <xf numFmtId="14" fontId="0" fillId="2" borderId="60" xfId="0" applyNumberFormat="1" applyFill="1" applyBorder="1" applyAlignment="1">
      <alignment wrapText="1"/>
    </xf>
    <xf numFmtId="0" fontId="11" fillId="2" borderId="0" xfId="6" applyFill="1"/>
    <xf numFmtId="0" fontId="12" fillId="2" borderId="0" xfId="0" applyFont="1" applyFill="1"/>
    <xf numFmtId="0" fontId="13" fillId="2" borderId="0" xfId="6" applyFont="1" applyFill="1"/>
    <xf numFmtId="0" fontId="14" fillId="2" borderId="0" xfId="0" applyFont="1" applyFill="1"/>
    <xf numFmtId="0" fontId="0" fillId="2" borderId="0" xfId="0" applyFill="1" applyAlignment="1">
      <alignment horizontal="center"/>
    </xf>
    <xf numFmtId="0" fontId="15" fillId="2" borderId="0" xfId="6" applyFont="1" applyFill="1" applyAlignment="1">
      <alignment vertical="top"/>
    </xf>
    <xf numFmtId="0" fontId="16" fillId="2" borderId="0" xfId="0" applyFont="1" applyFill="1" applyAlignment="1">
      <alignment vertical="top"/>
    </xf>
    <xf numFmtId="0" fontId="0" fillId="2" borderId="0" xfId="0" applyNumberFormat="1" applyFill="1" applyBorder="1" applyAlignment="1">
      <alignment wrapText="1"/>
    </xf>
    <xf numFmtId="0" fontId="0" fillId="2" borderId="60" xfId="0" applyNumberFormat="1" applyFill="1" applyBorder="1" applyAlignment="1">
      <alignment wrapText="1"/>
    </xf>
    <xf numFmtId="0" fontId="0" fillId="2" borderId="62" xfId="0" applyFill="1" applyBorder="1" applyAlignment="1">
      <alignment horizontal="center"/>
    </xf>
    <xf numFmtId="16" fontId="0" fillId="14" borderId="63" xfId="0" applyNumberFormat="1" applyFill="1" applyBorder="1" applyAlignment="1">
      <alignment horizontal="center"/>
    </xf>
    <xf numFmtId="0" fontId="0" fillId="14" borderId="64" xfId="0" applyFill="1" applyBorder="1"/>
    <xf numFmtId="0" fontId="0" fillId="2" borderId="57" xfId="0" applyFill="1" applyBorder="1" applyAlignment="1">
      <alignment horizontal="right"/>
    </xf>
    <xf numFmtId="0" fontId="0" fillId="2" borderId="65" xfId="0" applyFill="1" applyBorder="1"/>
    <xf numFmtId="167" fontId="0" fillId="2" borderId="0" xfId="0" applyNumberFormat="1" applyFill="1" applyAlignment="1">
      <alignment horizontal="center" vertical="center"/>
    </xf>
    <xf numFmtId="167" fontId="0" fillId="2" borderId="65" xfId="0" applyNumberFormat="1" applyFill="1" applyBorder="1" applyAlignment="1">
      <alignment horizontal="center" wrapText="1"/>
    </xf>
    <xf numFmtId="42" fontId="7" fillId="0" borderId="0" xfId="3" applyNumberFormat="1" applyFont="1" applyFill="1" applyBorder="1" applyAlignment="1">
      <alignment vertical="center"/>
    </xf>
    <xf numFmtId="0" fontId="0" fillId="0" borderId="55" xfId="0" applyBorder="1"/>
    <xf numFmtId="0" fontId="0" fillId="0" borderId="56" xfId="0" applyBorder="1"/>
    <xf numFmtId="0" fontId="0" fillId="0" borderId="66" xfId="0" applyBorder="1"/>
    <xf numFmtId="0" fontId="0" fillId="0" borderId="58" xfId="0" applyBorder="1"/>
    <xf numFmtId="0" fontId="0" fillId="0" borderId="59" xfId="0" applyBorder="1"/>
    <xf numFmtId="0" fontId="0" fillId="0" borderId="61" xfId="0" applyBorder="1"/>
    <xf numFmtId="0" fontId="0" fillId="0" borderId="0" xfId="0" applyBorder="1"/>
    <xf numFmtId="0" fontId="0" fillId="0" borderId="55" xfId="0" quotePrefix="1" applyNumberFormat="1" applyBorder="1"/>
    <xf numFmtId="0" fontId="0" fillId="0" borderId="66" xfId="0" quotePrefix="1" applyBorder="1"/>
    <xf numFmtId="0" fontId="0" fillId="2" borderId="5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2" borderId="16" xfId="0" applyFill="1" applyBorder="1" applyAlignment="1">
      <alignment horizontal="left"/>
    </xf>
    <xf numFmtId="0" fontId="0" fillId="0" borderId="0" xfId="0" quotePrefix="1"/>
    <xf numFmtId="0" fontId="0" fillId="0" borderId="0" xfId="0" quotePrefix="1" applyAlignment="1">
      <alignment horizontal="right"/>
    </xf>
    <xf numFmtId="0" fontId="17" fillId="2" borderId="0" xfId="0" applyFont="1" applyFill="1"/>
    <xf numFmtId="0" fontId="0" fillId="2" borderId="0" xfId="0" applyFill="1" applyBorder="1" applyAlignment="1"/>
    <xf numFmtId="0" fontId="0" fillId="2" borderId="0" xfId="0" applyFill="1" applyBorder="1"/>
    <xf numFmtId="0" fontId="0" fillId="2" borderId="0" xfId="0" applyFill="1" applyBorder="1" applyAlignment="1">
      <alignment horizontal="center" vertical="center"/>
    </xf>
    <xf numFmtId="0" fontId="0" fillId="14" borderId="0" xfId="0" applyFill="1" applyBorder="1"/>
    <xf numFmtId="169" fontId="0" fillId="14" borderId="0" xfId="0" applyNumberFormat="1" applyFill="1" applyBorder="1"/>
    <xf numFmtId="9" fontId="0" fillId="14" borderId="0" xfId="0" applyNumberFormat="1" applyFill="1" applyBorder="1"/>
    <xf numFmtId="167" fontId="0" fillId="2" borderId="0" xfId="0" applyNumberFormat="1" applyFill="1" applyBorder="1" applyAlignment="1">
      <alignment horizontal="center" vertical="center"/>
    </xf>
    <xf numFmtId="0" fontId="11" fillId="2" borderId="65" xfId="6" applyFill="1" applyBorder="1"/>
    <xf numFmtId="0" fontId="0" fillId="15" borderId="65" xfId="0" applyFill="1" applyBorder="1"/>
    <xf numFmtId="0" fontId="7" fillId="0" borderId="0" xfId="3" applyNumberFormat="1" applyFont="1" applyFill="1" applyBorder="1" applyAlignment="1">
      <alignment horizontal="center" vertical="center"/>
    </xf>
    <xf numFmtId="0" fontId="0" fillId="0" borderId="0" xfId="0" applyNumberFormat="1"/>
    <xf numFmtId="0" fontId="2" fillId="0" borderId="0" xfId="1" applyNumberFormat="1" applyFont="1" applyFill="1" applyBorder="1" applyAlignment="1" applyProtection="1">
      <alignment horizontal="center" vertical="center" wrapText="1"/>
    </xf>
    <xf numFmtId="0" fontId="2" fillId="0" borderId="67" xfId="1" applyNumberFormat="1" applyFont="1" applyFill="1" applyBorder="1" applyAlignment="1" applyProtection="1">
      <alignment horizontal="center" vertical="center" wrapText="1"/>
    </xf>
    <xf numFmtId="0" fontId="2" fillId="0" borderId="54" xfId="1" applyNumberFormat="1" applyFont="1" applyFill="1" applyBorder="1" applyAlignment="1" applyProtection="1">
      <alignment horizontal="center" vertical="center" wrapText="1"/>
    </xf>
    <xf numFmtId="0" fontId="2" fillId="0" borderId="68" xfId="1" applyNumberFormat="1" applyFont="1" applyFill="1" applyBorder="1" applyAlignment="1" applyProtection="1">
      <alignment horizontal="center" vertical="center" wrapText="1"/>
    </xf>
    <xf numFmtId="0" fontId="7" fillId="0" borderId="25" xfId="3" quotePrefix="1" applyNumberFormat="1" applyFont="1" applyFill="1" applyBorder="1" applyAlignment="1">
      <alignment horizontal="left" vertical="center"/>
    </xf>
    <xf numFmtId="0" fontId="7" fillId="0" borderId="26" xfId="3" applyNumberFormat="1" applyFont="1" applyFill="1" applyBorder="1" applyAlignment="1">
      <alignment horizontal="center" vertical="center"/>
    </xf>
    <xf numFmtId="9" fontId="7" fillId="0" borderId="26" xfId="7" applyFont="1" applyFill="1" applyBorder="1" applyAlignment="1">
      <alignment horizontal="center" vertical="center"/>
    </xf>
    <xf numFmtId="14" fontId="7" fillId="3" borderId="28" xfId="3" applyNumberFormat="1" applyFont="1" applyFill="1" applyBorder="1" applyAlignment="1">
      <alignment horizontal="center" vertical="center"/>
    </xf>
    <xf numFmtId="14" fontId="0" fillId="0" borderId="0" xfId="0" applyNumberFormat="1"/>
    <xf numFmtId="0" fontId="0" fillId="2" borderId="0" xfId="0" applyFill="1" applyBorder="1" applyAlignment="1"/>
    <xf numFmtId="0" fontId="16" fillId="2" borderId="0" xfId="0" applyFont="1" applyFill="1" applyBorder="1"/>
    <xf numFmtId="0" fontId="16" fillId="2" borderId="0" xfId="0" applyFont="1" applyFill="1"/>
    <xf numFmtId="0" fontId="0" fillId="2" borderId="69" xfId="0" applyFill="1" applyBorder="1" applyAlignment="1">
      <alignment horizontal="center" wrapText="1"/>
    </xf>
    <xf numFmtId="14" fontId="0" fillId="14" borderId="63" xfId="0" applyNumberFormat="1" applyFill="1" applyBorder="1" applyAlignment="1">
      <alignment horizontal="center" vertical="center"/>
    </xf>
    <xf numFmtId="14" fontId="0" fillId="14" borderId="69" xfId="0" applyNumberFormat="1" applyFill="1" applyBorder="1" applyAlignment="1">
      <alignment horizontal="center" vertical="center"/>
    </xf>
    <xf numFmtId="167" fontId="0" fillId="2" borderId="70" xfId="0" applyNumberFormat="1" applyFill="1" applyBorder="1" applyAlignment="1">
      <alignment horizontal="center" vertical="center"/>
    </xf>
    <xf numFmtId="167" fontId="0" fillId="2" borderId="63" xfId="0" applyNumberFormat="1" applyFill="1" applyBorder="1" applyAlignment="1">
      <alignment horizontal="center" vertical="center"/>
    </xf>
    <xf numFmtId="167" fontId="0" fillId="2" borderId="71" xfId="0" applyNumberFormat="1" applyFill="1" applyBorder="1" applyAlignment="1">
      <alignment horizontal="center" vertical="center"/>
    </xf>
    <xf numFmtId="167" fontId="0" fillId="2" borderId="73" xfId="0" applyNumberFormat="1" applyFill="1" applyBorder="1" applyAlignment="1">
      <alignment horizontal="center" vertical="center"/>
    </xf>
    <xf numFmtId="167" fontId="0" fillId="2" borderId="74" xfId="0" applyNumberFormat="1" applyFill="1" applyBorder="1" applyAlignment="1">
      <alignment horizontal="center" vertical="center"/>
    </xf>
    <xf numFmtId="0" fontId="0" fillId="2" borderId="75" xfId="0" applyFill="1" applyBorder="1" applyAlignment="1">
      <alignment horizontal="center"/>
    </xf>
    <xf numFmtId="0" fontId="0" fillId="2" borderId="69" xfId="0" applyFill="1" applyBorder="1" applyAlignment="1">
      <alignment horizontal="right"/>
    </xf>
    <xf numFmtId="0" fontId="0" fillId="2" borderId="75" xfId="0" applyFill="1" applyBorder="1" applyAlignment="1">
      <alignment horizontal="right"/>
    </xf>
    <xf numFmtId="0" fontId="0" fillId="2" borderId="0" xfId="0" applyNumberFormat="1" applyFill="1"/>
    <xf numFmtId="0" fontId="11" fillId="2" borderId="0" xfId="6" applyFont="1" applyFill="1" applyAlignment="1">
      <alignment vertical="top"/>
    </xf>
    <xf numFmtId="0" fontId="11" fillId="0" borderId="0" xfId="6"/>
    <xf numFmtId="0" fontId="15" fillId="0" borderId="0" xfId="6" applyFont="1"/>
    <xf numFmtId="0" fontId="17" fillId="2" borderId="0" xfId="0" applyFont="1" applyFill="1" applyBorder="1" applyAlignment="1"/>
    <xf numFmtId="14" fontId="0" fillId="14" borderId="71" xfId="0" applyNumberFormat="1" applyFill="1" applyBorder="1" applyAlignment="1">
      <alignment horizontal="center" vertical="center"/>
    </xf>
    <xf numFmtId="0" fontId="0" fillId="2" borderId="63" xfId="0" applyFill="1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74" xfId="0" applyFill="1" applyBorder="1" applyAlignment="1">
      <alignment horizontal="right"/>
    </xf>
    <xf numFmtId="0" fontId="7" fillId="0" borderId="26" xfId="3" applyNumberFormat="1" applyFont="1" applyFill="1" applyBorder="1" applyAlignment="1" applyProtection="1">
      <alignment horizontal="center" vertical="center"/>
      <protection hidden="1"/>
    </xf>
    <xf numFmtId="0" fontId="7" fillId="0" borderId="26" xfId="3" applyNumberFormat="1" applyFont="1" applyFill="1" applyBorder="1" applyAlignment="1">
      <alignment horizontal="center" vertical="center" wrapText="1"/>
    </xf>
    <xf numFmtId="0" fontId="15" fillId="2" borderId="0" xfId="6" applyFont="1" applyFill="1" applyAlignment="1">
      <alignment horizontal="center" vertical="top"/>
    </xf>
    <xf numFmtId="14" fontId="0" fillId="14" borderId="72" xfId="0" applyNumberFormat="1" applyFill="1" applyBorder="1" applyAlignment="1">
      <alignment horizontal="center" vertical="center"/>
    </xf>
    <xf numFmtId="0" fontId="7" fillId="0" borderId="76" xfId="3" quotePrefix="1" applyNumberFormat="1" applyFont="1" applyFill="1" applyBorder="1" applyAlignment="1">
      <alignment horizontal="left" vertical="center"/>
    </xf>
    <xf numFmtId="0" fontId="7" fillId="0" borderId="27" xfId="3" applyNumberFormat="1" applyFont="1" applyFill="1" applyBorder="1" applyAlignment="1">
      <alignment horizontal="center" vertical="center"/>
    </xf>
    <xf numFmtId="0" fontId="2" fillId="0" borderId="6" xfId="1" applyNumberFormat="1" applyFont="1" applyFill="1" applyBorder="1" applyAlignment="1" applyProtection="1">
      <alignment horizontal="center" vertical="center" wrapText="1"/>
    </xf>
    <xf numFmtId="0" fontId="2" fillId="0" borderId="5" xfId="1" applyNumberFormat="1" applyFont="1" applyFill="1" applyBorder="1" applyAlignment="1" applyProtection="1">
      <alignment horizontal="center" vertical="center" wrapText="1"/>
    </xf>
    <xf numFmtId="0" fontId="2" fillId="0" borderId="78" xfId="1" applyNumberFormat="1" applyFont="1" applyFill="1" applyBorder="1" applyAlignment="1" applyProtection="1">
      <alignment horizontal="center" vertical="center" wrapText="1"/>
    </xf>
    <xf numFmtId="0" fontId="15" fillId="2" borderId="0" xfId="6" applyFont="1" applyFill="1" applyAlignment="1">
      <alignment horizontal="left" vertical="top"/>
    </xf>
    <xf numFmtId="0" fontId="19" fillId="0" borderId="0" xfId="3" applyNumberFormat="1" applyFont="1" applyFill="1" applyBorder="1" applyAlignment="1">
      <alignment horizontal="center" vertical="center"/>
    </xf>
    <xf numFmtId="42" fontId="19" fillId="3" borderId="30" xfId="3" applyNumberFormat="1" applyFont="1" applyFill="1" applyBorder="1" applyAlignment="1">
      <alignment horizontal="center" vertical="center"/>
    </xf>
    <xf numFmtId="1" fontId="19" fillId="0" borderId="31" xfId="3" applyNumberFormat="1" applyFont="1" applyFill="1" applyBorder="1" applyAlignment="1">
      <alignment horizontal="center" vertical="center"/>
    </xf>
    <xf numFmtId="6" fontId="19" fillId="0" borderId="29" xfId="3" applyNumberFormat="1" applyFont="1" applyFill="1" applyBorder="1" applyAlignment="1">
      <alignment horizontal="center" vertical="center"/>
    </xf>
    <xf numFmtId="168" fontId="19" fillId="3" borderId="0" xfId="3" applyNumberFormat="1" applyFont="1" applyFill="1" applyBorder="1" applyAlignment="1">
      <alignment horizontal="center" vertical="center"/>
    </xf>
    <xf numFmtId="1" fontId="19" fillId="0" borderId="32" xfId="3" applyNumberFormat="1" applyFont="1" applyFill="1" applyBorder="1" applyAlignment="1">
      <alignment horizontal="center" vertical="center"/>
    </xf>
    <xf numFmtId="42" fontId="19" fillId="12" borderId="33" xfId="3" applyNumberFormat="1" applyFont="1" applyFill="1" applyBorder="1" applyAlignment="1">
      <alignment vertical="center"/>
    </xf>
    <xf numFmtId="169" fontId="21" fillId="0" borderId="34" xfId="3" applyNumberFormat="1" applyFont="1" applyFill="1" applyBorder="1" applyAlignment="1">
      <alignment horizontal="center" vertical="center"/>
    </xf>
    <xf numFmtId="6" fontId="19" fillId="0" borderId="35" xfId="3" applyNumberFormat="1" applyFont="1" applyFill="1" applyBorder="1" applyAlignment="1">
      <alignment vertical="center"/>
    </xf>
    <xf numFmtId="42" fontId="19" fillId="0" borderId="36" xfId="3" applyNumberFormat="1" applyFont="1" applyFill="1" applyBorder="1" applyAlignment="1">
      <alignment vertical="center"/>
    </xf>
    <xf numFmtId="42" fontId="19" fillId="0" borderId="37" xfId="3" applyNumberFormat="1" applyFont="1" applyFill="1" applyBorder="1" applyAlignment="1">
      <alignment vertical="center"/>
    </xf>
    <xf numFmtId="6" fontId="19" fillId="0" borderId="38" xfId="3" applyNumberFormat="1" applyFont="1" applyFill="1" applyBorder="1" applyAlignment="1">
      <alignment vertical="center"/>
    </xf>
    <xf numFmtId="42" fontId="19" fillId="0" borderId="39" xfId="3" applyNumberFormat="1" applyFont="1" applyFill="1" applyBorder="1" applyAlignment="1">
      <alignment vertical="center"/>
    </xf>
    <xf numFmtId="42" fontId="19" fillId="13" borderId="40" xfId="3" applyNumberFormat="1" applyFont="1" applyFill="1" applyBorder="1" applyAlignment="1">
      <alignment vertical="center"/>
    </xf>
    <xf numFmtId="2" fontId="19" fillId="12" borderId="41" xfId="3" applyNumberFormat="1" applyFont="1" applyFill="1" applyBorder="1" applyAlignment="1">
      <alignment vertical="center"/>
    </xf>
    <xf numFmtId="2" fontId="19" fillId="0" borderId="15" xfId="3" applyNumberFormat="1" applyFont="1" applyFill="1" applyBorder="1" applyAlignment="1">
      <alignment vertical="center"/>
    </xf>
    <xf numFmtId="166" fontId="21" fillId="2" borderId="42" xfId="3" applyNumberFormat="1" applyFont="1" applyFill="1" applyBorder="1" applyAlignment="1">
      <alignment vertical="center" wrapText="1"/>
    </xf>
    <xf numFmtId="166" fontId="19" fillId="0" borderId="43" xfId="3" applyNumberFormat="1" applyFont="1" applyFill="1" applyBorder="1" applyAlignment="1">
      <alignment vertical="center" wrapText="1"/>
    </xf>
    <xf numFmtId="166" fontId="19" fillId="0" borderId="43" xfId="3" applyNumberFormat="1" applyFont="1" applyFill="1" applyBorder="1" applyAlignment="1">
      <alignment horizontal="left" vertical="center"/>
    </xf>
    <xf numFmtId="170" fontId="19" fillId="0" borderId="44" xfId="3" applyNumberFormat="1" applyFont="1" applyFill="1" applyBorder="1" applyAlignment="1" applyProtection="1">
      <alignment horizontal="left" vertical="center" wrapText="1"/>
      <protection locked="0"/>
    </xf>
    <xf numFmtId="170" fontId="19" fillId="0" borderId="44" xfId="3" applyNumberFormat="1" applyFont="1" applyFill="1" applyBorder="1" applyAlignment="1" applyProtection="1">
      <alignment vertical="center" wrapText="1"/>
      <protection locked="0"/>
    </xf>
    <xf numFmtId="0" fontId="19" fillId="0" borderId="45" xfId="3" applyNumberFormat="1" applyFont="1" applyFill="1" applyBorder="1" applyAlignment="1" applyProtection="1">
      <alignment vertical="center" wrapText="1"/>
      <protection locked="0"/>
    </xf>
    <xf numFmtId="0" fontId="19" fillId="0" borderId="46" xfId="3" applyNumberFormat="1" applyFont="1" applyFill="1" applyBorder="1" applyAlignment="1" applyProtection="1">
      <alignment vertical="center" wrapText="1"/>
      <protection locked="0"/>
    </xf>
    <xf numFmtId="0" fontId="19" fillId="3" borderId="0" xfId="3" applyNumberFormat="1" applyFont="1" applyFill="1" applyBorder="1" applyAlignment="1" applyProtection="1">
      <alignment vertical="center" wrapText="1"/>
      <protection locked="0"/>
    </xf>
    <xf numFmtId="42" fontId="19" fillId="10" borderId="47" xfId="3" applyNumberFormat="1" applyFont="1" applyFill="1" applyBorder="1" applyAlignment="1" applyProtection="1">
      <alignment vertical="center"/>
      <protection locked="0"/>
    </xf>
    <xf numFmtId="42" fontId="19" fillId="10" borderId="48" xfId="3" applyNumberFormat="1" applyFont="1" applyFill="1" applyBorder="1" applyAlignment="1" applyProtection="1">
      <alignment vertical="center"/>
      <protection locked="0"/>
    </xf>
    <xf numFmtId="42" fontId="19" fillId="10" borderId="49" xfId="3" applyNumberFormat="1" applyFont="1" applyFill="1" applyBorder="1" applyAlignment="1" applyProtection="1">
      <alignment vertical="center"/>
      <protection locked="0"/>
    </xf>
    <xf numFmtId="42" fontId="19" fillId="11" borderId="0" xfId="3" applyNumberFormat="1" applyFont="1" applyFill="1" applyBorder="1" applyAlignment="1" applyProtection="1">
      <alignment vertical="center"/>
      <protection locked="0"/>
    </xf>
    <xf numFmtId="42" fontId="19" fillId="11" borderId="50" xfId="3" applyNumberFormat="1" applyFont="1" applyFill="1" applyBorder="1" applyAlignment="1" applyProtection="1">
      <alignment vertical="center"/>
      <protection locked="0"/>
    </xf>
    <xf numFmtId="0" fontId="22" fillId="0" borderId="0" xfId="4" applyNumberFormat="1" applyFont="1" applyAlignment="1" applyProtection="1">
      <alignment vertical="center"/>
    </xf>
    <xf numFmtId="169" fontId="19" fillId="0" borderId="34" xfId="3" applyNumberFormat="1" applyFont="1" applyFill="1" applyBorder="1" applyAlignment="1">
      <alignment horizontal="center" vertical="center"/>
    </xf>
    <xf numFmtId="166" fontId="20" fillId="2" borderId="42" xfId="3" applyNumberFormat="1" applyFont="1" applyFill="1" applyBorder="1" applyAlignment="1">
      <alignment vertical="center" wrapText="1"/>
    </xf>
    <xf numFmtId="166" fontId="21" fillId="3" borderId="42" xfId="3" applyNumberFormat="1" applyFont="1" applyFill="1" applyBorder="1" applyAlignment="1">
      <alignment vertical="center" wrapText="1"/>
    </xf>
    <xf numFmtId="166" fontId="19" fillId="3" borderId="42" xfId="3" applyNumberFormat="1" applyFont="1" applyFill="1" applyBorder="1" applyAlignment="1">
      <alignment vertical="center" wrapText="1"/>
    </xf>
    <xf numFmtId="42" fontId="21" fillId="12" borderId="33" xfId="3" applyNumberFormat="1" applyFont="1" applyFill="1" applyBorder="1" applyAlignment="1">
      <alignment vertical="center"/>
    </xf>
    <xf numFmtId="169" fontId="20" fillId="0" borderId="34" xfId="3" applyNumberFormat="1" applyFont="1" applyFill="1" applyBorder="1" applyAlignment="1">
      <alignment horizontal="center" vertical="center"/>
    </xf>
    <xf numFmtId="2" fontId="19" fillId="0" borderId="51" xfId="3" applyNumberFormat="1" applyFont="1" applyFill="1" applyBorder="1" applyAlignment="1">
      <alignment vertical="center"/>
    </xf>
    <xf numFmtId="0" fontId="14" fillId="0" borderId="0" xfId="0" applyNumberFormat="1" applyFont="1" applyAlignment="1" applyProtection="1">
      <alignment vertical="center"/>
    </xf>
    <xf numFmtId="167" fontId="19" fillId="0" borderId="0" xfId="3" applyNumberFormat="1" applyFont="1" applyFill="1" applyBorder="1" applyAlignment="1">
      <alignment horizontal="center" vertical="center"/>
    </xf>
    <xf numFmtId="6" fontId="19" fillId="0" borderId="53" xfId="3" applyNumberFormat="1" applyFont="1" applyFill="1" applyBorder="1" applyAlignment="1">
      <alignment horizontal="center" vertical="center"/>
    </xf>
    <xf numFmtId="169" fontId="19" fillId="0" borderId="0" xfId="3" applyNumberFormat="1" applyFont="1" applyFill="1" applyBorder="1" applyAlignment="1">
      <alignment horizontal="center" vertical="center"/>
    </xf>
    <xf numFmtId="169" fontId="20" fillId="0" borderId="52" xfId="3" applyNumberFormat="1" applyFont="1" applyFill="1" applyBorder="1" applyAlignment="1">
      <alignment horizontal="center" vertical="center"/>
    </xf>
    <xf numFmtId="166" fontId="19" fillId="3" borderId="44" xfId="3" applyNumberFormat="1" applyFont="1" applyFill="1" applyBorder="1" applyAlignment="1">
      <alignment vertical="center" wrapText="1"/>
    </xf>
    <xf numFmtId="166" fontId="19" fillId="0" borderId="44" xfId="3" applyNumberFormat="1" applyFont="1" applyFill="1" applyBorder="1" applyAlignment="1">
      <alignment vertical="center" wrapText="1"/>
    </xf>
    <xf numFmtId="166" fontId="19" fillId="0" borderId="44" xfId="3" applyNumberFormat="1" applyFont="1" applyFill="1" applyBorder="1" applyAlignment="1">
      <alignment horizontal="left" vertical="center"/>
    </xf>
    <xf numFmtId="0" fontId="0" fillId="0" borderId="0" xfId="0" applyAlignment="1">
      <alignment wrapText="1"/>
    </xf>
    <xf numFmtId="0" fontId="23" fillId="0" borderId="26" xfId="3" applyNumberFormat="1" applyFont="1" applyFill="1" applyBorder="1" applyAlignment="1">
      <alignment horizontal="center" vertical="center" wrapText="1"/>
    </xf>
    <xf numFmtId="0" fontId="14" fillId="0" borderId="25" xfId="3" applyNumberFormat="1" applyFont="1" applyFill="1" applyBorder="1" applyAlignment="1">
      <alignment horizontal="left" vertical="center"/>
    </xf>
    <xf numFmtId="0" fontId="14" fillId="0" borderId="26" xfId="3" applyNumberFormat="1" applyFont="1" applyFill="1" applyBorder="1" applyAlignment="1">
      <alignment horizontal="center" vertical="center"/>
    </xf>
    <xf numFmtId="0" fontId="14" fillId="0" borderId="26" xfId="3" applyNumberFormat="1" applyFont="1" applyFill="1" applyBorder="1" applyAlignment="1">
      <alignment horizontal="center" vertical="center" wrapText="1"/>
    </xf>
    <xf numFmtId="0" fontId="23" fillId="0" borderId="26" xfId="3" applyNumberFormat="1" applyFont="1" applyFill="1" applyBorder="1" applyAlignment="1">
      <alignment horizontal="center" vertical="center"/>
    </xf>
    <xf numFmtId="0" fontId="19" fillId="3" borderId="28" xfId="3" applyNumberFormat="1" applyFont="1" applyFill="1" applyBorder="1" applyAlignment="1">
      <alignment horizontal="center" vertical="center"/>
    </xf>
    <xf numFmtId="0" fontId="19" fillId="2" borderId="28" xfId="3" applyNumberFormat="1" applyFont="1" applyFill="1" applyBorder="1" applyAlignment="1">
      <alignment horizontal="center" vertical="center"/>
    </xf>
    <xf numFmtId="0" fontId="20" fillId="3" borderId="28" xfId="3" applyNumberFormat="1" applyFont="1" applyFill="1" applyBorder="1" applyAlignment="1">
      <alignment horizontal="center" vertical="center"/>
    </xf>
    <xf numFmtId="0" fontId="20" fillId="0" borderId="25" xfId="3" applyNumberFormat="1" applyFont="1" applyFill="1" applyBorder="1" applyAlignment="1">
      <alignment horizontal="left" vertical="center"/>
    </xf>
    <xf numFmtId="0" fontId="20" fillId="0" borderId="26" xfId="3" applyNumberFormat="1" applyFont="1" applyFill="1" applyBorder="1" applyAlignment="1">
      <alignment horizontal="center" vertical="center"/>
    </xf>
    <xf numFmtId="0" fontId="20" fillId="0" borderId="26" xfId="3" applyNumberFormat="1" applyFont="1" applyFill="1" applyBorder="1" applyAlignment="1">
      <alignment horizontal="center" vertical="center" wrapText="1"/>
    </xf>
    <xf numFmtId="0" fontId="19" fillId="0" borderId="25" xfId="3" applyNumberFormat="1" applyFont="1" applyFill="1" applyBorder="1" applyAlignment="1">
      <alignment horizontal="left" vertical="center"/>
    </xf>
    <xf numFmtId="0" fontId="19" fillId="0" borderId="26" xfId="3" applyNumberFormat="1" applyFont="1" applyFill="1" applyBorder="1" applyAlignment="1">
      <alignment horizontal="center" vertical="center"/>
    </xf>
    <xf numFmtId="0" fontId="19" fillId="0" borderId="26" xfId="3" applyNumberFormat="1" applyFont="1" applyFill="1" applyBorder="1" applyAlignment="1">
      <alignment horizontal="center" vertical="center" wrapText="1"/>
    </xf>
    <xf numFmtId="9" fontId="16" fillId="2" borderId="0" xfId="7" applyFont="1" applyFill="1" applyAlignment="1">
      <alignment vertical="top"/>
    </xf>
    <xf numFmtId="9" fontId="0" fillId="0" borderId="0" xfId="7" applyFont="1"/>
    <xf numFmtId="9" fontId="2" fillId="0" borderId="2" xfId="7" applyFont="1" applyFill="1" applyBorder="1" applyAlignment="1" applyProtection="1">
      <alignment horizontal="center" vertical="center" wrapText="1"/>
    </xf>
    <xf numFmtId="9" fontId="23" fillId="3" borderId="27" xfId="7" applyFont="1" applyFill="1" applyBorder="1" applyAlignment="1">
      <alignment horizontal="center" vertical="center"/>
    </xf>
    <xf numFmtId="9" fontId="14" fillId="2" borderId="27" xfId="7" applyFont="1" applyFill="1" applyBorder="1" applyAlignment="1">
      <alignment horizontal="center" vertical="center"/>
    </xf>
    <xf numFmtId="9" fontId="14" fillId="3" borderId="27" xfId="7" applyFont="1" applyFill="1" applyBorder="1" applyAlignment="1">
      <alignment horizontal="center" vertical="center"/>
    </xf>
    <xf numFmtId="9" fontId="20" fillId="3" borderId="27" xfId="7" applyFont="1" applyFill="1" applyBorder="1" applyAlignment="1">
      <alignment horizontal="center" vertical="center"/>
    </xf>
    <xf numFmtId="9" fontId="19" fillId="3" borderId="27" xfId="7" applyFont="1" applyFill="1" applyBorder="1" applyAlignment="1">
      <alignment horizontal="center" vertical="center"/>
    </xf>
    <xf numFmtId="0" fontId="15" fillId="16" borderId="0" xfId="6" applyFont="1" applyFill="1" applyAlignment="1">
      <alignment horizontal="center" vertical="top"/>
    </xf>
    <xf numFmtId="0" fontId="24" fillId="2" borderId="75" xfId="0" applyFont="1" applyFill="1" applyBorder="1" applyAlignment="1">
      <alignment horizontal="center"/>
    </xf>
    <xf numFmtId="0" fontId="24" fillId="2" borderId="69" xfId="0" applyFont="1" applyFill="1" applyBorder="1" applyAlignment="1">
      <alignment horizontal="center" wrapText="1"/>
    </xf>
    <xf numFmtId="171" fontId="0" fillId="2" borderId="0" xfId="8" applyNumberFormat="1" applyFont="1" applyFill="1"/>
    <xf numFmtId="0" fontId="0" fillId="15" borderId="65" xfId="0" applyFill="1" applyBorder="1" applyAlignment="1">
      <alignment horizontal="center" wrapText="1"/>
    </xf>
    <xf numFmtId="0" fontId="9" fillId="0" borderId="34" xfId="3" applyNumberFormat="1" applyFont="1" applyFill="1" applyBorder="1" applyAlignment="1">
      <alignment horizontal="center" vertical="center"/>
    </xf>
    <xf numFmtId="44" fontId="21" fillId="0" borderId="34" xfId="3" applyNumberFormat="1" applyFont="1" applyFill="1" applyBorder="1" applyAlignment="1">
      <alignment horizontal="center" vertical="center"/>
    </xf>
    <xf numFmtId="0" fontId="7" fillId="0" borderId="76" xfId="3" quotePrefix="1" applyNumberFormat="1" applyFont="1" applyFill="1" applyBorder="1" applyAlignment="1">
      <alignment horizontal="center" vertical="center"/>
    </xf>
    <xf numFmtId="0" fontId="25" fillId="2" borderId="0" xfId="0" applyFont="1" applyFill="1" applyAlignment="1">
      <alignment horizontal="center"/>
    </xf>
    <xf numFmtId="14" fontId="0" fillId="14" borderId="63" xfId="0" applyNumberFormat="1" applyFill="1" applyBorder="1" applyAlignment="1">
      <alignment horizontal="center"/>
    </xf>
    <xf numFmtId="0" fontId="0" fillId="0" borderId="79" xfId="0" applyBorder="1"/>
    <xf numFmtId="0" fontId="15" fillId="2" borderId="0" xfId="6" applyFont="1" applyFill="1" applyAlignment="1">
      <alignment horizontal="center" vertical="top"/>
    </xf>
    <xf numFmtId="0" fontId="11" fillId="2" borderId="0" xfId="6" quotePrefix="1" applyFill="1" applyBorder="1"/>
    <xf numFmtId="0" fontId="11" fillId="2" borderId="54" xfId="6" quotePrefix="1" applyFill="1" applyBorder="1"/>
    <xf numFmtId="0" fontId="11" fillId="2" borderId="60" xfId="6" quotePrefix="1" applyFill="1" applyBorder="1"/>
    <xf numFmtId="0" fontId="0" fillId="2" borderId="60" xfId="0" applyFill="1" applyBorder="1"/>
    <xf numFmtId="0" fontId="11" fillId="2" borderId="55" xfId="6" quotePrefix="1" applyFill="1" applyBorder="1"/>
    <xf numFmtId="0" fontId="11" fillId="2" borderId="79" xfId="6" quotePrefix="1" applyFill="1" applyBorder="1"/>
    <xf numFmtId="0" fontId="11" fillId="2" borderId="59" xfId="6" quotePrefix="1" applyFill="1" applyBorder="1"/>
    <xf numFmtId="0" fontId="11" fillId="2" borderId="0" xfId="6" applyFill="1" applyBorder="1"/>
    <xf numFmtId="169" fontId="28" fillId="2" borderId="5" xfId="8" applyNumberFormat="1" applyFont="1" applyFill="1" applyBorder="1" applyAlignment="1"/>
    <xf numFmtId="169" fontId="28" fillId="2" borderId="16" xfId="0" applyNumberFormat="1" applyFont="1" applyFill="1" applyBorder="1" applyAlignment="1"/>
    <xf numFmtId="0" fontId="26" fillId="2" borderId="0" xfId="0" applyFont="1" applyFill="1" applyBorder="1" applyAlignment="1">
      <alignment horizontal="center"/>
    </xf>
    <xf numFmtId="0" fontId="26" fillId="2" borderId="0" xfId="0" applyFont="1" applyFill="1"/>
    <xf numFmtId="0" fontId="0" fillId="2" borderId="55" xfId="0" applyFill="1" applyBorder="1" applyAlignment="1">
      <alignment horizontal="center"/>
    </xf>
    <xf numFmtId="0" fontId="0" fillId="2" borderId="54" xfId="0" applyFill="1" applyBorder="1" applyAlignment="1">
      <alignment horizontal="center"/>
    </xf>
    <xf numFmtId="0" fontId="0" fillId="2" borderId="56" xfId="0" applyFill="1" applyBorder="1" applyAlignment="1">
      <alignment horizontal="center"/>
    </xf>
    <xf numFmtId="0" fontId="17" fillId="2" borderId="0" xfId="0" applyFont="1" applyFill="1" applyBorder="1" applyAlignment="1">
      <alignment horizontal="center"/>
    </xf>
    <xf numFmtId="0" fontId="17" fillId="2" borderId="0" xfId="0" applyFont="1" applyFill="1" applyBorder="1"/>
    <xf numFmtId="0" fontId="27" fillId="2" borderId="0" xfId="6" applyFont="1" applyFill="1" applyAlignment="1">
      <alignment horizontal="left" vertical="top"/>
    </xf>
    <xf numFmtId="0" fontId="0" fillId="2" borderId="54" xfId="0" applyFill="1" applyBorder="1"/>
    <xf numFmtId="0" fontId="15" fillId="2" borderId="0" xfId="6" applyFont="1" applyFill="1" applyAlignment="1">
      <alignment horizontal="center" vertical="top"/>
    </xf>
    <xf numFmtId="0" fontId="15" fillId="16" borderId="0" xfId="6" applyFont="1" applyFill="1" applyAlignment="1">
      <alignment horizontal="center" vertical="top"/>
    </xf>
    <xf numFmtId="0" fontId="26" fillId="2" borderId="13" xfId="0" applyFont="1" applyFill="1" applyBorder="1" applyAlignment="1">
      <alignment horizontal="center"/>
    </xf>
    <xf numFmtId="0" fontId="26" fillId="2" borderId="5" xfId="0" applyFont="1" applyFill="1" applyBorder="1" applyAlignment="1">
      <alignment horizontal="center"/>
    </xf>
    <xf numFmtId="0" fontId="26" fillId="2" borderId="16" xfId="0" applyFont="1" applyFill="1" applyBorder="1" applyAlignment="1">
      <alignment horizontal="center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14" borderId="0" xfId="0" applyFill="1" applyBorder="1" applyAlignment="1">
      <alignment horizontal="center"/>
    </xf>
    <xf numFmtId="0" fontId="0" fillId="2" borderId="80" xfId="0" applyFill="1" applyBorder="1"/>
    <xf numFmtId="0" fontId="7" fillId="3" borderId="77" xfId="3" applyNumberFormat="1" applyFont="1" applyFill="1" applyBorder="1" applyAlignment="1">
      <alignment horizontal="center" vertical="center"/>
    </xf>
    <xf numFmtId="0" fontId="29" fillId="2" borderId="0" xfId="0" applyFont="1" applyFill="1" applyBorder="1" applyAlignment="1">
      <alignment horizontal="center"/>
    </xf>
    <xf numFmtId="0" fontId="29" fillId="2" borderId="0" xfId="0" applyFont="1" applyFill="1"/>
  </cellXfs>
  <cellStyles count="9">
    <cellStyle name="_x0007__x000b_" xfId="1"/>
    <cellStyle name="_x0007__x000b_ 3 3" xfId="3"/>
    <cellStyle name="Currency" xfId="8" builtinId="4"/>
    <cellStyle name="Hyperlink" xfId="6" builtinId="8"/>
    <cellStyle name="Normal" xfId="0" builtinId="0"/>
    <cellStyle name="Normal 2" xfId="2"/>
    <cellStyle name="Normal 2 6" xfId="4"/>
    <cellStyle name="Percent" xfId="7" builtinId="5"/>
    <cellStyle name="货币 2" xfId="5"/>
  </cellStyles>
  <dxfs count="78">
    <dxf>
      <font>
        <color theme="0"/>
      </font>
    </dxf>
    <dxf>
      <font>
        <color theme="0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/>
      </font>
    </dxf>
    <dxf>
      <font>
        <color theme="0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 tint="-4.9989318521683403E-2"/>
      </font>
    </dxf>
    <dxf>
      <fill>
        <patternFill>
          <bgColor theme="0" tint="-4.9989318521683403E-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 tint="-4.9989318521683403E-2"/>
      </font>
    </dxf>
  </dxfs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P51"/>
  <sheetViews>
    <sheetView workbookViewId="0">
      <selection activeCell="C1" sqref="C1"/>
    </sheetView>
  </sheetViews>
  <sheetFormatPr defaultRowHeight="15" outlineLevelRow="1" x14ac:dyDescent="0.25"/>
  <cols>
    <col min="1" max="1" width="23.85546875" bestFit="1" customWidth="1"/>
    <col min="7" max="7" width="11.85546875" bestFit="1" customWidth="1"/>
    <col min="11" max="11" width="8.42578125" customWidth="1"/>
    <col min="12" max="12" width="9.7109375" bestFit="1" customWidth="1"/>
  </cols>
  <sheetData>
    <row r="1" spans="1:13" ht="18.75" x14ac:dyDescent="0.3">
      <c r="A1" s="79" t="s">
        <v>119</v>
      </c>
      <c r="B1" s="80"/>
      <c r="C1" s="131" t="s">
        <v>117</v>
      </c>
      <c r="F1" t="s">
        <v>165</v>
      </c>
      <c r="G1" t="s">
        <v>138</v>
      </c>
      <c r="H1" t="s">
        <v>139</v>
      </c>
      <c r="I1" t="s">
        <v>162</v>
      </c>
      <c r="J1" t="s">
        <v>163</v>
      </c>
      <c r="K1" t="s">
        <v>164</v>
      </c>
      <c r="L1" t="s">
        <v>175</v>
      </c>
      <c r="M1" t="s">
        <v>176</v>
      </c>
    </row>
    <row r="2" spans="1:13" outlineLevel="1" x14ac:dyDescent="0.25">
      <c r="A2" s="81" t="s">
        <v>120</v>
      </c>
      <c r="B2" s="82"/>
      <c r="F2" s="92">
        <f ca="1">IF(H2=$A$2, 1, IF(H2=$A$3,$B$7+1,IF(H2=$A$4,$B$7+$B$8+1,$B$7+$B$8+$B$9+1)))</f>
        <v>1</v>
      </c>
      <c r="G2" t="s">
        <v>128</v>
      </c>
      <c r="H2" s="91" t="str">
        <f ca="1">INDIRECT("'" &amp; G2 &amp; "'!B12")</f>
        <v>High</v>
      </c>
      <c r="I2">
        <f ca="1">INDIRECT("'" &amp; G2 &amp; "'!E10")</f>
        <v>0</v>
      </c>
      <c r="J2">
        <f ca="1">INDIRECT("'" &amp; G2 &amp; "'!E11")</f>
        <v>0</v>
      </c>
      <c r="K2">
        <f ca="1">INDIRECT("'" &amp; G2 &amp; "'!E12")</f>
        <v>0</v>
      </c>
      <c r="L2" s="104" t="str">
        <f ca="1">INDIRECT("'" &amp; G2 &amp; "'!B11")</f>
        <v>Q3</v>
      </c>
      <c r="M2">
        <f ca="1">IF(L2=$B$12, 1000, IF(L2=$B$13, 2000, IF(OR(L2=$B$14,L2=$B$15), 3000, 4000))) + IF(H2=$A$7, 100, IF(H2=$A$8, 200, IF(L2=$A$9, 300)))+1</f>
        <v>1101</v>
      </c>
    </row>
    <row r="3" spans="1:13" outlineLevel="1" x14ac:dyDescent="0.25">
      <c r="A3" s="81" t="s">
        <v>121</v>
      </c>
      <c r="B3" s="82"/>
      <c r="F3" s="92">
        <f ca="1">IF(H3 = 0, "", IF(H3=$A$2, COUNTIF($H$2:H2,$A$2)+1,IF(H3=$A$3,$B$7+COUNTIF($H$2:H2,$A$3)+1, IF(H3=$A$4, $B$7+$B$8+COUNTIF($H$2:H2,$A$4)+1,$B$7+$B$8+$B$9+COUNTIF($H$2:H2,0)+1))))</f>
        <v>2</v>
      </c>
      <c r="G3" t="s">
        <v>129</v>
      </c>
      <c r="H3" s="91" t="str">
        <f t="shared" ref="H3:H51" ca="1" si="0">INDIRECT("'" &amp; G3 &amp; "'!B12")</f>
        <v>High</v>
      </c>
      <c r="I3">
        <f t="shared" ref="I3:I51" ca="1" si="1">INDIRECT("'" &amp; G3 &amp; "'!E10")</f>
        <v>0</v>
      </c>
      <c r="J3">
        <f t="shared" ref="J3:J51" ca="1" si="2">INDIRECT("'" &amp; G3 &amp; "'!E11")</f>
        <v>0</v>
      </c>
      <c r="K3">
        <f t="shared" ref="K3:K51" ca="1" si="3">INDIRECT("'" &amp; G3 &amp; "'!E12")</f>
        <v>0</v>
      </c>
      <c r="L3" s="104" t="str">
        <f t="shared" ref="L3:L51" ca="1" si="4">INDIRECT("'" &amp; G3 &amp; "'!B11")</f>
        <v>Q3</v>
      </c>
      <c r="M3">
        <f ca="1">IF(L3=$B$12, 1000, IF(L3=$B$13, 2000, IF(OR(L3=$B$14,L3=$B$15), 3000, 4000))) + IF(H3=$A$7, 100, IF(H3=$A$8, 200, IF(L3=$A$9, 300)))+COUNTIFS($H$2:H2,H3,$L$2:L2, L3)+1</f>
        <v>1102</v>
      </c>
    </row>
    <row r="4" spans="1:13" ht="15.75" outlineLevel="1" thickBot="1" x14ac:dyDescent="0.3">
      <c r="A4" s="83" t="s">
        <v>137</v>
      </c>
      <c r="B4" s="84"/>
      <c r="F4" s="92">
        <f ca="1">IF(H4 = 0, "", IF(H4=$A$2, COUNTIF($H$2:H3,$A$2)+1,IF(H4=$A$3,$B$7+COUNTIF($H$2:H3,$A$3)+1, IF(H4=$A$4, $B$7+$B$8+COUNTIF($H$2:H3,$A$4)+1,$B$7+$B$8+$B$9+COUNTIF($H$2:H3,0)+1))))</f>
        <v>3</v>
      </c>
      <c r="G4" t="s">
        <v>130</v>
      </c>
      <c r="H4" s="91" t="str">
        <f t="shared" ca="1" si="0"/>
        <v>High</v>
      </c>
      <c r="I4">
        <f t="shared" ca="1" si="1"/>
        <v>0</v>
      </c>
      <c r="J4">
        <f t="shared" ca="1" si="2"/>
        <v>0</v>
      </c>
      <c r="K4">
        <f t="shared" ca="1" si="3"/>
        <v>0</v>
      </c>
      <c r="L4" s="104" t="str">
        <f t="shared" ca="1" si="4"/>
        <v>Q3</v>
      </c>
      <c r="M4">
        <f ca="1">IF(L4=$B$12, 1000, IF(L4=$B$13, 2000, IF(OR(L4=$B$14,L4=$B$15), 3000, 4000))) + IF(H4=$A$7, 100, IF(H4=$A$8, 200, IF(L4=$A$9, 300)))+COUNTIFS($H$2:H3,H4,$L$2:L3, L4)+1</f>
        <v>1103</v>
      </c>
    </row>
    <row r="5" spans="1:13" outlineLevel="1" x14ac:dyDescent="0.25">
      <c r="F5" s="92">
        <f ca="1">IF(H5 = 0, "", IF(H5=$A$2, COUNTIF($H$2:H4,$A$2)+1,IF(H5=$A$3,$B$7+COUNTIF($H$2:H4,$A$3)+1, IF(H5=$A$4, $B$7+$B$8+COUNTIF($H$2:H4,$A$4)+1,$B$7+$B$8+$B$9+COUNTIF($H$2:H4,0)+1))))</f>
        <v>4</v>
      </c>
      <c r="G5" t="s">
        <v>131</v>
      </c>
      <c r="H5" s="91" t="str">
        <f t="shared" ca="1" si="0"/>
        <v>High</v>
      </c>
      <c r="I5">
        <f t="shared" ca="1" si="1"/>
        <v>0</v>
      </c>
      <c r="J5">
        <f t="shared" ca="1" si="2"/>
        <v>0</v>
      </c>
      <c r="K5">
        <f t="shared" ca="1" si="3"/>
        <v>0</v>
      </c>
      <c r="L5" s="104" t="str">
        <f t="shared" ca="1" si="4"/>
        <v>Q3</v>
      </c>
      <c r="M5">
        <f ca="1">IF(L5=$B$12, 1000, IF(L5=$B$13, 2000, IF(OR(L5=$B$14,L5=$B$15), 3000, 4000))) + IF(H5=$A$7, 100, IF(H5=$A$8, 200, IF(L5=$A$9, 300)))+COUNTIFS($H$2:H4,H5,$L$2:L4, L5)+1</f>
        <v>1104</v>
      </c>
    </row>
    <row r="6" spans="1:13" ht="15.75" outlineLevel="1" thickBot="1" x14ac:dyDescent="0.3">
      <c r="A6" s="85"/>
      <c r="B6" s="85"/>
      <c r="F6" s="92">
        <f ca="1">IF(H6 = 0, "", IF(H6=$A$2, COUNTIF($H$2:H5,$A$2)+1,IF(H6=$A$3,$B$7+COUNTIF($H$2:H5,$A$3)+1, IF(H6=$A$4, $B$7+$B$8+COUNTIF($H$2:H5,$A$4)+1,$B$7+$B$8+$B$9+COUNTIF($H$2:H5,0)+1))))</f>
        <v>5</v>
      </c>
      <c r="G6" t="s">
        <v>132</v>
      </c>
      <c r="H6" s="91" t="str">
        <f t="shared" ca="1" si="0"/>
        <v>High</v>
      </c>
      <c r="I6">
        <f t="shared" ca="1" si="1"/>
        <v>0</v>
      </c>
      <c r="J6">
        <f t="shared" ca="1" si="2"/>
        <v>0</v>
      </c>
      <c r="K6">
        <f t="shared" ca="1" si="3"/>
        <v>0</v>
      </c>
      <c r="L6" s="104" t="str">
        <f t="shared" ca="1" si="4"/>
        <v>Q2</v>
      </c>
      <c r="M6">
        <f ca="1">IF(L6=$B$12, 1000, IF(L6=$B$13, 2000, IF(OR(L6=$B$14,L6=$B$15), 3000, 4000))) + IF(H6=$A$7, 100, IF(H6=$A$8, 200, IF(L6=$A$9, 300)))+COUNTIFS($H$2:H5,H6,$L$2:L5, L6)+1</f>
        <v>3101</v>
      </c>
    </row>
    <row r="7" spans="1:13" outlineLevel="1" x14ac:dyDescent="0.25">
      <c r="A7" s="86" t="s">
        <v>120</v>
      </c>
      <c r="B7" s="80">
        <f>COUNTIF('Project 01'!B12, "High") + COUNTIF('Project 02'!B12, "High") + COUNTIF('Project 03'!B12, "High") + COUNTIF('Project 04'!B12, "High") + COUNTIF('Project 05'!B12, "High") + COUNTIF('Project 06'!B12, "High") + COUNTIF('Project 07'!B12, "High") + COUNTIF('Project 08'!B12, "High") + COUNTIF('Project 09'!B12, "High") + COUNTIF('Project 10'!B12, "High") + COUNTIF('Project 11'!B12, "High") + COUNTIF('Project 12'!B12, "High") + COUNTIF('Project 13'!B12, "High") + COUNTIF('Project 14'!B12, "High") + COUNTIF('Project 15'!B12, "High") + COUNTIF('Project 16'!B12, "High") + COUNTIF('Project 17'!B12, "High") + COUNTIF('Project 18'!B12, "High") + COUNTIF('Project 19'!B12, "High") + COUNTIF('Project 20'!B12, "High") + COUNTIF('Project 21'!B12, "High") + COUNTIF('Project 22'!B12, "High") + COUNTIF('Project 23'!B12, "High") + COUNTIF('Project 24'!B12, "High") + COUNTIF('Project 25'!B12, "High") + COUNTIF('Project 26'!B12, "High") + COUNTIF('Project 27'!B12, "High") + COUNTIF('Project 28'!B12, "High") + COUNTIF('Project 29'!B12, "High") + COUNTIF('Project 30'!B12, "High") + COUNTIF('Project 31'!B12, "High") + COUNTIF('Project 32'!B12, "High") + COUNTIF('Project 33'!B12, "High") + COUNTIF('Project 34'!B12, "High") + COUNTIF('Project 35'!B12, "High") + COUNTIF('Project 36'!B12, "High") + COUNTIF('Project 37'!B12, "High") + COUNTIF('Project 38'!B12, "High") + COUNTIF('Project 39'!B12, "High") + COUNTIF('Project 40'!B12, "High") + COUNTIF('Project 41'!B12, "High") + COUNTIF('Project 42'!B12, "High") + COUNTIF('Project 43'!B12, "High") + COUNTIF('Project 44'!B12, "High") + COUNTIF('Project 45'!B12, "High") + COUNTIF('Project 46'!B12, "High") + COUNTIF('Project 47'!B12, "High") + COUNTIF('Project 48'!B12, "High") + COUNTIF('Project 49'!B12, "High") + COUNTIF('Project 50'!B12, "High")</f>
        <v>12</v>
      </c>
      <c r="F7" s="92">
        <f ca="1">IF(H7 = 0, "", IF(H7=$A$2, COUNTIF($H$2:H6,$A$2)+1,IF(H7=$A$3,$B$7+COUNTIF($H$2:H6,$A$3)+1, IF(H7=$A$4, $B$7+$B$8+COUNTIF($H$2:H6,$A$4)+1,$B$7+$B$8+$B$9+COUNTIF($H$2:H6,0)+1))))</f>
        <v>6</v>
      </c>
      <c r="G7" t="s">
        <v>133</v>
      </c>
      <c r="H7" s="91" t="str">
        <f t="shared" ca="1" si="0"/>
        <v>High</v>
      </c>
      <c r="I7">
        <f t="shared" ca="1" si="1"/>
        <v>0</v>
      </c>
      <c r="J7">
        <f t="shared" ca="1" si="2"/>
        <v>0</v>
      </c>
      <c r="K7">
        <f t="shared" ca="1" si="3"/>
        <v>0</v>
      </c>
      <c r="L7" s="104" t="str">
        <f t="shared" ca="1" si="4"/>
        <v>Q2</v>
      </c>
      <c r="M7">
        <f ca="1">IF(L7=$B$12, 1000, IF(L7=$B$13, 2000, IF(OR(L7=$B$14,L7=$B$15), 3000, 4000))) + IF(H7=$A$7, 100, IF(H7=$A$8, 200, IF(L7=$A$9, 300)))+COUNTIFS($H$2:H6,H7,$L$2:L6, L7)+1</f>
        <v>3102</v>
      </c>
    </row>
    <row r="8" spans="1:13" outlineLevel="1" x14ac:dyDescent="0.25">
      <c r="A8" s="87" t="s">
        <v>121</v>
      </c>
      <c r="B8" s="82">
        <f>COUNTIF('Project 01'!B12, "Low") + COUNTIF('Project 02'!B12, "Low") + COUNTIF('Project 03'!B12, "Low") + COUNTIF('Project 04'!B12, "Low") + COUNTIF('Project 05'!B12, "Low") + COUNTIF('Project 06'!B12, "Low") + COUNTIF('Project 07'!B12, "Low") + COUNTIF('Project 08'!B12, "Low") + COUNTIF('Project 09'!B12, "Low") + COUNTIF('Project 10'!B12, "Low") + COUNTIF('Project 11'!B12, "Low") + COUNTIF('Project 12'!B12, "Low") + COUNTIF('Project 13'!B12, "Low") + COUNTIF('Project 14'!B12, "Low") + COUNTIF('Project 15'!B12, "Low") + COUNTIF('Project 16'!B12, "Low") + COUNTIF('Project 17'!B12, "Low") + COUNTIF('Project 18'!B12, "Low") + COUNTIF('Project 19'!B12, "Low") + COUNTIF('Project 20'!B12, "Low") + COUNTIF('Project 21'!B12, "Low") + COUNTIF('Project 22'!B12, "Low") + COUNTIF('Project 23'!B12, "Low") + COUNTIF('Project 24'!B12, "Low") + COUNTIF('Project 25'!B12, "Low") + COUNTIF('Project 26'!B12, "Low") + COUNTIF('Project 27'!B12, "Low") + COUNTIF('Project 28'!B12, "Low") + COUNTIF('Project 29'!B12, "Low") + COUNTIF('Project 30'!B12, "Low") + COUNTIF('Project 31'!B12, "Low") + COUNTIF('Project 32'!B12, "Low") + COUNTIF('Project 33'!B12, "Low") + COUNTIF('Project 34'!B12, "Low") + COUNTIF('Project 35'!B12, "Low") + COUNTIF('Project 36'!B12, "Low") + COUNTIF('Project 37'!B12, "Low") + COUNTIF('Project 38'!B12, "Low") + COUNTIF('Project 39'!B12, "Low") + COUNTIF('Project 40'!B12, "Low") + COUNTIF('Project 41'!B12, "Low") + COUNTIF('Project 42'!B12, "Low") + COUNTIF('Project 43'!B12, "Low") + COUNTIF('Project 44'!B12, "Low") + COUNTIF('Project 45'!B12, "Low") + COUNTIF('Project 46'!B12, "Low") + COUNTIF('Project 47'!B12, "Low") + COUNTIF('Project 48'!B12, "Low") + COUNTIF('Project 49'!B12, "Low") + COUNTIF('Project 50'!B12, "Low")</f>
        <v>0</v>
      </c>
      <c r="F8" s="92">
        <f ca="1">IF(H8 = 0, "", IF(H8=$A$2, COUNTIF($H$2:H7,$A$2)+1,IF(H8=$A$3,$B$7+COUNTIF($H$2:H7,$A$3)+1, IF(H8=$A$4, $B$7+$B$8+COUNTIF($H$2:H7,$A$4)+1,$B$7+$B$8+$B$9+COUNTIF($H$2:H7,0)+1))))</f>
        <v>7</v>
      </c>
      <c r="G8" t="s">
        <v>134</v>
      </c>
      <c r="H8" s="91" t="str">
        <f t="shared" ca="1" si="0"/>
        <v>High</v>
      </c>
      <c r="I8">
        <f t="shared" ca="1" si="1"/>
        <v>0</v>
      </c>
      <c r="J8">
        <f t="shared" ca="1" si="2"/>
        <v>0</v>
      </c>
      <c r="K8">
        <f t="shared" ca="1" si="3"/>
        <v>0</v>
      </c>
      <c r="L8" s="104" t="str">
        <f t="shared" ca="1" si="4"/>
        <v>Q2</v>
      </c>
      <c r="M8">
        <f ca="1">IF(L8=$B$12, 1000, IF(L8=$B$13, 2000, IF(OR(L8=$B$14,L8=$B$15), 3000, 4000))) + IF(H8=$A$7, 100, IF(H8=$A$8, 200, IF(L8=$A$9, 300)))+COUNTIFS($H$2:H7,H8,$L$2:L7, L8)+1</f>
        <v>3103</v>
      </c>
    </row>
    <row r="9" spans="1:13" ht="15.75" outlineLevel="1" thickBot="1" x14ac:dyDescent="0.3">
      <c r="A9" s="83" t="s">
        <v>140</v>
      </c>
      <c r="B9" s="84">
        <f>COUNTIF('Project 01'!B12, "Funnel") + COUNTIF('Project 02'!B12, "Funnel") + COUNTIF('Project 03'!B12, "Funnel") + COUNTIF('Project 04'!B12, "Funnel") + COUNTIF('Project 05'!B12, "Funnel") + COUNTIF('Project 06'!B12, "Funnel") + COUNTIF('Project 07'!B12, "Funnel") + COUNTIF('Project 08'!B12, "Funnel") + COUNTIF('Project 09'!B12, "Funnel") + COUNTIF('Project 10'!B12, "Funnel") + COUNTIF('Project 11'!B12, "Funnel") + COUNTIF('Project 12'!B12, "Funnel") + COUNTIF('Project 13'!B12, "Funnel") + COUNTIF('Project 14'!B12, "Funnel") + COUNTIF('Project 15'!B12, "Funnel") + COUNTIF('Project 16'!B12, "Funnel") + COUNTIF('Project 17'!B12, "Funnel") + COUNTIF('Project 18'!B12, "Funnel") + COUNTIF('Project 19'!B12, "Funnel") + COUNTIF('Project 20'!B12, "Funnel") + COUNTIF('Project 21'!B12, "Funnel") + COUNTIF('Project 22'!B12, "Funnel") + COUNTIF('Project 23'!B12, "Funnel") + COUNTIF('Project 24'!B12, "Funnel") + COUNTIF('Project 25'!B12, "Funnel") + COUNTIF('Project 26'!B12, "Funnel") + COUNTIF('Project 27'!B12, "Funnel") + COUNTIF('Project 28'!B12, "Funnel") + COUNTIF('Project 29'!B12, "Funnel") + COUNTIF('Project 30'!B12, "Funnel") + COUNTIF('Project 31'!B12, "Funnel") + COUNTIF('Project 32'!B12, "Funnel") + COUNTIF('Project 33'!B12, "Funnel") + COUNTIF('Project 34'!B12, "Funnel") + COUNTIF('Project 35'!B12, "Funnel") + COUNTIF('Project 36'!B12, "Funnel") + COUNTIF('Project 37'!B12, "Funnel") + COUNTIF('Project 38'!B12, "Funnel") + COUNTIF('Project 39'!B12, "Funnel") + COUNTIF('Project 40'!B12, "Funnel") + COUNTIF('Project 41'!B12, "Funnel") + COUNTIF('Project 42'!B12, "Funnel") + COUNTIF('Project 43'!B12, "Funnel") + COUNTIF('Project 44'!B12, "Funnel") + COUNTIF('Project 45'!B12, "Funnel") + COUNTIF('Project 46'!B12, "Funnel") + COUNTIF('Project 47'!B12, "Funnel") + COUNTIF('Project 48'!B12, "Funnel") + COUNTIF('Project 49'!B12, "Funnel") + COUNTIF('Project 50'!B12, "Funnel")</f>
        <v>0</v>
      </c>
      <c r="F9" s="92">
        <f ca="1">IF(H9 = 0, "", IF(H9=$A$2, COUNTIF($H$2:H8,$A$2)+1,IF(H9=$A$3,$B$7+COUNTIF($H$2:H8,$A$3)+1, IF(H9=$A$4, $B$7+$B$8+COUNTIF($H$2:H8,$A$4)+1,$B$7+$B$8+$B$9+COUNTIF($H$2:H8,0)+1))))</f>
        <v>8</v>
      </c>
      <c r="G9" t="s">
        <v>135</v>
      </c>
      <c r="H9" s="91" t="str">
        <f t="shared" ca="1" si="0"/>
        <v>High</v>
      </c>
      <c r="I9">
        <f t="shared" ca="1" si="1"/>
        <v>0</v>
      </c>
      <c r="J9">
        <f t="shared" ca="1" si="2"/>
        <v>0</v>
      </c>
      <c r="K9">
        <f t="shared" ca="1" si="3"/>
        <v>0</v>
      </c>
      <c r="L9" s="104" t="str">
        <f t="shared" ca="1" si="4"/>
        <v>Q2</v>
      </c>
      <c r="M9">
        <f ca="1">IF(L9=$B$12, 1000, IF(L9=$B$13, 2000, IF(OR(L9=$B$14,L9=$B$15), 3000, 4000))) + IF(H9=$A$7, 100, IF(H9=$A$8, 200, IF(L9=$A$9, 300)))+COUNTIFS($H$2:H8,H9,$L$2:L8, L9)+1</f>
        <v>3104</v>
      </c>
    </row>
    <row r="10" spans="1:13" outlineLevel="1" x14ac:dyDescent="0.25">
      <c r="F10" s="92">
        <f ca="1">IF(H10 = 0, "", IF(H10=$A$2, COUNTIF($H$2:H9,$A$2)+1,IF(H10=$A$3,$B$7+COUNTIF($H$2:H9,$A$3)+1, IF(H10=$A$4, $B$7+$B$8+COUNTIF($H$2:H9,$A$4)+1,$B$7+$B$8+$B$9+COUNTIF($H$2:H9,0)+1))))</f>
        <v>9</v>
      </c>
      <c r="G10" t="s">
        <v>136</v>
      </c>
      <c r="H10" s="91" t="str">
        <f t="shared" ca="1" si="0"/>
        <v>High</v>
      </c>
      <c r="I10">
        <f t="shared" ca="1" si="1"/>
        <v>0</v>
      </c>
      <c r="J10">
        <f t="shared" ca="1" si="2"/>
        <v>0</v>
      </c>
      <c r="K10">
        <f t="shared" ca="1" si="3"/>
        <v>0</v>
      </c>
      <c r="L10" s="104" t="str">
        <f t="shared" ca="1" si="4"/>
        <v>Q2</v>
      </c>
      <c r="M10">
        <f ca="1">IF(L10=$B$12, 1000, IF(L10=$B$13, 2000, IF(OR(L10=$B$14,L10=$B$15), 3000, 4000))) + IF(H10=$A$7, 100, IF(H10=$A$8, 200, IF(L10=$A$9, 300)))+COUNTIFS($H$2:H9,H10,$L$2:L9, L10)+1</f>
        <v>3105</v>
      </c>
    </row>
    <row r="11" spans="1:13" ht="15.75" outlineLevel="1" thickBot="1" x14ac:dyDescent="0.3">
      <c r="F11" s="92">
        <f ca="1">IF(H11 = 0, "", IF(H11=$A$2, COUNTIF($H$2:H10,$A$2)+1,IF(H11=$A$3,$B$7+COUNTIF($H$2:H10,$A$3)+1, IF(H11=$A$4, $B$7+$B$8+COUNTIF($H$2:H10,$A$4)+1,$B$7+$B$8+$B$9+COUNTIF($H$2:H10,0)+1))))</f>
        <v>10</v>
      </c>
      <c r="G11" t="s">
        <v>33</v>
      </c>
      <c r="H11" s="91" t="str">
        <f t="shared" ca="1" si="0"/>
        <v>High</v>
      </c>
      <c r="I11">
        <f t="shared" ca="1" si="1"/>
        <v>0</v>
      </c>
      <c r="J11">
        <f t="shared" ca="1" si="2"/>
        <v>0</v>
      </c>
      <c r="K11">
        <f t="shared" ca="1" si="3"/>
        <v>0</v>
      </c>
      <c r="L11" s="104" t="str">
        <f t="shared" ca="1" si="4"/>
        <v>Q2</v>
      </c>
      <c r="M11">
        <f ca="1">IF(L11=$B$12, 1000, IF(L11=$B$13, 2000, IF(OR(L11=$B$14,L11=$B$15), 3000, 4000))) + IF(H11=$A$7, 100, IF(H11=$A$8, 200, IF(L11=$A$9, 300)))+COUNTIFS($H$2:H10,H11,$L$2:L10, L11)+1</f>
        <v>3106</v>
      </c>
    </row>
    <row r="12" spans="1:13" outlineLevel="1" x14ac:dyDescent="0.25">
      <c r="A12" s="79" t="s">
        <v>170</v>
      </c>
      <c r="B12" s="80" t="str">
        <f ca="1">IF(MONTH(TODAY())&lt;4, "Q1", IF(MONTH(TODAY())&lt;7, "Q2", IF(MONTH(TODAY())&lt;10, "Q3", "Q4")))</f>
        <v>Q3</v>
      </c>
      <c r="C12" s="80">
        <f ca="1">COUNTIF(L2:L51, B12)</f>
        <v>4</v>
      </c>
      <c r="D12">
        <f ca="1">YEAR(TODAY())</f>
        <v>2016</v>
      </c>
      <c r="F12" s="92">
        <f ca="1">IF(H12 = 0, "", IF(H12=$A$2, COUNTIF($H$2:H11,$A$2)+1,IF(H12=$A$3,$B$7+COUNTIF($H$2:H11,$A$3)+1, IF(H12=$A$4, $B$7+$B$8+COUNTIF($H$2:H11,$A$4)+1,$B$7+$B$8+$B$9+COUNTIF($H$2:H11,0)+1))))</f>
        <v>11</v>
      </c>
      <c r="G12" t="s">
        <v>34</v>
      </c>
      <c r="H12" s="91" t="str">
        <f t="shared" ca="1" si="0"/>
        <v>High</v>
      </c>
      <c r="I12">
        <f t="shared" ca="1" si="1"/>
        <v>0</v>
      </c>
      <c r="J12">
        <f t="shared" ca="1" si="2"/>
        <v>0</v>
      </c>
      <c r="K12">
        <f t="shared" ca="1" si="3"/>
        <v>0</v>
      </c>
      <c r="L12" s="104" t="str">
        <f t="shared" ca="1" si="4"/>
        <v>Q2</v>
      </c>
      <c r="M12">
        <f ca="1">IF(L12=$B$12, 1000, IF(L12=$B$13, 2000, IF(OR(L12=$B$14,L12=$B$15), 3000, 4000))) + IF(H12=$A$7, 100, IF(H12=$A$8, 200, IF(L12=$A$9, 300)))+COUNTIFS($H$2:H11,H12,$L$2:L11, L12)+1</f>
        <v>3107</v>
      </c>
    </row>
    <row r="13" spans="1:13" outlineLevel="1" x14ac:dyDescent="0.25">
      <c r="A13" s="225" t="s">
        <v>171</v>
      </c>
      <c r="B13" s="82" t="str">
        <f ca="1">IF(RIGHT(B12,1) = "4", "Q1", "Q" &amp; RIGHT(B12,1)+1)</f>
        <v>Q4</v>
      </c>
      <c r="C13" s="82">
        <f t="shared" ref="C13:C15" ca="1" si="5">COUNTIF(L3:L52, B13)</f>
        <v>0</v>
      </c>
      <c r="D13">
        <f ca="1">IF(RIGHT(B12,1) = "4", D12+1, D12)</f>
        <v>2016</v>
      </c>
      <c r="F13" s="92">
        <f ca="1">IF(H13 = 0, "", IF(H13=$A$2, COUNTIF($H$2:H12,$A$2)+1,IF(H13=$A$3,$B$7+COUNTIF($H$2:H12,$A$3)+1, IF(H13=$A$4, $B$7+$B$8+COUNTIF($H$2:H12,$A$4)+1,$B$7+$B$8+$B$9+COUNTIF($H$2:H12,0)+1))))</f>
        <v>12</v>
      </c>
      <c r="G13" t="s">
        <v>35</v>
      </c>
      <c r="H13" s="91" t="str">
        <f t="shared" ca="1" si="0"/>
        <v>High</v>
      </c>
      <c r="I13">
        <f t="shared" ca="1" si="1"/>
        <v>0</v>
      </c>
      <c r="J13">
        <f t="shared" ca="1" si="2"/>
        <v>0</v>
      </c>
      <c r="K13">
        <f t="shared" ca="1" si="3"/>
        <v>0</v>
      </c>
      <c r="L13" s="104" t="str">
        <f t="shared" ca="1" si="4"/>
        <v>Q2</v>
      </c>
      <c r="M13">
        <f ca="1">IF(L13=$B$12, 1000, IF(L13=$B$13, 2000, IF(OR(L13=$B$14,L13=$B$15), 3000, 4000))) + IF(H13=$A$7, 100, IF(H13=$A$8, 200, IF(L13=$A$9, 300)))+COUNTIFS($H$2:H12,H13,$L$2:L12, L13)+1</f>
        <v>3108</v>
      </c>
    </row>
    <row r="14" spans="1:13" outlineLevel="1" x14ac:dyDescent="0.25">
      <c r="A14" s="225" t="s">
        <v>173</v>
      </c>
      <c r="B14" s="82" t="str">
        <f ca="1">IF(RIGHT(B13,1) = "4", "Q1", "Q" &amp; RIGHT(B13,1)+1)</f>
        <v>Q1</v>
      </c>
      <c r="C14" s="82">
        <f t="shared" ca="1" si="5"/>
        <v>0</v>
      </c>
      <c r="D14">
        <f t="shared" ref="D14:D15" ca="1" si="6">IF(RIGHT(B13,1) = "4", D13+1, D13)</f>
        <v>2017</v>
      </c>
      <c r="F14" s="92" t="str">
        <f ca="1">IF(H14 = 0, "", IF(H14=$A$2, COUNTIF($H$2:H13,$A$2)+1,IF(H14=$A$3,$B$7+COUNTIF($H$2:H13,$A$3)+1, IF(H14=$A$4, $B$7+$B$8+COUNTIF($H$2:H13,$A$4)+1,$B$7+$B$8+$B$9+COUNTIF($H$2:H13,0)+1))))</f>
        <v/>
      </c>
      <c r="G14" t="s">
        <v>36</v>
      </c>
      <c r="H14" s="91">
        <f t="shared" ca="1" si="0"/>
        <v>0</v>
      </c>
      <c r="I14">
        <f t="shared" ca="1" si="1"/>
        <v>0</v>
      </c>
      <c r="J14">
        <f t="shared" ca="1" si="2"/>
        <v>0</v>
      </c>
      <c r="K14">
        <f t="shared" ca="1" si="3"/>
        <v>0</v>
      </c>
      <c r="L14" s="104">
        <f t="shared" ca="1" si="4"/>
        <v>0</v>
      </c>
      <c r="M14">
        <f ca="1">IF(L14=$B$12, 1000, IF(L14=$B$13, 2000, IF(OR(L14=$B$14,L14=$B$15), 3000, 4000))) + IF(H14=$A$7, 100, IF(H14=$A$8, 200, IF(L14=$A$9, 300)))+COUNTIFS($H$2:H13,H14,$L$2:L13, L14)+1</f>
        <v>4001</v>
      </c>
    </row>
    <row r="15" spans="1:13" ht="15.75" outlineLevel="1" thickBot="1" x14ac:dyDescent="0.3">
      <c r="A15" s="83" t="s">
        <v>174</v>
      </c>
      <c r="B15" s="84" t="str">
        <f ca="1">IF(RIGHT(B14,1) = "4", "Q1", "Q" &amp; RIGHT(B14,1)+1)</f>
        <v>Q2</v>
      </c>
      <c r="C15" s="84">
        <f t="shared" ca="1" si="5"/>
        <v>8</v>
      </c>
      <c r="D15">
        <f t="shared" ca="1" si="6"/>
        <v>2017</v>
      </c>
      <c r="F15" s="92" t="str">
        <f ca="1">IF(H15 = 0, "", IF(H15=$A$2, COUNTIF($H$2:H14,$A$2)+1,IF(H15=$A$3,$B$7+COUNTIF($H$2:H14,$A$3)+1, IF(H15=$A$4, $B$7+$B$8+COUNTIF($H$2:H14,$A$4)+1,$B$7+$B$8+$B$9+COUNTIF($H$2:H14,0)+1))))</f>
        <v/>
      </c>
      <c r="G15" t="s">
        <v>37</v>
      </c>
      <c r="H15" s="91">
        <f t="shared" ca="1" si="0"/>
        <v>0</v>
      </c>
      <c r="I15">
        <f t="shared" ca="1" si="1"/>
        <v>0</v>
      </c>
      <c r="J15">
        <f t="shared" ca="1" si="2"/>
        <v>0</v>
      </c>
      <c r="K15">
        <f t="shared" ca="1" si="3"/>
        <v>0</v>
      </c>
      <c r="L15" s="104">
        <f t="shared" ca="1" si="4"/>
        <v>0</v>
      </c>
      <c r="M15">
        <f ca="1">IF(L15=$B$12, 1000, IF(L15=$B$13, 2000, IF(OR(L15=$B$14,L15=$B$15), 3000, 4000))) + IF(H15=$A$7, 100, IF(H15=$A$8, 200, IF(L15=$A$9, 300)))+COUNTIFS($H$2:H14,H15,$L$2:L14, L15)+1</f>
        <v>4002</v>
      </c>
    </row>
    <row r="16" spans="1:13" outlineLevel="1" x14ac:dyDescent="0.25">
      <c r="A16" s="130"/>
      <c r="F16" s="92" t="str">
        <f ca="1">IF(H16 = 0, "", IF(H16=$A$2, COUNTIF($H$2:H15,$A$2)+1,IF(H16=$A$3,$B$7+COUNTIF($H$2:H15,$A$3)+1, IF(H16=$A$4, $B$7+$B$8+COUNTIF($H$2:H15,$A$4)+1,$B$7+$B$8+$B$9+COUNTIF($H$2:H15,0)+1))))</f>
        <v/>
      </c>
      <c r="G16" t="s">
        <v>38</v>
      </c>
      <c r="H16" s="91">
        <f t="shared" ca="1" si="0"/>
        <v>0</v>
      </c>
      <c r="I16">
        <f t="shared" ca="1" si="1"/>
        <v>0</v>
      </c>
      <c r="J16">
        <f t="shared" ca="1" si="2"/>
        <v>0</v>
      </c>
      <c r="K16">
        <f t="shared" ca="1" si="3"/>
        <v>0</v>
      </c>
      <c r="L16" s="104">
        <f t="shared" ca="1" si="4"/>
        <v>0</v>
      </c>
      <c r="M16">
        <f ca="1">IF(L16=$B$12, 1000, IF(L16=$B$13, 2000, IF(OR(L16=$B$14,L16=$B$15), 3000, 4000))) + IF(H16=$A$7, 100, IF(H16=$A$8, 200, IF(L16=$A$9, 300)))+COUNTIFS($H$2:H15,H16,$L$2:L15, L16)+1</f>
        <v>4003</v>
      </c>
    </row>
    <row r="17" spans="6:16" outlineLevel="1" x14ac:dyDescent="0.25">
      <c r="F17" s="92" t="str">
        <f ca="1">IF(H17 = 0, "", IF(H17=$A$2, COUNTIF($H$2:H16,$A$2)+1,IF(H17=$A$3,$B$7+COUNTIF($H$2:H16,$A$3)+1, IF(H17=$A$4, $B$7+$B$8+COUNTIF($H$2:H16,$A$4)+1,$B$7+$B$8+$B$9+COUNTIF($H$2:H16,0)+1))))</f>
        <v/>
      </c>
      <c r="G17" t="s">
        <v>39</v>
      </c>
      <c r="H17" s="91">
        <f t="shared" ca="1" si="0"/>
        <v>0</v>
      </c>
      <c r="I17">
        <f t="shared" ca="1" si="1"/>
        <v>0</v>
      </c>
      <c r="J17">
        <f t="shared" ca="1" si="2"/>
        <v>0</v>
      </c>
      <c r="K17">
        <f t="shared" ca="1" si="3"/>
        <v>0</v>
      </c>
      <c r="L17" s="104">
        <f t="shared" ca="1" si="4"/>
        <v>0</v>
      </c>
      <c r="M17">
        <f ca="1">IF(L17=$B$12, 1000, IF(L17=$B$13, 2000, IF(OR(L17=$B$14,L17=$B$15), 3000, 4000))) + IF(H17=$A$7, 100, IF(H17=$A$8, 200, IF(L17=$A$9, 300)))+COUNTIFS($H$2:H16,H17,$L$2:L16, L17)+1</f>
        <v>4004</v>
      </c>
      <c r="P17" t="str">
        <f t="array" aca="1" ref="P17" ca="1">IF(LEFT(MIN(IF($M$2:$M$51&gt;P16,$M$2:$M$51))) = "2", MIN(IF($M$2:$M$51&gt;P16,$M$2:$M$51)), "")</f>
        <v/>
      </c>
    </row>
    <row r="18" spans="6:16" outlineLevel="1" x14ac:dyDescent="0.25">
      <c r="F18" s="92" t="str">
        <f ca="1">IF(H18 = 0, "", IF(H18=$A$2, COUNTIF($H$2:H17,$A$2)+1,IF(H18=$A$3,$B$7+COUNTIF($H$2:H17,$A$3)+1, IF(H18=$A$4, $B$7+$B$8+COUNTIF($H$2:H17,$A$4)+1,$B$7+$B$8+$B$9+COUNTIF($H$2:H17,0)+1))))</f>
        <v/>
      </c>
      <c r="G18" t="s">
        <v>77</v>
      </c>
      <c r="H18" s="91">
        <f t="shared" ca="1" si="0"/>
        <v>0</v>
      </c>
      <c r="I18">
        <f t="shared" ca="1" si="1"/>
        <v>0</v>
      </c>
      <c r="J18">
        <f t="shared" ca="1" si="2"/>
        <v>0</v>
      </c>
      <c r="K18">
        <f t="shared" ca="1" si="3"/>
        <v>0</v>
      </c>
      <c r="L18" s="104">
        <f t="shared" ca="1" si="4"/>
        <v>0</v>
      </c>
      <c r="M18">
        <f ca="1">IF(L18=$B$12, 1000, IF(L18=$B$13, 2000, IF(OR(L18=$B$14,L18=$B$15), 3000, 4000))) + IF(H18=$A$7, 100, IF(H18=$A$8, 200, IF(L18=$A$9, 300)))+COUNTIFS($H$2:H17,H18,$L$2:L17, L18)+1</f>
        <v>4005</v>
      </c>
      <c r="P18" t="str">
        <f t="array" aca="1" ref="P18" ca="1">IF(LEFT(MIN(IF($M$2:$M$51&gt;P17,$M$2:$M$51))) = "2", MIN(IF($M$2:$M$51&gt;P17,$M$2:$M$51)), "")</f>
        <v/>
      </c>
    </row>
    <row r="19" spans="6:16" outlineLevel="1" x14ac:dyDescent="0.25">
      <c r="F19" s="92" t="str">
        <f ca="1">IF(H19 = 0, "", IF(H19=$A$2, COUNTIF($H$2:H18,$A$2)+1,IF(H19=$A$3,$B$7+COUNTIF($H$2:H18,$A$3)+1, IF(H19=$A$4, $B$7+$B$8+COUNTIF($H$2:H18,$A$4)+1,$B$7+$B$8+$B$9+COUNTIF($H$2:H18,0)+1))))</f>
        <v/>
      </c>
      <c r="G19" t="s">
        <v>78</v>
      </c>
      <c r="H19" s="91">
        <f t="shared" ca="1" si="0"/>
        <v>0</v>
      </c>
      <c r="I19">
        <f t="shared" ca="1" si="1"/>
        <v>0</v>
      </c>
      <c r="J19">
        <f t="shared" ca="1" si="2"/>
        <v>0</v>
      </c>
      <c r="K19">
        <f t="shared" ca="1" si="3"/>
        <v>0</v>
      </c>
      <c r="L19" s="104">
        <f t="shared" ca="1" si="4"/>
        <v>0</v>
      </c>
      <c r="M19">
        <f ca="1">IF(L19=$B$12, 1000, IF(L19=$B$13, 2000, IF(OR(L19=$B$14,L19=$B$15), 3000, 4000))) + IF(H19=$A$7, 100, IF(H19=$A$8, 200, IF(L19=$A$9, 300)))+COUNTIFS($H$2:H18,H19,$L$2:L18, L19)+1</f>
        <v>4006</v>
      </c>
      <c r="P19" t="str">
        <f t="array" aca="1" ref="P19" ca="1">IF(LEFT(MIN(IF($M$2:$M$51&gt;P18,$M$2:$M$51))) = "2", MIN(IF($M$2:$M$51&gt;P18,$M$2:$M$51)), "")</f>
        <v/>
      </c>
    </row>
    <row r="20" spans="6:16" outlineLevel="1" x14ac:dyDescent="0.25">
      <c r="F20" s="92" t="str">
        <f ca="1">IF(H20 = 0, "", IF(H20=$A$2, COUNTIF($H$2:H19,$A$2)+1,IF(H20=$A$3,$B$7+COUNTIF($H$2:H19,$A$3)+1, IF(H20=$A$4, $B$7+$B$8+COUNTIF($H$2:H19,$A$4)+1,$B$7+$B$8+$B$9+COUNTIF($H$2:H19,0)+1))))</f>
        <v/>
      </c>
      <c r="G20" t="s">
        <v>79</v>
      </c>
      <c r="H20" s="91">
        <f t="shared" ca="1" si="0"/>
        <v>0</v>
      </c>
      <c r="I20">
        <f t="shared" ca="1" si="1"/>
        <v>0</v>
      </c>
      <c r="J20">
        <f t="shared" ca="1" si="2"/>
        <v>0</v>
      </c>
      <c r="K20">
        <f t="shared" ca="1" si="3"/>
        <v>0</v>
      </c>
      <c r="L20" s="104">
        <f t="shared" ca="1" si="4"/>
        <v>0</v>
      </c>
      <c r="M20">
        <f ca="1">IF(L20=$B$12, 1000, IF(L20=$B$13, 2000, IF(OR(L20=$B$14,L20=$B$15), 3000, 4000))) + IF(H20=$A$7, 100, IF(H20=$A$8, 200, IF(L20=$A$9, 300)))+COUNTIFS($H$2:H19,H20,$L$2:L19, L20)+1</f>
        <v>4007</v>
      </c>
      <c r="P20" t="str">
        <f t="array" aca="1" ref="P20" ca="1">IF(LEFT(MIN(IF($M$2:$M$51&gt;P19,$M$2:$M$51))) = "2", MIN(IF($M$2:$M$51&gt;P19,$M$2:$M$51)), "")</f>
        <v/>
      </c>
    </row>
    <row r="21" spans="6:16" outlineLevel="1" x14ac:dyDescent="0.25">
      <c r="F21" s="92" t="str">
        <f ca="1">IF(H21 = 0, "", IF(H21=$A$2, COUNTIF($H$2:H20,$A$2)+1,IF(H21=$A$3,$B$7+COUNTIF($H$2:H20,$A$3)+1, IF(H21=$A$4, $B$7+$B$8+COUNTIF($H$2:H20,$A$4)+1,$B$7+$B$8+$B$9+COUNTIF($H$2:H20,0)+1))))</f>
        <v/>
      </c>
      <c r="G21" t="s">
        <v>80</v>
      </c>
      <c r="H21" s="91">
        <f t="shared" ca="1" si="0"/>
        <v>0</v>
      </c>
      <c r="I21">
        <f t="shared" ca="1" si="1"/>
        <v>0</v>
      </c>
      <c r="J21">
        <f t="shared" ca="1" si="2"/>
        <v>0</v>
      </c>
      <c r="K21">
        <f t="shared" ca="1" si="3"/>
        <v>0</v>
      </c>
      <c r="L21" s="104">
        <f t="shared" ca="1" si="4"/>
        <v>0</v>
      </c>
      <c r="M21">
        <f ca="1">IF(L21=$B$12, 1000, IF(L21=$B$13, 2000, IF(OR(L21=$B$14,L21=$B$15), 3000, 4000))) + IF(H21=$A$7, 100, IF(H21=$A$8, 200, IF(L21=$A$9, 300)))+COUNTIFS($H$2:H20,H21,$L$2:L20, L21)+1</f>
        <v>4008</v>
      </c>
      <c r="P21" t="str">
        <f t="array" aca="1" ref="P21" ca="1">IF(LEFT(MIN(IF($M$2:$M$51&gt;P20,$M$2:$M$51))) = "2", MIN(IF($M$2:$M$51&gt;P20,$M$2:$M$51)), "")</f>
        <v/>
      </c>
    </row>
    <row r="22" spans="6:16" outlineLevel="1" x14ac:dyDescent="0.25">
      <c r="F22" s="92" t="str">
        <f ca="1">IF(H22 = 0, "", IF(H22=$A$2, COUNTIF($H$2:H21,$A$2)+1,IF(H22=$A$3,$B$7+COUNTIF($H$2:H21,$A$3)+1, IF(H22=$A$4, $B$7+$B$8+COUNTIF($H$2:H21,$A$4)+1,$B$7+$B$8+$B$9+COUNTIF($H$2:H21,0)+1))))</f>
        <v/>
      </c>
      <c r="G22" t="s">
        <v>81</v>
      </c>
      <c r="H22" s="91">
        <f t="shared" ca="1" si="0"/>
        <v>0</v>
      </c>
      <c r="I22">
        <f t="shared" ca="1" si="1"/>
        <v>0</v>
      </c>
      <c r="J22">
        <f t="shared" ca="1" si="2"/>
        <v>0</v>
      </c>
      <c r="K22">
        <f t="shared" ca="1" si="3"/>
        <v>0</v>
      </c>
      <c r="L22" s="104">
        <f t="shared" ca="1" si="4"/>
        <v>0</v>
      </c>
      <c r="M22">
        <f ca="1">IF(L22=$B$12, 1000, IF(L22=$B$13, 2000, IF(OR(L22=$B$14,L22=$B$15), 3000, 4000))) + IF(H22=$A$7, 100, IF(H22=$A$8, 200, IF(L22=$A$9, 300)))+COUNTIFS($H$2:H21,H22,$L$2:L21, L22)+1</f>
        <v>4009</v>
      </c>
      <c r="P22" t="str">
        <f t="array" aca="1" ref="P22" ca="1">IF(LEFT(MIN(IF($M$2:$M$51&gt;P21,$M$2:$M$51))) = "2", MIN(IF($M$2:$M$51&gt;P21,$M$2:$M$51)), "")</f>
        <v/>
      </c>
    </row>
    <row r="23" spans="6:16" outlineLevel="1" x14ac:dyDescent="0.25">
      <c r="F23" s="92" t="str">
        <f ca="1">IF(H23 = 0, "", IF(H23=$A$2, COUNTIF($H$2:H22,$A$2)+1,IF(H23=$A$3,$B$7+COUNTIF($H$2:H22,$A$3)+1, IF(H23=$A$4, $B$7+$B$8+COUNTIF($H$2:H22,$A$4)+1,$B$7+$B$8+$B$9+COUNTIF($H$2:H22,0)+1))))</f>
        <v/>
      </c>
      <c r="G23" t="s">
        <v>82</v>
      </c>
      <c r="H23" s="91">
        <f t="shared" ca="1" si="0"/>
        <v>0</v>
      </c>
      <c r="I23">
        <f t="shared" ca="1" si="1"/>
        <v>0</v>
      </c>
      <c r="J23">
        <f t="shared" ca="1" si="2"/>
        <v>0</v>
      </c>
      <c r="K23">
        <f t="shared" ca="1" si="3"/>
        <v>0</v>
      </c>
      <c r="L23" s="104">
        <f t="shared" ca="1" si="4"/>
        <v>0</v>
      </c>
      <c r="M23">
        <f ca="1">IF(L23=$B$12, 1000, IF(L23=$B$13, 2000, IF(OR(L23=$B$14,L23=$B$15), 3000, 4000))) + IF(H23=$A$7, 100, IF(H23=$A$8, 200, IF(L23=$A$9, 300)))+COUNTIFS($H$2:H22,H23,$L$2:L22, L23)+1</f>
        <v>4010</v>
      </c>
      <c r="P23" t="str">
        <f t="array" aca="1" ref="P23" ca="1">IF(LEFT(MIN(IF($M$2:$M$51&gt;P22,$M$2:$M$51))) = "2", MIN(IF($M$2:$M$51&gt;P22,$M$2:$M$51)), "")</f>
        <v/>
      </c>
    </row>
    <row r="24" spans="6:16" outlineLevel="1" x14ac:dyDescent="0.25">
      <c r="F24" s="92" t="str">
        <f ca="1">IF(H24 = 0, "", IF(H24=$A$2, COUNTIF($H$2:H23,$A$2)+1,IF(H24=$A$3,$B$7+COUNTIF($H$2:H23,$A$3)+1, IF(H24=$A$4, $B$7+$B$8+COUNTIF($H$2:H23,$A$4)+1,$B$7+$B$8+$B$9+COUNTIF($H$2:H23,0)+1))))</f>
        <v/>
      </c>
      <c r="G24" t="s">
        <v>83</v>
      </c>
      <c r="H24" s="91">
        <f t="shared" ca="1" si="0"/>
        <v>0</v>
      </c>
      <c r="I24">
        <f t="shared" ca="1" si="1"/>
        <v>0</v>
      </c>
      <c r="J24">
        <f t="shared" ca="1" si="2"/>
        <v>0</v>
      </c>
      <c r="K24">
        <f t="shared" ca="1" si="3"/>
        <v>0</v>
      </c>
      <c r="L24" s="104">
        <f t="shared" ca="1" si="4"/>
        <v>0</v>
      </c>
      <c r="M24">
        <f ca="1">IF(L24=$B$12, 1000, IF(L24=$B$13, 2000, IF(OR(L24=$B$14,L24=$B$15), 3000, 4000))) + IF(H24=$A$7, 100, IF(H24=$A$8, 200, IF(L24=$A$9, 300)))+COUNTIFS($H$2:H23,H24,$L$2:L23, L24)+1</f>
        <v>4011</v>
      </c>
      <c r="P24" t="str">
        <f t="array" aca="1" ref="P24" ca="1">IF(LEFT(MIN(IF($M$2:$M$51&gt;P23,$M$2:$M$51))) = "2", MIN(IF($M$2:$M$51&gt;P23,$M$2:$M$51)), "")</f>
        <v/>
      </c>
    </row>
    <row r="25" spans="6:16" outlineLevel="1" x14ac:dyDescent="0.25">
      <c r="F25" s="92" t="str">
        <f ca="1">IF(H25 = 0, "", IF(H25=$A$2, COUNTIF($H$2:H24,$A$2)+1,IF(H25=$A$3,$B$7+COUNTIF($H$2:H24,$A$3)+1, IF(H25=$A$4, $B$7+$B$8+COUNTIF($H$2:H24,$A$4)+1,$B$7+$B$8+$B$9+COUNTIF($H$2:H24,0)+1))))</f>
        <v/>
      </c>
      <c r="G25" t="s">
        <v>84</v>
      </c>
      <c r="H25" s="91">
        <f t="shared" ca="1" si="0"/>
        <v>0</v>
      </c>
      <c r="I25">
        <f t="shared" ca="1" si="1"/>
        <v>0</v>
      </c>
      <c r="J25">
        <f t="shared" ca="1" si="2"/>
        <v>0</v>
      </c>
      <c r="K25">
        <f t="shared" ca="1" si="3"/>
        <v>0</v>
      </c>
      <c r="L25" s="104">
        <f t="shared" ca="1" si="4"/>
        <v>0</v>
      </c>
      <c r="M25">
        <f ca="1">IF(L25=$B$12, 1000, IF(L25=$B$13, 2000, IF(OR(L25=$B$14,L25=$B$15), 3000, 4000))) + IF(H25=$A$7, 100, IF(H25=$A$8, 200, IF(L25=$A$9, 300)))+COUNTIFS($H$2:H24,H25,$L$2:L24, L25)+1</f>
        <v>4012</v>
      </c>
      <c r="P25" t="str">
        <f t="array" aca="1" ref="P25" ca="1">IF(LEFT(MIN(IF($M$2:$M$51&gt;P24,$M$2:$M$51))) = "2", MIN(IF($M$2:$M$51&gt;P24,$M$2:$M$51)), "")</f>
        <v/>
      </c>
    </row>
    <row r="26" spans="6:16" outlineLevel="1" x14ac:dyDescent="0.25">
      <c r="F26" s="92" t="str">
        <f ca="1">IF(H26 = 0, "", IF(H26=$A$2, COUNTIF($H$2:H25,$A$2)+1,IF(H26=$A$3,$B$7+COUNTIF($H$2:H25,$A$3)+1, IF(H26=$A$4, $B$7+$B$8+COUNTIF($H$2:H25,$A$4)+1,$B$7+$B$8+$B$9+COUNTIF($H$2:H25,0)+1))))</f>
        <v/>
      </c>
      <c r="G26" t="s">
        <v>85</v>
      </c>
      <c r="H26" s="91">
        <f t="shared" ca="1" si="0"/>
        <v>0</v>
      </c>
      <c r="I26">
        <f t="shared" ca="1" si="1"/>
        <v>0</v>
      </c>
      <c r="J26">
        <f t="shared" ca="1" si="2"/>
        <v>0</v>
      </c>
      <c r="K26">
        <f t="shared" ca="1" si="3"/>
        <v>0</v>
      </c>
      <c r="L26" s="104">
        <f t="shared" ca="1" si="4"/>
        <v>0</v>
      </c>
      <c r="M26">
        <f ca="1">IF(L26=$B$12, 1000, IF(L26=$B$13, 2000, IF(OR(L26=$B$14,L26=$B$15), 3000, 4000))) + IF(H26=$A$7, 100, IF(H26=$A$8, 200, IF(L26=$A$9, 300)))+COUNTIFS($H$2:H25,H26,$L$2:L25, L26)+1</f>
        <v>4013</v>
      </c>
      <c r="P26" t="str">
        <f t="array" aca="1" ref="P26" ca="1">IF(LEFT(MIN(IF($M$2:$M$51&gt;P25,$M$2:$M$51))) = "2", MIN(IF($M$2:$M$51&gt;P25,$M$2:$M$51)), "")</f>
        <v/>
      </c>
    </row>
    <row r="27" spans="6:16" outlineLevel="1" x14ac:dyDescent="0.25">
      <c r="F27" s="92" t="str">
        <f ca="1">IF(H27 = 0, "", IF(H27=$A$2, COUNTIF($H$2:H26,$A$2)+1,IF(H27=$A$3,$B$7+COUNTIF($H$2:H26,$A$3)+1, IF(H27=$A$4, $B$7+$B$8+COUNTIF($H$2:H26,$A$4)+1,$B$7+$B$8+$B$9+COUNTIF($H$2:H26,0)+1))))</f>
        <v/>
      </c>
      <c r="G27" t="s">
        <v>86</v>
      </c>
      <c r="H27" s="91">
        <f t="shared" ca="1" si="0"/>
        <v>0</v>
      </c>
      <c r="I27">
        <f t="shared" ca="1" si="1"/>
        <v>0</v>
      </c>
      <c r="J27">
        <f t="shared" ca="1" si="2"/>
        <v>0</v>
      </c>
      <c r="K27">
        <f t="shared" ca="1" si="3"/>
        <v>0</v>
      </c>
      <c r="L27" s="104">
        <f t="shared" ca="1" si="4"/>
        <v>0</v>
      </c>
      <c r="M27">
        <f ca="1">IF(L27=$B$12, 1000, IF(L27=$B$13, 2000, IF(OR(L27=$B$14,L27=$B$15), 3000, 4000))) + IF(H27=$A$7, 100, IF(H27=$A$8, 200, IF(L27=$A$9, 300)))+COUNTIFS($H$2:H26,H27,$L$2:L26, L27)+1</f>
        <v>4014</v>
      </c>
      <c r="P27" t="str">
        <f t="array" aca="1" ref="P27" ca="1">IF(LEFT(MIN(IF($M$2:$M$51&gt;P26,$M$2:$M$51))) = "2", MIN(IF($M$2:$M$51&gt;P26,$M$2:$M$51)), "")</f>
        <v/>
      </c>
    </row>
    <row r="28" spans="6:16" outlineLevel="1" x14ac:dyDescent="0.25">
      <c r="F28" s="92" t="str">
        <f ca="1">IF(H28 = 0, "", IF(H28=$A$2, COUNTIF($H$2:H27,$A$2)+1,IF(H28=$A$3,$B$7+COUNTIF($H$2:H27,$A$3)+1, IF(H28=$A$4, $B$7+$B$8+COUNTIF($H$2:H27,$A$4)+1,$B$7+$B$8+$B$9+COUNTIF($H$2:H27,0)+1))))</f>
        <v/>
      </c>
      <c r="G28" t="s">
        <v>87</v>
      </c>
      <c r="H28" s="91">
        <f t="shared" ca="1" si="0"/>
        <v>0</v>
      </c>
      <c r="I28">
        <f t="shared" ca="1" si="1"/>
        <v>0</v>
      </c>
      <c r="J28">
        <f t="shared" ca="1" si="2"/>
        <v>0</v>
      </c>
      <c r="K28">
        <f t="shared" ca="1" si="3"/>
        <v>0</v>
      </c>
      <c r="L28" s="104">
        <f t="shared" ca="1" si="4"/>
        <v>0</v>
      </c>
      <c r="M28">
        <f ca="1">IF(L28=$B$12, 1000, IF(L28=$B$13, 2000, IF(OR(L28=$B$14,L28=$B$15), 3000, 4000))) + IF(H28=$A$7, 100, IF(H28=$A$8, 200, IF(L28=$A$9, 300)))+COUNTIFS($H$2:H27,H28,$L$2:L27, L28)+1</f>
        <v>4015</v>
      </c>
      <c r="P28" t="str">
        <f t="array" aca="1" ref="P28" ca="1">IF(LEFT(MIN(IF($M$2:$M$51&gt;P27,$M$2:$M$51))) = "2", MIN(IF($M$2:$M$51&gt;P27,$M$2:$M$51)), "")</f>
        <v/>
      </c>
    </row>
    <row r="29" spans="6:16" outlineLevel="1" x14ac:dyDescent="0.25">
      <c r="F29" s="92" t="str">
        <f ca="1">IF(H29 = 0, "", IF(H29=$A$2, COUNTIF($H$2:H28,$A$2)+1,IF(H29=$A$3,$B$7+COUNTIF($H$2:H28,$A$3)+1, IF(H29=$A$4, $B$7+$B$8+COUNTIF($H$2:H28,$A$4)+1,$B$7+$B$8+$B$9+COUNTIF($H$2:H28,0)+1))))</f>
        <v/>
      </c>
      <c r="G29" t="s">
        <v>88</v>
      </c>
      <c r="H29" s="91">
        <f t="shared" ca="1" si="0"/>
        <v>0</v>
      </c>
      <c r="I29">
        <f t="shared" ca="1" si="1"/>
        <v>0</v>
      </c>
      <c r="J29">
        <f t="shared" ca="1" si="2"/>
        <v>0</v>
      </c>
      <c r="K29">
        <f t="shared" ca="1" si="3"/>
        <v>0</v>
      </c>
      <c r="L29" s="104">
        <f t="shared" ca="1" si="4"/>
        <v>0</v>
      </c>
      <c r="M29">
        <f ca="1">IF(L29=$B$12, 1000, IF(L29=$B$13, 2000, IF(OR(L29=$B$14,L29=$B$15), 3000, 4000))) + IF(H29=$A$7, 100, IF(H29=$A$8, 200, IF(L29=$A$9, 300)))+COUNTIFS($H$2:H28,H29,$L$2:L28, L29)+1</f>
        <v>4016</v>
      </c>
      <c r="P29" t="str">
        <f t="array" aca="1" ref="P29" ca="1">IF(LEFT(MIN(IF($M$2:$M$51&gt;P28,$M$2:$M$51))) = "2", MIN(IF($M$2:$M$51&gt;P28,$M$2:$M$51)), "")</f>
        <v/>
      </c>
    </row>
    <row r="30" spans="6:16" outlineLevel="1" x14ac:dyDescent="0.25">
      <c r="F30" s="92" t="str">
        <f ca="1">IF(H30 = 0, "", IF(H30=$A$2, COUNTIF($H$2:H29,$A$2)+1,IF(H30=$A$3,$B$7+COUNTIF($H$2:H29,$A$3)+1, IF(H30=$A$4, $B$7+$B$8+COUNTIF($H$2:H29,$A$4)+1,$B$7+$B$8+$B$9+COUNTIF($H$2:H29,0)+1))))</f>
        <v/>
      </c>
      <c r="G30" t="s">
        <v>89</v>
      </c>
      <c r="H30" s="91">
        <f t="shared" ca="1" si="0"/>
        <v>0</v>
      </c>
      <c r="I30">
        <f t="shared" ca="1" si="1"/>
        <v>0</v>
      </c>
      <c r="J30">
        <f t="shared" ca="1" si="2"/>
        <v>0</v>
      </c>
      <c r="K30">
        <f t="shared" ca="1" si="3"/>
        <v>0</v>
      </c>
      <c r="L30" s="104">
        <f t="shared" ca="1" si="4"/>
        <v>0</v>
      </c>
      <c r="M30">
        <f ca="1">IF(L30=$B$12, 1000, IF(L30=$B$13, 2000, IF(OR(L30=$B$14,L30=$B$15), 3000, 4000))) + IF(H30=$A$7, 100, IF(H30=$A$8, 200, IF(L30=$A$9, 300)))+COUNTIFS($H$2:H29,H30,$L$2:L29, L30)+1</f>
        <v>4017</v>
      </c>
      <c r="P30" t="str">
        <f t="array" aca="1" ref="P30" ca="1">IF(LEFT(MIN(IF($M$2:$M$51&gt;P29,$M$2:$M$51))) = "2", MIN(IF($M$2:$M$51&gt;P29,$M$2:$M$51)), "")</f>
        <v/>
      </c>
    </row>
    <row r="31" spans="6:16" outlineLevel="1" x14ac:dyDescent="0.25">
      <c r="F31" s="92" t="str">
        <f ca="1">IF(H31 = 0, "", IF(H31=$A$2, COUNTIF($H$2:H30,$A$2)+1,IF(H31=$A$3,$B$7+COUNTIF($H$2:H30,$A$3)+1, IF(H31=$A$4, $B$7+$B$8+COUNTIF($H$2:H30,$A$4)+1,$B$7+$B$8+$B$9+COUNTIF($H$2:H30,0)+1))))</f>
        <v/>
      </c>
      <c r="G31" t="s">
        <v>90</v>
      </c>
      <c r="H31" s="91">
        <f t="shared" ca="1" si="0"/>
        <v>0</v>
      </c>
      <c r="I31">
        <f t="shared" ca="1" si="1"/>
        <v>0</v>
      </c>
      <c r="J31">
        <f t="shared" ca="1" si="2"/>
        <v>0</v>
      </c>
      <c r="K31">
        <f t="shared" ca="1" si="3"/>
        <v>0</v>
      </c>
      <c r="L31" s="104">
        <f t="shared" ca="1" si="4"/>
        <v>0</v>
      </c>
      <c r="M31">
        <f ca="1">IF(L31=$B$12, 1000, IF(L31=$B$13, 2000, IF(OR(L31=$B$14,L31=$B$15), 3000, 4000))) + IF(H31=$A$7, 100, IF(H31=$A$8, 200, IF(L31=$A$9, 300)))+COUNTIFS($H$2:H30,H31,$L$2:L30, L31)+1</f>
        <v>4018</v>
      </c>
      <c r="P31" t="str">
        <f t="array" aca="1" ref="P31" ca="1">IF(LEFT(MIN(IF($M$2:$M$51&gt;P30,$M$2:$M$51))) = "2", MIN(IF($M$2:$M$51&gt;P30,$M$2:$M$51)), "")</f>
        <v/>
      </c>
    </row>
    <row r="32" spans="6:16" outlineLevel="1" x14ac:dyDescent="0.25">
      <c r="F32" s="92" t="str">
        <f ca="1">IF(H32 = 0, "", IF(H32=$A$2, COUNTIF($H$2:H31,$A$2)+1,IF(H32=$A$3,$B$7+COUNTIF($H$2:H31,$A$3)+1, IF(H32=$A$4, $B$7+$B$8+COUNTIF($H$2:H31,$A$4)+1,$B$7+$B$8+$B$9+COUNTIF($H$2:H31,0)+1))))</f>
        <v/>
      </c>
      <c r="G32" t="s">
        <v>91</v>
      </c>
      <c r="H32" s="91">
        <f t="shared" ca="1" si="0"/>
        <v>0</v>
      </c>
      <c r="I32">
        <f t="shared" ca="1" si="1"/>
        <v>0</v>
      </c>
      <c r="J32">
        <f t="shared" ca="1" si="2"/>
        <v>0</v>
      </c>
      <c r="K32">
        <f t="shared" ca="1" si="3"/>
        <v>0</v>
      </c>
      <c r="L32" s="104">
        <f t="shared" ca="1" si="4"/>
        <v>0</v>
      </c>
      <c r="M32">
        <f ca="1">IF(L32=$B$12, 1000, IF(L32=$B$13, 2000, IF(OR(L32=$B$14,L32=$B$15), 3000, 4000))) + IF(H32=$A$7, 100, IF(H32=$A$8, 200, IF(L32=$A$9, 300)))+COUNTIFS($H$2:H31,H32,$L$2:L31, L32)+1</f>
        <v>4019</v>
      </c>
      <c r="P32" t="str">
        <f t="array" aca="1" ref="P32" ca="1">IF(LEFT(MIN(IF($M$2:$M$51&gt;P31,$M$2:$M$51))) = "2", MIN(IF($M$2:$M$51&gt;P31,$M$2:$M$51)), "")</f>
        <v/>
      </c>
    </row>
    <row r="33" spans="6:16" outlineLevel="1" x14ac:dyDescent="0.25">
      <c r="F33" s="92" t="str">
        <f ca="1">IF(H33 = 0, "", IF(H33=$A$2, COUNTIF($H$2:H32,$A$2)+1,IF(H33=$A$3,$B$7+COUNTIF($H$2:H32,$A$3)+1, IF(H33=$A$4, $B$7+$B$8+COUNTIF($H$2:H32,$A$4)+1,$B$7+$B$8+$B$9+COUNTIF($H$2:H32,0)+1))))</f>
        <v/>
      </c>
      <c r="G33" t="s">
        <v>92</v>
      </c>
      <c r="H33" s="91">
        <f t="shared" ca="1" si="0"/>
        <v>0</v>
      </c>
      <c r="I33">
        <f t="shared" ca="1" si="1"/>
        <v>0</v>
      </c>
      <c r="J33">
        <f t="shared" ca="1" si="2"/>
        <v>0</v>
      </c>
      <c r="K33">
        <f t="shared" ca="1" si="3"/>
        <v>0</v>
      </c>
      <c r="L33" s="104">
        <f t="shared" ca="1" si="4"/>
        <v>0</v>
      </c>
      <c r="M33">
        <f ca="1">IF(L33=$B$12, 1000, IF(L33=$B$13, 2000, IF(OR(L33=$B$14,L33=$B$15), 3000, 4000))) + IF(H33=$A$7, 100, IF(H33=$A$8, 200, IF(L33=$A$9, 300)))+COUNTIFS($H$2:H32,H33,$L$2:L32, L33)+1</f>
        <v>4020</v>
      </c>
      <c r="P33" t="str">
        <f t="array" aca="1" ref="P33" ca="1">IF(LEFT(MIN(IF($M$2:$M$51&gt;P32,$M$2:$M$51))) = "2", MIN(IF($M$2:$M$51&gt;P32,$M$2:$M$51)), "")</f>
        <v/>
      </c>
    </row>
    <row r="34" spans="6:16" outlineLevel="1" x14ac:dyDescent="0.25">
      <c r="F34" s="92" t="str">
        <f ca="1">IF(H34 = 0, "", IF(H34=$A$2, COUNTIF($H$2:H33,$A$2)+1,IF(H34=$A$3,$B$7+COUNTIF($H$2:H33,$A$3)+1, IF(H34=$A$4, $B$7+$B$8+COUNTIF($H$2:H33,$A$4)+1,$B$7+$B$8+$B$9+COUNTIF($H$2:H33,0)+1))))</f>
        <v/>
      </c>
      <c r="G34" t="s">
        <v>93</v>
      </c>
      <c r="H34" s="91">
        <f t="shared" ca="1" si="0"/>
        <v>0</v>
      </c>
      <c r="I34">
        <f t="shared" ca="1" si="1"/>
        <v>0</v>
      </c>
      <c r="J34">
        <f t="shared" ca="1" si="2"/>
        <v>0</v>
      </c>
      <c r="K34">
        <f t="shared" ca="1" si="3"/>
        <v>0</v>
      </c>
      <c r="L34" s="104">
        <f t="shared" ca="1" si="4"/>
        <v>0</v>
      </c>
      <c r="M34">
        <f ca="1">IF(L34=$B$12, 1000, IF(L34=$B$13, 2000, IF(OR(L34=$B$14,L34=$B$15), 3000, 4000))) + IF(H34=$A$7, 100, IF(H34=$A$8, 200, IF(L34=$A$9, 300)))+COUNTIFS($H$2:H33,H34,$L$2:L33, L34)+1</f>
        <v>4021</v>
      </c>
      <c r="P34" t="str">
        <f t="array" aca="1" ref="P34" ca="1">IF(LEFT(MIN(IF($M$2:$M$51&gt;P33,$M$2:$M$51))) = "2", MIN(IF($M$2:$M$51&gt;P33,$M$2:$M$51)), "")</f>
        <v/>
      </c>
    </row>
    <row r="35" spans="6:16" outlineLevel="1" x14ac:dyDescent="0.25">
      <c r="F35" s="92" t="str">
        <f ca="1">IF(H35 = 0, "", IF(H35=$A$2, COUNTIF($H$2:H34,$A$2)+1,IF(H35=$A$3,$B$7+COUNTIF($H$2:H34,$A$3)+1, IF(H35=$A$4, $B$7+$B$8+COUNTIF($H$2:H34,$A$4)+1,$B$7+$B$8+$B$9+COUNTIF($H$2:H34,0)+1))))</f>
        <v/>
      </c>
      <c r="G35" t="s">
        <v>94</v>
      </c>
      <c r="H35" s="91">
        <f t="shared" ca="1" si="0"/>
        <v>0</v>
      </c>
      <c r="I35">
        <f t="shared" ca="1" si="1"/>
        <v>0</v>
      </c>
      <c r="J35">
        <f t="shared" ca="1" si="2"/>
        <v>0</v>
      </c>
      <c r="K35">
        <f t="shared" ca="1" si="3"/>
        <v>0</v>
      </c>
      <c r="L35" s="104">
        <f t="shared" ca="1" si="4"/>
        <v>0</v>
      </c>
      <c r="M35">
        <f ca="1">IF(L35=$B$12, 1000, IF(L35=$B$13, 2000, IF(OR(L35=$B$14,L35=$B$15), 3000, 4000))) + IF(H35=$A$7, 100, IF(H35=$A$8, 200, IF(L35=$A$9, 300)))+COUNTIFS($H$2:H34,H35,$L$2:L34, L35)+1</f>
        <v>4022</v>
      </c>
      <c r="P35" t="str">
        <f t="array" aca="1" ref="P35" ca="1">IF(LEFT(MIN(IF($M$2:$M$51&gt;P34,$M$2:$M$51))) = "2", MIN(IF($M$2:$M$51&gt;P34,$M$2:$M$51)), "")</f>
        <v/>
      </c>
    </row>
    <row r="36" spans="6:16" outlineLevel="1" x14ac:dyDescent="0.25">
      <c r="F36" s="92" t="str">
        <f ca="1">IF(H36 = 0, "", IF(H36=$A$2, COUNTIF($H$2:H35,$A$2)+1,IF(H36=$A$3,$B$7+COUNTIF($H$2:H35,$A$3)+1, IF(H36=$A$4, $B$7+$B$8+COUNTIF($H$2:H35,$A$4)+1,$B$7+$B$8+$B$9+COUNTIF($H$2:H35,0)+1))))</f>
        <v/>
      </c>
      <c r="G36" t="s">
        <v>95</v>
      </c>
      <c r="H36" s="91">
        <f t="shared" ca="1" si="0"/>
        <v>0</v>
      </c>
      <c r="I36">
        <f t="shared" ca="1" si="1"/>
        <v>0</v>
      </c>
      <c r="J36">
        <f t="shared" ca="1" si="2"/>
        <v>0</v>
      </c>
      <c r="K36">
        <f t="shared" ca="1" si="3"/>
        <v>0</v>
      </c>
      <c r="L36" s="104">
        <f t="shared" ca="1" si="4"/>
        <v>0</v>
      </c>
      <c r="M36">
        <f ca="1">IF(L36=$B$12, 1000, IF(L36=$B$13, 2000, IF(OR(L36=$B$14,L36=$B$15), 3000, 4000))) + IF(H36=$A$7, 100, IF(H36=$A$8, 200, IF(L36=$A$9, 300)))+COUNTIFS($H$2:H35,H36,$L$2:L35, L36)+1</f>
        <v>4023</v>
      </c>
      <c r="P36" t="str">
        <f t="array" aca="1" ref="P36" ca="1">IF(LEFT(MIN(IF($M$2:$M$51&gt;P35,$M$2:$M$51))) = "2", MIN(IF($M$2:$M$51&gt;P35,$M$2:$M$51)), "")</f>
        <v/>
      </c>
    </row>
    <row r="37" spans="6:16" outlineLevel="1" x14ac:dyDescent="0.25">
      <c r="F37" s="92" t="str">
        <f ca="1">IF(H37 = 0, "", IF(H37=$A$2, COUNTIF($H$2:H36,$A$2)+1,IF(H37=$A$3,$B$7+COUNTIF($H$2:H36,$A$3)+1, IF(H37=$A$4, $B$7+$B$8+COUNTIF($H$2:H36,$A$4)+1,$B$7+$B$8+$B$9+COUNTIF($H$2:H36,0)+1))))</f>
        <v/>
      </c>
      <c r="G37" t="s">
        <v>96</v>
      </c>
      <c r="H37" s="91">
        <f t="shared" ca="1" si="0"/>
        <v>0</v>
      </c>
      <c r="I37">
        <f t="shared" ca="1" si="1"/>
        <v>0</v>
      </c>
      <c r="J37">
        <f t="shared" ca="1" si="2"/>
        <v>0</v>
      </c>
      <c r="K37">
        <f t="shared" ca="1" si="3"/>
        <v>0</v>
      </c>
      <c r="L37" s="104">
        <f t="shared" ca="1" si="4"/>
        <v>0</v>
      </c>
      <c r="M37">
        <f ca="1">IF(L37=$B$12, 1000, IF(L37=$B$13, 2000, IF(OR(L37=$B$14,L37=$B$15), 3000, 4000))) + IF(H37=$A$7, 100, IF(H37=$A$8, 200, IF(L37=$A$9, 300)))+COUNTIFS($H$2:H36,H37,$L$2:L36, L37)+1</f>
        <v>4024</v>
      </c>
      <c r="P37" t="str">
        <f t="array" aca="1" ref="P37" ca="1">IF(LEFT(MIN(IF($M$2:$M$51&gt;P36,$M$2:$M$51))) = "2", MIN(IF($M$2:$M$51&gt;P36,$M$2:$M$51)), "")</f>
        <v/>
      </c>
    </row>
    <row r="38" spans="6:16" outlineLevel="1" x14ac:dyDescent="0.25">
      <c r="F38" s="92" t="str">
        <f ca="1">IF(H38 = 0, "", IF(H38=$A$2, COUNTIF($H$2:H37,$A$2)+1,IF(H38=$A$3,$B$7+COUNTIF($H$2:H37,$A$3)+1, IF(H38=$A$4, $B$7+$B$8+COUNTIF($H$2:H37,$A$4)+1,$B$7+$B$8+$B$9+COUNTIF($H$2:H37,0)+1))))</f>
        <v/>
      </c>
      <c r="G38" t="s">
        <v>97</v>
      </c>
      <c r="H38" s="91">
        <f t="shared" ca="1" si="0"/>
        <v>0</v>
      </c>
      <c r="I38">
        <f t="shared" ca="1" si="1"/>
        <v>0</v>
      </c>
      <c r="J38">
        <f t="shared" ca="1" si="2"/>
        <v>0</v>
      </c>
      <c r="K38">
        <f t="shared" ca="1" si="3"/>
        <v>0</v>
      </c>
      <c r="L38" s="104">
        <f t="shared" ca="1" si="4"/>
        <v>0</v>
      </c>
      <c r="M38">
        <f ca="1">IF(L38=$B$12, 1000, IF(L38=$B$13, 2000, IF(OR(L38=$B$14,L38=$B$15), 3000, 4000))) + IF(H38=$A$7, 100, IF(H38=$A$8, 200, IF(L38=$A$9, 300)))+COUNTIFS($H$2:H37,H38,$L$2:L37, L38)+1</f>
        <v>4025</v>
      </c>
      <c r="P38" t="str">
        <f t="array" aca="1" ref="P38" ca="1">IF(LEFT(MIN(IF($M$2:$M$51&gt;P37,$M$2:$M$51))) = "2", MIN(IF($M$2:$M$51&gt;P37,$M$2:$M$51)), "")</f>
        <v/>
      </c>
    </row>
    <row r="39" spans="6:16" outlineLevel="1" x14ac:dyDescent="0.25">
      <c r="F39" s="92" t="str">
        <f ca="1">IF(H39 = 0, "", IF(H39=$A$2, COUNTIF($H$2:H38,$A$2)+1,IF(H39=$A$3,$B$7+COUNTIF($H$2:H38,$A$3)+1, IF(H39=$A$4, $B$7+$B$8+COUNTIF($H$2:H38,$A$4)+1,$B$7+$B$8+$B$9+COUNTIF($H$2:H38,0)+1))))</f>
        <v/>
      </c>
      <c r="G39" t="s">
        <v>98</v>
      </c>
      <c r="H39" s="91">
        <f t="shared" ca="1" si="0"/>
        <v>0</v>
      </c>
      <c r="I39">
        <f t="shared" ca="1" si="1"/>
        <v>0</v>
      </c>
      <c r="J39">
        <f t="shared" ca="1" si="2"/>
        <v>0</v>
      </c>
      <c r="K39">
        <f t="shared" ca="1" si="3"/>
        <v>0</v>
      </c>
      <c r="L39" s="104">
        <f t="shared" ca="1" si="4"/>
        <v>0</v>
      </c>
      <c r="M39">
        <f ca="1">IF(L39=$B$12, 1000, IF(L39=$B$13, 2000, IF(OR(L39=$B$14,L39=$B$15), 3000, 4000))) + IF(H39=$A$7, 100, IF(H39=$A$8, 200, IF(L39=$A$9, 300)))+COUNTIFS($H$2:H38,H39,$L$2:L38, L39)+1</f>
        <v>4026</v>
      </c>
      <c r="P39" t="str">
        <f t="array" aca="1" ref="P39" ca="1">IF(LEFT(MIN(IF($M$2:$M$51&gt;P38,$M$2:$M$51))) = "2", MIN(IF($M$2:$M$51&gt;P38,$M$2:$M$51)), "")</f>
        <v/>
      </c>
    </row>
    <row r="40" spans="6:16" outlineLevel="1" x14ac:dyDescent="0.25">
      <c r="F40" s="92" t="str">
        <f ca="1">IF(H40 = 0, "", IF(H40=$A$2, COUNTIF($H$2:H39,$A$2)+1,IF(H40=$A$3,$B$7+COUNTIF($H$2:H39,$A$3)+1, IF(H40=$A$4, $B$7+$B$8+COUNTIF($H$2:H39,$A$4)+1,$B$7+$B$8+$B$9+COUNTIF($H$2:H39,0)+1))))</f>
        <v/>
      </c>
      <c r="G40" t="s">
        <v>99</v>
      </c>
      <c r="H40" s="91">
        <f t="shared" ca="1" si="0"/>
        <v>0</v>
      </c>
      <c r="I40">
        <f t="shared" ca="1" si="1"/>
        <v>0</v>
      </c>
      <c r="J40">
        <f t="shared" ca="1" si="2"/>
        <v>0</v>
      </c>
      <c r="K40">
        <f t="shared" ca="1" si="3"/>
        <v>0</v>
      </c>
      <c r="L40" s="104">
        <f t="shared" ca="1" si="4"/>
        <v>0</v>
      </c>
      <c r="M40">
        <f ca="1">IF(L40=$B$12, 1000, IF(L40=$B$13, 2000, IF(OR(L40=$B$14,L40=$B$15), 3000, 4000))) + IF(H40=$A$7, 100, IF(H40=$A$8, 200, IF(L40=$A$9, 300)))+COUNTIFS($H$2:H39,H40,$L$2:L39, L40)+1</f>
        <v>4027</v>
      </c>
      <c r="P40" t="str">
        <f t="array" aca="1" ref="P40" ca="1">IF(LEFT(MIN(IF($M$2:$M$51&gt;P39,$M$2:$M$51))) = "2", MIN(IF($M$2:$M$51&gt;P39,$M$2:$M$51)), "")</f>
        <v/>
      </c>
    </row>
    <row r="41" spans="6:16" outlineLevel="1" x14ac:dyDescent="0.25">
      <c r="F41" s="92" t="str">
        <f ca="1">IF(H41 = 0, "", IF(H41=$A$2, COUNTIF($H$2:H40,$A$2)+1,IF(H41=$A$3,$B$7+COUNTIF($H$2:H40,$A$3)+1, IF(H41=$A$4, $B$7+$B$8+COUNTIF($H$2:H40,$A$4)+1,$B$7+$B$8+$B$9+COUNTIF($H$2:H40,0)+1))))</f>
        <v/>
      </c>
      <c r="G41" t="s">
        <v>100</v>
      </c>
      <c r="H41" s="91">
        <f t="shared" ca="1" si="0"/>
        <v>0</v>
      </c>
      <c r="I41">
        <f t="shared" ca="1" si="1"/>
        <v>0</v>
      </c>
      <c r="J41">
        <f t="shared" ca="1" si="2"/>
        <v>0</v>
      </c>
      <c r="K41">
        <f t="shared" ca="1" si="3"/>
        <v>0</v>
      </c>
      <c r="L41" s="104">
        <f t="shared" ca="1" si="4"/>
        <v>0</v>
      </c>
      <c r="M41">
        <f ca="1">IF(L41=$B$12, 1000, IF(L41=$B$13, 2000, IF(OR(L41=$B$14,L41=$B$15), 3000, 4000))) + IF(H41=$A$7, 100, IF(H41=$A$8, 200, IF(L41=$A$9, 300)))+COUNTIFS($H$2:H40,H41,$L$2:L40, L41)+1</f>
        <v>4028</v>
      </c>
      <c r="P41" t="str">
        <f t="array" aca="1" ref="P41" ca="1">IF(LEFT(MIN(IF($M$2:$M$51&gt;P40,$M$2:$M$51))) = "2", MIN(IF($M$2:$M$51&gt;P40,$M$2:$M$51)), "")</f>
        <v/>
      </c>
    </row>
    <row r="42" spans="6:16" outlineLevel="1" x14ac:dyDescent="0.25">
      <c r="F42" s="92" t="str">
        <f ca="1">IF(H42 = 0, "", IF(H42=$A$2, COUNTIF($H$2:H41,$A$2)+1,IF(H42=$A$3,$B$7+COUNTIF($H$2:H41,$A$3)+1, IF(H42=$A$4, $B$7+$B$8+COUNTIF($H$2:H41,$A$4)+1,$B$7+$B$8+$B$9+COUNTIF($H$2:H41,0)+1))))</f>
        <v/>
      </c>
      <c r="G42" t="s">
        <v>101</v>
      </c>
      <c r="H42" s="91">
        <f t="shared" ca="1" si="0"/>
        <v>0</v>
      </c>
      <c r="I42">
        <f t="shared" ca="1" si="1"/>
        <v>0</v>
      </c>
      <c r="J42">
        <f t="shared" ca="1" si="2"/>
        <v>0</v>
      </c>
      <c r="K42">
        <f t="shared" ca="1" si="3"/>
        <v>0</v>
      </c>
      <c r="L42" s="104">
        <f t="shared" ca="1" si="4"/>
        <v>0</v>
      </c>
      <c r="M42">
        <f ca="1">IF(L42=$B$12, 1000, IF(L42=$B$13, 2000, IF(OR(L42=$B$14,L42=$B$15), 3000, 4000))) + IF(H42=$A$7, 100, IF(H42=$A$8, 200, IF(L42=$A$9, 300)))+COUNTIFS($H$2:H41,H42,$L$2:L41, L42)+1</f>
        <v>4029</v>
      </c>
      <c r="P42" t="str">
        <f t="array" aca="1" ref="P42" ca="1">IF(LEFT(MIN(IF($M$2:$M$51&gt;P41,$M$2:$M$51))) = "2", MIN(IF($M$2:$M$51&gt;P41,$M$2:$M$51)), "")</f>
        <v/>
      </c>
    </row>
    <row r="43" spans="6:16" outlineLevel="1" x14ac:dyDescent="0.25">
      <c r="F43" s="92" t="str">
        <f ca="1">IF(H43 = 0, "", IF(H43=$A$2, COUNTIF($H$2:H42,$A$2)+1,IF(H43=$A$3,$B$7+COUNTIF($H$2:H42,$A$3)+1, IF(H43=$A$4, $B$7+$B$8+COUNTIF($H$2:H42,$A$4)+1,$B$7+$B$8+$B$9+COUNTIF($H$2:H42,0)+1))))</f>
        <v/>
      </c>
      <c r="G43" t="s">
        <v>102</v>
      </c>
      <c r="H43" s="91">
        <f t="shared" ca="1" si="0"/>
        <v>0</v>
      </c>
      <c r="I43">
        <f t="shared" ca="1" si="1"/>
        <v>0</v>
      </c>
      <c r="J43">
        <f t="shared" ca="1" si="2"/>
        <v>0</v>
      </c>
      <c r="K43">
        <f t="shared" ca="1" si="3"/>
        <v>0</v>
      </c>
      <c r="L43" s="104">
        <f t="shared" ca="1" si="4"/>
        <v>0</v>
      </c>
      <c r="M43">
        <f ca="1">IF(L43=$B$12, 1000, IF(L43=$B$13, 2000, IF(OR(L43=$B$14,L43=$B$15), 3000, 4000))) + IF(H43=$A$7, 100, IF(H43=$A$8, 200, IF(L43=$A$9, 300)))+COUNTIFS($H$2:H42,H43,$L$2:L42, L43)+1</f>
        <v>4030</v>
      </c>
      <c r="P43" t="str">
        <f t="array" aca="1" ref="P43" ca="1">IF(LEFT(MIN(IF($M$2:$M$51&gt;P42,$M$2:$M$51))) = "2", MIN(IF($M$2:$M$51&gt;P42,$M$2:$M$51)), "")</f>
        <v/>
      </c>
    </row>
    <row r="44" spans="6:16" outlineLevel="1" x14ac:dyDescent="0.25">
      <c r="F44" s="92" t="str">
        <f ca="1">IF(H44 = 0, "", IF(H44=$A$2, COUNTIF($H$2:H43,$A$2)+1,IF(H44=$A$3,$B$7+COUNTIF($H$2:H43,$A$3)+1, IF(H44=$A$4, $B$7+$B$8+COUNTIF($H$2:H43,$A$4)+1,$B$7+$B$8+$B$9+COUNTIF($H$2:H43,0)+1))))</f>
        <v/>
      </c>
      <c r="G44" t="s">
        <v>103</v>
      </c>
      <c r="H44" s="91">
        <f t="shared" ca="1" si="0"/>
        <v>0</v>
      </c>
      <c r="I44">
        <f t="shared" ca="1" si="1"/>
        <v>0</v>
      </c>
      <c r="J44">
        <f t="shared" ca="1" si="2"/>
        <v>0</v>
      </c>
      <c r="K44">
        <f t="shared" ca="1" si="3"/>
        <v>0</v>
      </c>
      <c r="L44" s="104">
        <f t="shared" ca="1" si="4"/>
        <v>0</v>
      </c>
      <c r="M44">
        <f ca="1">IF(L44=$B$12, 1000, IF(L44=$B$13, 2000, IF(OR(L44=$B$14,L44=$B$15), 3000, 4000))) + IF(H44=$A$7, 100, IF(H44=$A$8, 200, IF(L44=$A$9, 300)))+COUNTIFS($H$2:H43,H44,$L$2:L43, L44)+1</f>
        <v>4031</v>
      </c>
      <c r="P44" t="str">
        <f t="array" aca="1" ref="P44" ca="1">IF(LEFT(MIN(IF($M$2:$M$51&gt;P43,$M$2:$M$51))) = "2", MIN(IF($M$2:$M$51&gt;P43,$M$2:$M$51)), "")</f>
        <v/>
      </c>
    </row>
    <row r="45" spans="6:16" outlineLevel="1" x14ac:dyDescent="0.25">
      <c r="F45" s="92" t="str">
        <f ca="1">IF(H45 = 0, "", IF(H45=$A$2, COUNTIF($H$2:H44,$A$2)+1,IF(H45=$A$3,$B$7+COUNTIF($H$2:H44,$A$3)+1, IF(H45=$A$4, $B$7+$B$8+COUNTIF($H$2:H44,$A$4)+1,$B$7+$B$8+$B$9+COUNTIF($H$2:H44,0)+1))))</f>
        <v/>
      </c>
      <c r="G45" t="s">
        <v>104</v>
      </c>
      <c r="H45" s="91">
        <f t="shared" ca="1" si="0"/>
        <v>0</v>
      </c>
      <c r="I45">
        <f t="shared" ca="1" si="1"/>
        <v>0</v>
      </c>
      <c r="J45">
        <f t="shared" ca="1" si="2"/>
        <v>0</v>
      </c>
      <c r="K45">
        <f t="shared" ca="1" si="3"/>
        <v>0</v>
      </c>
      <c r="L45" s="104">
        <f t="shared" ca="1" si="4"/>
        <v>0</v>
      </c>
      <c r="M45">
        <f ca="1">IF(L45=$B$12, 1000, IF(L45=$B$13, 2000, IF(OR(L45=$B$14,L45=$B$15), 3000, 4000))) + IF(H45=$A$7, 100, IF(H45=$A$8, 200, IF(L45=$A$9, 300)))+COUNTIFS($H$2:H44,H45,$L$2:L44, L45)+1</f>
        <v>4032</v>
      </c>
      <c r="P45" t="str">
        <f t="array" aca="1" ref="P45" ca="1">IF(LEFT(MIN(IF($M$2:$M$51&gt;P44,$M$2:$M$51))) = "2", MIN(IF($M$2:$M$51&gt;P44,$M$2:$M$51)), "")</f>
        <v/>
      </c>
    </row>
    <row r="46" spans="6:16" outlineLevel="1" x14ac:dyDescent="0.25">
      <c r="F46" s="92" t="str">
        <f ca="1">IF(H46 = 0, "", IF(H46=$A$2, COUNTIF($H$2:H45,$A$2)+1,IF(H46=$A$3,$B$7+COUNTIF($H$2:H45,$A$3)+1, IF(H46=$A$4, $B$7+$B$8+COUNTIF($H$2:H45,$A$4)+1,$B$7+$B$8+$B$9+COUNTIF($H$2:H45,0)+1))))</f>
        <v/>
      </c>
      <c r="G46" t="s">
        <v>105</v>
      </c>
      <c r="H46" s="91">
        <f t="shared" ca="1" si="0"/>
        <v>0</v>
      </c>
      <c r="I46">
        <f t="shared" ca="1" si="1"/>
        <v>0</v>
      </c>
      <c r="J46">
        <f t="shared" ca="1" si="2"/>
        <v>0</v>
      </c>
      <c r="K46">
        <f t="shared" ca="1" si="3"/>
        <v>0</v>
      </c>
      <c r="L46" s="104">
        <f t="shared" ca="1" si="4"/>
        <v>0</v>
      </c>
      <c r="M46">
        <f ca="1">IF(L46=$B$12, 1000, IF(L46=$B$13, 2000, IF(OR(L46=$B$14,L46=$B$15), 3000, 4000))) + IF(H46=$A$7, 100, IF(H46=$A$8, 200, IF(L46=$A$9, 300)))+COUNTIFS($H$2:H45,H46,$L$2:L45, L46)+1</f>
        <v>4033</v>
      </c>
      <c r="P46" t="str">
        <f t="array" aca="1" ref="P46" ca="1">IF(LEFT(MIN(IF($M$2:$M$51&gt;P45,$M$2:$M$51))) = "2", MIN(IF($M$2:$M$51&gt;P45,$M$2:$M$51)), "")</f>
        <v/>
      </c>
    </row>
    <row r="47" spans="6:16" outlineLevel="1" x14ac:dyDescent="0.25">
      <c r="F47" s="92" t="str">
        <f ca="1">IF(H47 = 0, "", IF(H47=$A$2, COUNTIF($H$2:H46,$A$2)+1,IF(H47=$A$3,$B$7+COUNTIF($H$2:H46,$A$3)+1, IF(H47=$A$4, $B$7+$B$8+COUNTIF($H$2:H46,$A$4)+1,$B$7+$B$8+$B$9+COUNTIF($H$2:H46,0)+1))))</f>
        <v/>
      </c>
      <c r="G47" t="s">
        <v>106</v>
      </c>
      <c r="H47" s="91">
        <f t="shared" ca="1" si="0"/>
        <v>0</v>
      </c>
      <c r="I47">
        <f t="shared" ca="1" si="1"/>
        <v>0</v>
      </c>
      <c r="J47">
        <f t="shared" ca="1" si="2"/>
        <v>0</v>
      </c>
      <c r="K47">
        <f t="shared" ca="1" si="3"/>
        <v>0</v>
      </c>
      <c r="L47" s="104">
        <f t="shared" ca="1" si="4"/>
        <v>0</v>
      </c>
      <c r="M47">
        <f ca="1">IF(L47=$B$12, 1000, IF(L47=$B$13, 2000, IF(OR(L47=$B$14,L47=$B$15), 3000, 4000))) + IF(H47=$A$7, 100, IF(H47=$A$8, 200, IF(L47=$A$9, 300)))+COUNTIFS($H$2:H46,H47,$L$2:L46, L47)+1</f>
        <v>4034</v>
      </c>
      <c r="P47" t="str">
        <f t="array" aca="1" ref="P47" ca="1">IF(LEFT(MIN(IF($M$2:$M$51&gt;P46,$M$2:$M$51))) = "2", MIN(IF($M$2:$M$51&gt;P46,$M$2:$M$51)), "")</f>
        <v/>
      </c>
    </row>
    <row r="48" spans="6:16" outlineLevel="1" x14ac:dyDescent="0.25">
      <c r="F48" s="92" t="str">
        <f ca="1">IF(H48 = 0, "", IF(H48=$A$2, COUNTIF($H$2:H47,$A$2)+1,IF(H48=$A$3,$B$7+COUNTIF($H$2:H47,$A$3)+1, IF(H48=$A$4, $B$7+$B$8+COUNTIF($H$2:H47,$A$4)+1,$B$7+$B$8+$B$9+COUNTIF($H$2:H47,0)+1))))</f>
        <v/>
      </c>
      <c r="G48" t="s">
        <v>107</v>
      </c>
      <c r="H48" s="91">
        <f t="shared" ca="1" si="0"/>
        <v>0</v>
      </c>
      <c r="I48">
        <f t="shared" ca="1" si="1"/>
        <v>0</v>
      </c>
      <c r="J48">
        <f t="shared" ca="1" si="2"/>
        <v>0</v>
      </c>
      <c r="K48">
        <f t="shared" ca="1" si="3"/>
        <v>0</v>
      </c>
      <c r="L48" s="104">
        <f t="shared" ca="1" si="4"/>
        <v>0</v>
      </c>
      <c r="M48">
        <f ca="1">IF(L48=$B$12, 1000, IF(L48=$B$13, 2000, IF(OR(L48=$B$14,L48=$B$15), 3000, 4000))) + IF(H48=$A$7, 100, IF(H48=$A$8, 200, IF(L48=$A$9, 300)))+COUNTIFS($H$2:H47,H48,$L$2:L47, L48)+1</f>
        <v>4035</v>
      </c>
      <c r="P48" t="str">
        <f t="array" aca="1" ref="P48" ca="1">IF(LEFT(MIN(IF($M$2:$M$51&gt;P47,$M$2:$M$51))) = "2", MIN(IF($M$2:$M$51&gt;P47,$M$2:$M$51)), "")</f>
        <v/>
      </c>
    </row>
    <row r="49" spans="6:16" outlineLevel="1" x14ac:dyDescent="0.25">
      <c r="F49" s="92" t="str">
        <f ca="1">IF(H49 = 0, "", IF(H49=$A$2, COUNTIF($H$2:H48,$A$2)+1,IF(H49=$A$3,$B$7+COUNTIF($H$2:H48,$A$3)+1, IF(H49=$A$4, $B$7+$B$8+COUNTIF($H$2:H48,$A$4)+1,$B$7+$B$8+$B$9+COUNTIF($H$2:H48,0)+1))))</f>
        <v/>
      </c>
      <c r="G49" t="s">
        <v>108</v>
      </c>
      <c r="H49" s="91">
        <f t="shared" ca="1" si="0"/>
        <v>0</v>
      </c>
      <c r="I49">
        <f t="shared" ca="1" si="1"/>
        <v>0</v>
      </c>
      <c r="J49">
        <f t="shared" ca="1" si="2"/>
        <v>0</v>
      </c>
      <c r="K49">
        <f t="shared" ca="1" si="3"/>
        <v>0</v>
      </c>
      <c r="L49" s="104">
        <f t="shared" ca="1" si="4"/>
        <v>0</v>
      </c>
      <c r="M49">
        <f ca="1">IF(L49=$B$12, 1000, IF(L49=$B$13, 2000, IF(OR(L49=$B$14,L49=$B$15), 3000, 4000))) + IF(H49=$A$7, 100, IF(H49=$A$8, 200, IF(L49=$A$9, 300)))+COUNTIFS($H$2:H48,H49,$L$2:L48, L49)+1</f>
        <v>4036</v>
      </c>
      <c r="P49" t="str">
        <f t="array" aca="1" ref="P49" ca="1">IF(LEFT(MIN(IF($M$2:$M$51&gt;P48,$M$2:$M$51))) = "2", MIN(IF($M$2:$M$51&gt;P48,$M$2:$M$51)), "")</f>
        <v/>
      </c>
    </row>
    <row r="50" spans="6:16" outlineLevel="1" x14ac:dyDescent="0.25">
      <c r="F50" s="92" t="str">
        <f ca="1">IF(H50 = 0, "", IF(H50=$A$2, COUNTIF($H$2:H49,$A$2)+1,IF(H50=$A$3,$B$7+COUNTIF($H$2:H49,$A$3)+1, IF(H50=$A$4, $B$7+$B$8+COUNTIF($H$2:H49,$A$4)+1,$B$7+$B$8+$B$9+COUNTIF($H$2:H49,0)+1))))</f>
        <v/>
      </c>
      <c r="G50" t="s">
        <v>109</v>
      </c>
      <c r="H50" s="91">
        <f t="shared" ca="1" si="0"/>
        <v>0</v>
      </c>
      <c r="I50">
        <f t="shared" ca="1" si="1"/>
        <v>0</v>
      </c>
      <c r="J50">
        <f t="shared" ca="1" si="2"/>
        <v>0</v>
      </c>
      <c r="K50">
        <f t="shared" ca="1" si="3"/>
        <v>0</v>
      </c>
      <c r="L50" s="104">
        <f t="shared" ca="1" si="4"/>
        <v>0</v>
      </c>
      <c r="M50">
        <f ca="1">IF(L50=$B$12, 1000, IF(L50=$B$13, 2000, IF(OR(L50=$B$14,L50=$B$15), 3000, 4000))) + IF(H50=$A$7, 100, IF(H50=$A$8, 200, IF(L50=$A$9, 300)))+COUNTIFS($H$2:H49,H50,$L$2:L49, L50)+1</f>
        <v>4037</v>
      </c>
      <c r="P50" t="str">
        <f t="array" aca="1" ref="P50" ca="1">IF(LEFT(MIN(IF($M$2:$M$51&gt;P49,$M$2:$M$51))) = "2", MIN(IF($M$2:$M$51&gt;P49,$M$2:$M$51)), "")</f>
        <v/>
      </c>
    </row>
    <row r="51" spans="6:16" outlineLevel="1" x14ac:dyDescent="0.25">
      <c r="F51" s="92" t="str">
        <f ca="1">IF(H51 = 0, "", IF(H51=$A$2, COUNTIF($H$2:H50,$A$2)+1,IF(H51=$A$3,$B$7+COUNTIF($H$2:H50,$A$3)+1, IF(H51=$A$4, $B$7+$B$8+COUNTIF($H$2:H50,$A$4)+1,$B$7+$B$8+$B$9+COUNTIF($H$2:H50,0)+1))))</f>
        <v/>
      </c>
      <c r="G51" t="s">
        <v>110</v>
      </c>
      <c r="H51" s="91">
        <f t="shared" ca="1" si="0"/>
        <v>0</v>
      </c>
      <c r="I51">
        <f t="shared" ca="1" si="1"/>
        <v>0</v>
      </c>
      <c r="J51">
        <f t="shared" ca="1" si="2"/>
        <v>0</v>
      </c>
      <c r="K51">
        <f t="shared" ca="1" si="3"/>
        <v>0</v>
      </c>
      <c r="L51" s="104">
        <f t="shared" ca="1" si="4"/>
        <v>0</v>
      </c>
      <c r="M51">
        <f ca="1">IF(L51=$B$12, 1000, IF(L51=$B$13, 2000, IF(OR(L51=$B$14,L51=$B$15), 3000, 4000))) + IF(H51=$A$7, 100, IF(H51=$A$8, 200, IF(L51=$A$9, 300)))+COUNTIFS($H$2:H50,H51,$L$2:L50, L51)+1</f>
        <v>4038</v>
      </c>
      <c r="P51" t="str">
        <f t="array" aca="1" ref="P51" ca="1">IF(LEFT(MIN(IF($M$2:$M$51&gt;P50,$M$2:$M$51))) = "2", MIN(IF($M$2:$M$51&gt;P50,$M$2:$M$51)), "")</f>
        <v/>
      </c>
    </row>
  </sheetData>
  <hyperlinks>
    <hyperlink ref="C1" location="Menu!A1" display="Menu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O28"/>
  <sheetViews>
    <sheetView workbookViewId="0">
      <selection activeCell="B9" sqref="B9"/>
    </sheetView>
  </sheetViews>
  <sheetFormatPr defaultColWidth="9.140625" defaultRowHeight="15" x14ac:dyDescent="0.25"/>
  <cols>
    <col min="1" max="1" width="1.85546875" style="1" customWidth="1"/>
    <col min="2" max="2" width="12.5703125" style="1" customWidth="1"/>
    <col min="3" max="3" width="9.140625" style="1"/>
    <col min="4" max="4" width="1.42578125" style="1" customWidth="1"/>
    <col min="5" max="5" width="13.85546875" style="1" customWidth="1"/>
    <col min="6" max="6" width="27.85546875" style="1" customWidth="1"/>
    <col min="7" max="7" width="5.42578125" style="1" customWidth="1"/>
    <col min="8" max="8" width="3" style="1" customWidth="1"/>
    <col min="9" max="9" width="13.85546875" style="1" customWidth="1"/>
    <col min="10" max="10" width="25.85546875" style="1" customWidth="1"/>
    <col min="11" max="11" width="1.85546875" style="1" customWidth="1"/>
    <col min="12" max="12" width="2.140625" style="1" customWidth="1"/>
    <col min="13" max="13" width="13.85546875" style="1" customWidth="1"/>
    <col min="14" max="14" width="26.140625" style="1" customWidth="1"/>
    <col min="15" max="16384" width="9.140625" style="1"/>
  </cols>
  <sheetData>
    <row r="1" spans="2:14" ht="2.1" customHeight="1" x14ac:dyDescent="0.25"/>
    <row r="2" spans="2:14" ht="2.1" customHeight="1" x14ac:dyDescent="0.25"/>
    <row r="3" spans="2:14" ht="2.1" customHeight="1" x14ac:dyDescent="0.25"/>
    <row r="4" spans="2:14" ht="21" x14ac:dyDescent="0.35">
      <c r="B4" s="64" t="s">
        <v>113</v>
      </c>
      <c r="C4" s="63"/>
      <c r="D4" s="63"/>
      <c r="E4" s="64" t="s">
        <v>128</v>
      </c>
      <c r="F4" s="64" t="str">
        <f ca="1">IFERROR(IF(INDIRECT("'"&amp;$E4&amp;"'!"&amp;CELL("address",B$5))=0,"",INDIRECT("'"&amp;$E4&amp;"'!"&amp;CELL("address",B$5))&amp;" - "&amp;INDIRECT("'"&amp;$E4&amp;"'!"&amp;CELL("address",B$6))),"")</f>
        <v>Tessera/FotoNation - TK 28 Vision Chip</v>
      </c>
      <c r="G4" s="63"/>
      <c r="H4" s="63"/>
      <c r="I4" s="64" t="s">
        <v>81</v>
      </c>
      <c r="J4" s="64" t="str">
        <f ca="1">IFERROR(IF(INDIRECT("'"&amp;$I4&amp;"'!"&amp;CELL("address",B$5))=0,"",INDIRECT("'"&amp;$I4&amp;"'!"&amp;CELL("address",B$5))&amp;" - "&amp;INDIRECT("'"&amp;$I4&amp;"'!"&amp;CELL("address",B$6))),"")</f>
        <v/>
      </c>
      <c r="K4" s="63"/>
      <c r="L4" s="63"/>
      <c r="M4" s="64" t="s">
        <v>101</v>
      </c>
      <c r="N4" s="62" t="str">
        <f ca="1">IFERROR(IF(INDIRECT("'"&amp;$M4&amp;"'!"&amp;CELL("address",B$5))=0,"",INDIRECT("'"&amp;$M4&amp;"'!"&amp;CELL("address",B$5))&amp;" - "&amp;INDIRECT("'"&amp;$M4&amp;"'!"&amp;CELL("address",B$6))),"")</f>
        <v/>
      </c>
    </row>
    <row r="5" spans="2:14" ht="21" x14ac:dyDescent="0.35">
      <c r="B5" s="64" t="s">
        <v>21</v>
      </c>
      <c r="C5" s="63"/>
      <c r="D5" s="63"/>
      <c r="E5" s="64" t="s">
        <v>129</v>
      </c>
      <c r="F5" s="64" t="str">
        <f t="shared" ref="F5:F23" ca="1" si="0">IFERROR(IF(INDIRECT("'"&amp;$E5&amp;"'!"&amp;CELL("address",B$5))=0,"",INDIRECT("'"&amp;$E5&amp;"'!"&amp;CELL("address",B$5))&amp;" - "&amp;INDIRECT("'"&amp;$E5&amp;"'!"&amp;CELL("address",B$6))),"")</f>
        <v>Tessera/Fotonation - VIP8000UL, DC8000, GCNanoLite</v>
      </c>
      <c r="G5" s="63"/>
      <c r="H5" s="63"/>
      <c r="I5" s="64" t="s">
        <v>82</v>
      </c>
      <c r="J5" s="64" t="str">
        <f t="shared" ref="J5:J23" ca="1" si="1">IFERROR(IF(INDIRECT("'"&amp;$I5&amp;"'!"&amp;CELL("address",B$5))=0,"",INDIRECT("'"&amp;$I5&amp;"'!"&amp;CELL("address",B$5))&amp;" - "&amp;INDIRECT("'"&amp;$I5&amp;"'!"&amp;CELL("address",B$6))),"")</f>
        <v/>
      </c>
      <c r="K5" s="63"/>
      <c r="L5" s="63"/>
      <c r="M5" s="64" t="s">
        <v>102</v>
      </c>
      <c r="N5" s="62" t="str">
        <f t="shared" ref="N5:N13" ca="1" si="2">IFERROR(IF(INDIRECT("'"&amp;$M5&amp;"'!"&amp;CELL("address",B$5))=0,"",INDIRECT("'"&amp;$M5&amp;"'!"&amp;CELL("address",B$5))&amp;" - "&amp;INDIRECT("'"&amp;$M5&amp;"'!"&amp;CELL("address",B$6))),"")</f>
        <v/>
      </c>
    </row>
    <row r="6" spans="2:14" ht="21" x14ac:dyDescent="0.35">
      <c r="B6" s="64" t="s">
        <v>114</v>
      </c>
      <c r="C6" s="63"/>
      <c r="D6" s="63"/>
      <c r="E6" s="64" t="s">
        <v>130</v>
      </c>
      <c r="F6" s="64" t="str">
        <f t="shared" ca="1" si="0"/>
        <v>VoragoTech - ADC in GF 0.13u IP license auto grade</v>
      </c>
      <c r="G6" s="63"/>
      <c r="H6" s="63"/>
      <c r="I6" s="64" t="s">
        <v>83</v>
      </c>
      <c r="J6" s="64" t="str">
        <f t="shared" ca="1" si="1"/>
        <v/>
      </c>
      <c r="K6" s="63"/>
      <c r="L6" s="63"/>
      <c r="M6" s="64" t="s">
        <v>103</v>
      </c>
      <c r="N6" s="62" t="str">
        <f t="shared" ca="1" si="2"/>
        <v/>
      </c>
    </row>
    <row r="7" spans="2:14" ht="21" x14ac:dyDescent="0.35">
      <c r="B7" s="64" t="s">
        <v>115</v>
      </c>
      <c r="C7" s="63"/>
      <c r="D7" s="63"/>
      <c r="E7" s="64" t="s">
        <v>131</v>
      </c>
      <c r="F7" s="64" t="str">
        <f t="shared" ca="1" si="0"/>
        <v>OnSemi - GC NanoLiteV</v>
      </c>
      <c r="G7" s="63"/>
      <c r="H7" s="63"/>
      <c r="I7" s="64" t="s">
        <v>84</v>
      </c>
      <c r="J7" s="64" t="str">
        <f t="shared" ca="1" si="1"/>
        <v/>
      </c>
      <c r="K7" s="63"/>
      <c r="L7" s="63"/>
      <c r="M7" s="64" t="s">
        <v>104</v>
      </c>
      <c r="N7" s="62" t="str">
        <f t="shared" ca="1" si="2"/>
        <v/>
      </c>
    </row>
    <row r="8" spans="2:14" ht="21" x14ac:dyDescent="0.35">
      <c r="B8" s="64" t="s">
        <v>149</v>
      </c>
      <c r="C8" s="63"/>
      <c r="D8" s="63"/>
      <c r="E8" s="64" t="s">
        <v>132</v>
      </c>
      <c r="F8" s="64" t="str">
        <f t="shared" ca="1" si="0"/>
        <v>NXP - GPU NanoLiteV</v>
      </c>
      <c r="G8" s="63"/>
      <c r="H8" s="63"/>
      <c r="I8" s="64" t="s">
        <v>85</v>
      </c>
      <c r="J8" s="64" t="str">
        <f t="shared" ca="1" si="1"/>
        <v/>
      </c>
      <c r="K8" s="63"/>
      <c r="L8" s="63"/>
      <c r="M8" s="64" t="s">
        <v>105</v>
      </c>
      <c r="N8" s="62" t="str">
        <f t="shared" ca="1" si="2"/>
        <v/>
      </c>
    </row>
    <row r="9" spans="2:14" ht="21" x14ac:dyDescent="0.35">
      <c r="B9" s="64" t="s">
        <v>177</v>
      </c>
      <c r="C9" s="63"/>
      <c r="D9" s="63"/>
      <c r="E9" s="64" t="s">
        <v>133</v>
      </c>
      <c r="F9" s="64" t="str">
        <f t="shared" ca="1" si="0"/>
        <v>NXP - Hantro 1080p60</v>
      </c>
      <c r="G9" s="63"/>
      <c r="H9" s="63"/>
      <c r="I9" s="64" t="s">
        <v>86</v>
      </c>
      <c r="J9" s="64" t="str">
        <f t="shared" ca="1" si="1"/>
        <v/>
      </c>
      <c r="K9" s="63"/>
      <c r="L9" s="63"/>
      <c r="M9" s="64" t="s">
        <v>106</v>
      </c>
      <c r="N9" s="62" t="str">
        <f t="shared" ca="1" si="2"/>
        <v/>
      </c>
    </row>
    <row r="10" spans="2:14" ht="21" x14ac:dyDescent="0.35">
      <c r="B10" s="63"/>
      <c r="C10" s="63"/>
      <c r="D10" s="63"/>
      <c r="E10" s="64" t="s">
        <v>134</v>
      </c>
      <c r="F10" s="64" t="str">
        <f t="shared" ca="1" si="0"/>
        <v>NXP - M825 Turn-key</v>
      </c>
      <c r="G10" s="63"/>
      <c r="H10" s="63"/>
      <c r="I10" s="64" t="s">
        <v>87</v>
      </c>
      <c r="J10" s="64" t="str">
        <f t="shared" ca="1" si="1"/>
        <v/>
      </c>
      <c r="K10" s="63"/>
      <c r="L10" s="63"/>
      <c r="M10" s="64" t="s">
        <v>107</v>
      </c>
      <c r="N10" s="62" t="str">
        <f t="shared" ca="1" si="2"/>
        <v/>
      </c>
    </row>
    <row r="11" spans="2:14" ht="21" x14ac:dyDescent="0.35">
      <c r="B11" s="63"/>
      <c r="C11" s="63"/>
      <c r="D11" s="63"/>
      <c r="E11" s="64" t="s">
        <v>135</v>
      </c>
      <c r="F11" s="64" t="str">
        <f t="shared" ca="1" si="0"/>
        <v>NXP - M815 Turn-key</v>
      </c>
      <c r="G11" s="63"/>
      <c r="H11" s="63"/>
      <c r="I11" s="64" t="s">
        <v>88</v>
      </c>
      <c r="J11" s="64" t="str">
        <f t="shared" ca="1" si="1"/>
        <v/>
      </c>
      <c r="K11" s="63"/>
      <c r="L11" s="63"/>
      <c r="M11" s="64" t="s">
        <v>108</v>
      </c>
      <c r="N11" s="62" t="str">
        <f t="shared" ca="1" si="2"/>
        <v/>
      </c>
    </row>
    <row r="12" spans="2:14" ht="21" x14ac:dyDescent="0.35">
      <c r="B12" s="63"/>
      <c r="C12" s="63"/>
      <c r="D12" s="63"/>
      <c r="E12" s="64" t="s">
        <v>136</v>
      </c>
      <c r="F12" s="64" t="str">
        <f t="shared" ca="1" si="0"/>
        <v>Marvell - Dasalt -- Possible TK</v>
      </c>
      <c r="G12" s="63"/>
      <c r="H12" s="63"/>
      <c r="I12" s="64" t="s">
        <v>89</v>
      </c>
      <c r="J12" s="64" t="str">
        <f t="shared" ca="1" si="1"/>
        <v/>
      </c>
      <c r="K12" s="63"/>
      <c r="L12" s="63"/>
      <c r="M12" s="64" t="s">
        <v>109</v>
      </c>
      <c r="N12" s="62" t="str">
        <f t="shared" ca="1" si="2"/>
        <v/>
      </c>
    </row>
    <row r="13" spans="2:14" ht="21" x14ac:dyDescent="0.35">
      <c r="B13" s="63"/>
      <c r="C13" s="63"/>
      <c r="D13" s="63"/>
      <c r="E13" s="64" t="s">
        <v>33</v>
      </c>
      <c r="F13" s="64" t="str">
        <f t="shared" ca="1" si="0"/>
        <v>Ambiq - BLE</v>
      </c>
      <c r="G13" s="63"/>
      <c r="H13" s="63"/>
      <c r="I13" s="64" t="s">
        <v>90</v>
      </c>
      <c r="J13" s="64" t="str">
        <f t="shared" ca="1" si="1"/>
        <v/>
      </c>
      <c r="K13" s="63"/>
      <c r="L13" s="63"/>
      <c r="M13" s="64" t="s">
        <v>110</v>
      </c>
      <c r="N13" s="62" t="str">
        <f t="shared" ca="1" si="2"/>
        <v/>
      </c>
    </row>
    <row r="14" spans="2:14" ht="21" x14ac:dyDescent="0.35">
      <c r="B14" s="63"/>
      <c r="C14" s="63"/>
      <c r="D14" s="63"/>
      <c r="E14" s="64" t="s">
        <v>34</v>
      </c>
      <c r="F14" s="64" t="str">
        <f t="shared" ca="1" si="0"/>
        <v>Ambiq - GC NanoLiteV</v>
      </c>
      <c r="G14" s="63"/>
      <c r="H14" s="63"/>
      <c r="I14" s="64" t="s">
        <v>91</v>
      </c>
      <c r="J14" s="64" t="str">
        <f t="shared" ca="1" si="1"/>
        <v/>
      </c>
      <c r="K14" s="63"/>
      <c r="L14" s="63"/>
      <c r="M14" s="63"/>
    </row>
    <row r="15" spans="2:14" ht="21" x14ac:dyDescent="0.35">
      <c r="B15" s="63"/>
      <c r="C15" s="63"/>
      <c r="D15" s="63"/>
      <c r="E15" s="64" t="s">
        <v>35</v>
      </c>
      <c r="F15" s="64" t="str">
        <f t="shared" ca="1" si="0"/>
        <v>Silego - BLE</v>
      </c>
      <c r="G15" s="63"/>
      <c r="H15" s="63"/>
      <c r="I15" s="64" t="s">
        <v>92</v>
      </c>
      <c r="J15" s="64" t="str">
        <f t="shared" ca="1" si="1"/>
        <v/>
      </c>
      <c r="K15" s="63"/>
      <c r="L15" s="63"/>
      <c r="M15" s="63"/>
    </row>
    <row r="16" spans="2:14" ht="21" x14ac:dyDescent="0.35">
      <c r="B16" s="63"/>
      <c r="C16" s="63"/>
      <c r="D16" s="63"/>
      <c r="E16" s="64" t="s">
        <v>36</v>
      </c>
      <c r="F16" s="64" t="str">
        <f t="shared" ca="1" si="0"/>
        <v/>
      </c>
      <c r="G16" s="63"/>
      <c r="H16" s="63"/>
      <c r="I16" s="64" t="s">
        <v>93</v>
      </c>
      <c r="J16" s="64" t="str">
        <f t="shared" ca="1" si="1"/>
        <v/>
      </c>
      <c r="K16" s="63"/>
      <c r="L16" s="63"/>
      <c r="M16" s="63"/>
    </row>
    <row r="17" spans="2:15" ht="21" x14ac:dyDescent="0.35">
      <c r="B17" s="63"/>
      <c r="C17" s="63"/>
      <c r="D17" s="63"/>
      <c r="E17" s="64" t="s">
        <v>37</v>
      </c>
      <c r="F17" s="64" t="str">
        <f t="shared" ca="1" si="0"/>
        <v/>
      </c>
      <c r="G17" s="63"/>
      <c r="H17" s="63"/>
      <c r="I17" s="64" t="s">
        <v>94</v>
      </c>
      <c r="J17" s="64" t="str">
        <f t="shared" ca="1" si="1"/>
        <v/>
      </c>
      <c r="K17" s="63"/>
      <c r="L17" s="63"/>
      <c r="M17" s="63"/>
    </row>
    <row r="18" spans="2:15" ht="21" x14ac:dyDescent="0.35">
      <c r="B18" s="63"/>
      <c r="C18" s="63"/>
      <c r="D18" s="63"/>
      <c r="E18" s="64" t="s">
        <v>38</v>
      </c>
      <c r="F18" s="64" t="str">
        <f t="shared" ca="1" si="0"/>
        <v/>
      </c>
      <c r="G18" s="63"/>
      <c r="H18" s="63"/>
      <c r="I18" s="64" t="s">
        <v>95</v>
      </c>
      <c r="J18" s="64" t="str">
        <f t="shared" ca="1" si="1"/>
        <v/>
      </c>
      <c r="K18" s="63"/>
      <c r="L18" s="63"/>
      <c r="M18" s="63"/>
    </row>
    <row r="19" spans="2:15" ht="21" x14ac:dyDescent="0.35">
      <c r="B19" s="63"/>
      <c r="C19" s="63"/>
      <c r="D19" s="63"/>
      <c r="E19" s="64" t="s">
        <v>39</v>
      </c>
      <c r="F19" s="64" t="str">
        <f t="shared" ca="1" si="0"/>
        <v/>
      </c>
      <c r="G19" s="63"/>
      <c r="H19" s="63"/>
      <c r="I19" s="64" t="s">
        <v>96</v>
      </c>
      <c r="J19" s="64" t="str">
        <f t="shared" ca="1" si="1"/>
        <v/>
      </c>
      <c r="K19" s="63"/>
      <c r="L19" s="63"/>
      <c r="M19" s="63"/>
    </row>
    <row r="20" spans="2:15" ht="21" x14ac:dyDescent="0.35">
      <c r="B20" s="63"/>
      <c r="C20" s="63"/>
      <c r="D20" s="63"/>
      <c r="E20" s="64" t="s">
        <v>77</v>
      </c>
      <c r="F20" s="64" t="str">
        <f t="shared" ca="1" si="0"/>
        <v/>
      </c>
      <c r="G20" s="63"/>
      <c r="H20" s="63"/>
      <c r="I20" s="64" t="s">
        <v>97</v>
      </c>
      <c r="J20" s="64" t="str">
        <f t="shared" ca="1" si="1"/>
        <v/>
      </c>
      <c r="K20" s="63"/>
      <c r="L20" s="63"/>
      <c r="M20" s="63"/>
    </row>
    <row r="21" spans="2:15" ht="21" x14ac:dyDescent="0.35">
      <c r="B21" s="63"/>
      <c r="C21" s="63"/>
      <c r="D21" s="63"/>
      <c r="E21" s="64" t="s">
        <v>78</v>
      </c>
      <c r="F21" s="64" t="str">
        <f t="shared" ca="1" si="0"/>
        <v/>
      </c>
      <c r="G21" s="63"/>
      <c r="H21" s="63"/>
      <c r="I21" s="64" t="s">
        <v>98</v>
      </c>
      <c r="J21" s="64" t="str">
        <f t="shared" ca="1" si="1"/>
        <v/>
      </c>
      <c r="K21" s="63"/>
      <c r="L21" s="63"/>
      <c r="M21" s="63"/>
    </row>
    <row r="22" spans="2:15" ht="21" x14ac:dyDescent="0.35">
      <c r="B22" s="63"/>
      <c r="C22" s="63"/>
      <c r="D22" s="63"/>
      <c r="E22" s="64" t="s">
        <v>79</v>
      </c>
      <c r="F22" s="64" t="str">
        <f t="shared" ca="1" si="0"/>
        <v/>
      </c>
      <c r="G22" s="63"/>
      <c r="H22" s="63"/>
      <c r="I22" s="64" t="s">
        <v>99</v>
      </c>
      <c r="J22" s="64" t="str">
        <f t="shared" ca="1" si="1"/>
        <v/>
      </c>
      <c r="K22" s="63"/>
      <c r="L22" s="63"/>
      <c r="M22" s="63"/>
    </row>
    <row r="23" spans="2:15" ht="21" x14ac:dyDescent="0.35">
      <c r="B23" s="63"/>
      <c r="C23" s="63"/>
      <c r="D23" s="63"/>
      <c r="E23" s="64" t="s">
        <v>80</v>
      </c>
      <c r="F23" s="64" t="str">
        <f t="shared" ca="1" si="0"/>
        <v/>
      </c>
      <c r="G23" s="63"/>
      <c r="H23" s="63"/>
      <c r="I23" s="64" t="s">
        <v>100</v>
      </c>
      <c r="J23" s="64" t="str">
        <f t="shared" ca="1" si="1"/>
        <v/>
      </c>
      <c r="K23" s="63"/>
      <c r="L23" s="63"/>
      <c r="M23" s="63"/>
    </row>
    <row r="24" spans="2:15" ht="15.75" x14ac:dyDescent="0.25">
      <c r="O24" s="65"/>
    </row>
    <row r="28" spans="2:15" ht="21" x14ac:dyDescent="0.35">
      <c r="B28" s="64" t="s">
        <v>148</v>
      </c>
    </row>
  </sheetData>
  <sortState ref="B5:B8">
    <sortCondition sortBy="icon" ref="B8"/>
  </sortState>
  <hyperlinks>
    <hyperlink ref="B4" location="QECD!A1" display="QECD"/>
    <hyperlink ref="B5" location="'Action Items'!A1" display="Action Items"/>
    <hyperlink ref="B6" location="Summary!A1" display="Summary"/>
    <hyperlink ref="B7" location="Sample!A1" display="Sample"/>
    <hyperlink ref="E4:F4" location="'Project 1'!A1" display="Project 1"/>
    <hyperlink ref="E5:F5" location="'Project 2'!A1" display="Project 2"/>
    <hyperlink ref="E6:F6" location="'Project 3'!A1" display="Project 3"/>
    <hyperlink ref="E7:F7" location="'Project 4'!A1" display="Project 4"/>
    <hyperlink ref="E8:F8" location="'Project 5'!A1" display="Project 5"/>
    <hyperlink ref="E9:F9" location="'Project 6'!A1" display="Project 6"/>
    <hyperlink ref="E10:F10" location="'Project 7'!A1" display="Project 7"/>
    <hyperlink ref="E11:F11" location="'Project 8'!A1" display="Project 8"/>
    <hyperlink ref="E12:F12" location="'Project 9'!A1" display="Project 9"/>
    <hyperlink ref="E13:F13" location="'Project 10'!A1" display="Project 10"/>
    <hyperlink ref="E14:F14" location="'Project 11'!A1" display="Project 11"/>
    <hyperlink ref="E16:F16" location="'Project 13'!A1" display="Project 13"/>
    <hyperlink ref="E15:F15" location="'Project 12'!A1" display="Project 12"/>
    <hyperlink ref="E17:F17" location="'Project 14'!A1" display="Project 14"/>
    <hyperlink ref="E18:F18" location="'Project 15'!A1" display="Project 15"/>
    <hyperlink ref="E19:F19" location="'Project 16'!A1" display="Project 16"/>
    <hyperlink ref="E20:F20" location="'Project 17'!A1" display="Project 17"/>
    <hyperlink ref="E21:F21" location="'Project 18'!A1" display="Project 18"/>
    <hyperlink ref="E22:F22" location="'Project 19'!A1" display="Project 19"/>
    <hyperlink ref="E23:F23" location="'Project 20'!A1" display="Project 20"/>
    <hyperlink ref="I4:J4" location="'Project 21'!A1" display="Project 21"/>
    <hyperlink ref="I5:J5" location="'Project 22'!A1" display="Project 22"/>
    <hyperlink ref="I6:J6" location="'Project 23'!A1" display="Project 23"/>
    <hyperlink ref="I7:J7" location="'Project 24'!A1" display="Project 24"/>
    <hyperlink ref="I8:J8" location="'Project 25'!A1" display="Project 25"/>
    <hyperlink ref="I9:J9" location="'Project 26'!A1" display="Project 26"/>
    <hyperlink ref="I10:J10" location="'Project 27'!A1" display="Project 27"/>
    <hyperlink ref="I11:J11" location="'Project 28'!A1" display="Project 28"/>
    <hyperlink ref="I12:J12" location="'Project 29'!A1" display="Project 29"/>
    <hyperlink ref="I13:J13" location="'Project 30'!A1" display="Project 30"/>
    <hyperlink ref="I14:J14" location="'Project 31'!A1" display="Project 31"/>
    <hyperlink ref="I15:J15" location="'Project 32'!A1" display="Project 32"/>
    <hyperlink ref="I16:J16" location="'Project 33'!A1" display="Project 33"/>
    <hyperlink ref="I17:J17" location="'Project 34'!A1" display="Project 34"/>
    <hyperlink ref="I18:J18" location="'Project 35'!A1" display="Project 35"/>
    <hyperlink ref="I19:J19" location="'Project 36'!A1" display="Project 36"/>
    <hyperlink ref="I20:J20" location="'Project 37'!A1" display="Project 37"/>
    <hyperlink ref="I21:J21" location="'Project 38'!A1" display="Project 38"/>
    <hyperlink ref="I22:J22" location="'Project 39'!A1" display="Project 39"/>
    <hyperlink ref="I23:J23" location="'Project 40'!A1" display="Project 40"/>
    <hyperlink ref="M4:N4" location="'Project 41'!A1" display="Project 41"/>
    <hyperlink ref="M5:N5" location="'Project 42'!A1" display="Project 42"/>
    <hyperlink ref="M6:N6" location="'Project 43'!A1" display="Project 43"/>
    <hyperlink ref="M7:N7" location="'Project 44'!A1" display="Project 44"/>
    <hyperlink ref="M8:N8" location="'Project 45'!A1" display="Project 45"/>
    <hyperlink ref="M9:N9" location="'Project 46'!A1" display="Project 46"/>
    <hyperlink ref="M10:N10" location="'Project 47'!A1" display="Project 47"/>
    <hyperlink ref="M11:N11" location="'Project 48'!A1" display="Project 48"/>
    <hyperlink ref="M12:N12" location="'Project 49'!A1" display="Project 49"/>
    <hyperlink ref="M13:N13" location="'Project 50'!A1" display="Project 50"/>
    <hyperlink ref="E4" location="'Project 01'!A1" display="Project 01"/>
    <hyperlink ref="E5" location="'Project 02'!A1" display="Project 02"/>
    <hyperlink ref="E6" location="'Project 03'!A1" display="Project 03"/>
    <hyperlink ref="E7" location="'Project 04'!A1" display="Project 04"/>
    <hyperlink ref="E8" location="'Project 05'!A1" display="Project 05"/>
    <hyperlink ref="E9" location="'Project 06'!A1" display="Project 06"/>
    <hyperlink ref="E10" location="'Project 07'!A1" display="Project 07"/>
    <hyperlink ref="E11" location="'Project 08'!A1" display="Project 08"/>
    <hyperlink ref="E12" location="'Project 09'!A1" display="Project 09"/>
    <hyperlink ref="F4" location="'Project 01'!A1" display="'Project 01'!A1"/>
    <hyperlink ref="F5:F23" location="'Project 1'!A1" display="Project 1"/>
    <hyperlink ref="J5:J23" location="'Project 21'!A1" display="Project 21"/>
    <hyperlink ref="N5:N13" location="'Project 41'!A1" display="Project 41"/>
    <hyperlink ref="B28" location="Worksheet!A1" display="Worksheet"/>
    <hyperlink ref="B8" location="'Regular Cases'!A1" display="Regular Cases"/>
    <hyperlink ref="B9" location="Weekly!A1" display="Weekly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C185"/>
  <sheetViews>
    <sheetView workbookViewId="0">
      <pane ySplit="3" topLeftCell="A16" activePane="bottomLeft" state="frozen"/>
      <selection pane="bottomLeft" activeCell="E1" sqref="E1:F1"/>
    </sheetView>
  </sheetViews>
  <sheetFormatPr defaultRowHeight="15" x14ac:dyDescent="0.25"/>
  <cols>
    <col min="1" max="1" width="13.7109375" bestFit="1" customWidth="1"/>
    <col min="2" max="2" width="9.42578125" customWidth="1"/>
    <col min="6" max="6" width="11.5703125" style="192" customWidth="1"/>
    <col min="7" max="7" width="9.85546875" bestFit="1" customWidth="1"/>
    <col min="9" max="9" width="9.7109375" bestFit="1" customWidth="1"/>
    <col min="10" max="10" width="13" style="104" bestFit="1" customWidth="1"/>
  </cols>
  <sheetData>
    <row r="1" spans="1:29" s="1" customFormat="1" ht="21" customHeight="1" x14ac:dyDescent="0.25">
      <c r="A1" s="139" t="s">
        <v>150</v>
      </c>
      <c r="B1" s="246" t="s">
        <v>149</v>
      </c>
      <c r="C1" s="246"/>
      <c r="D1" s="215" t="s">
        <v>113</v>
      </c>
      <c r="E1" s="246" t="s">
        <v>21</v>
      </c>
      <c r="F1" s="246"/>
      <c r="G1" s="246" t="s">
        <v>114</v>
      </c>
      <c r="H1" s="246"/>
      <c r="I1" s="67" t="s">
        <v>177</v>
      </c>
      <c r="J1" s="67"/>
    </row>
    <row r="2" spans="1:29" s="1" customFormat="1" ht="8.25" customHeight="1" thickBot="1" x14ac:dyDescent="0.3">
      <c r="F2" s="2"/>
      <c r="J2" s="128"/>
    </row>
    <row r="3" spans="1:29" s="30" customFormat="1" ht="58.35" customHeight="1" thickBot="1" x14ac:dyDescent="0.3">
      <c r="A3" s="30" t="str">
        <f ca="1">MID(CELL("filename",A1),FIND("]",CELL("filename",A1))+1,255)</f>
        <v>QECD</v>
      </c>
      <c r="B3" s="3" t="s">
        <v>145</v>
      </c>
      <c r="C3" s="4" t="s">
        <v>44</v>
      </c>
      <c r="D3" s="4" t="s">
        <v>23</v>
      </c>
      <c r="E3" s="4" t="s">
        <v>47</v>
      </c>
      <c r="F3" s="4" t="s">
        <v>48</v>
      </c>
      <c r="G3" s="4" t="s">
        <v>49</v>
      </c>
      <c r="H3" s="4" t="s">
        <v>50</v>
      </c>
      <c r="I3" s="5" t="s">
        <v>51</v>
      </c>
      <c r="J3" s="105"/>
      <c r="K3" s="143" t="s">
        <v>147</v>
      </c>
      <c r="L3" s="144" t="s">
        <v>146</v>
      </c>
      <c r="M3" s="145" t="s">
        <v>52</v>
      </c>
      <c r="N3" s="6"/>
      <c r="O3" s="8" t="s">
        <v>158</v>
      </c>
      <c r="P3" s="9" t="s">
        <v>53</v>
      </c>
      <c r="Q3" s="10" t="s">
        <v>54</v>
      </c>
      <c r="R3" s="11" t="s">
        <v>55</v>
      </c>
      <c r="S3" s="12" t="s">
        <v>155</v>
      </c>
      <c r="T3" s="13" t="s">
        <v>57</v>
      </c>
      <c r="U3" s="14" t="s">
        <v>58</v>
      </c>
      <c r="V3" s="15" t="s">
        <v>59</v>
      </c>
      <c r="W3" s="16" t="s">
        <v>60</v>
      </c>
      <c r="X3" s="15" t="s">
        <v>61</v>
      </c>
      <c r="Y3" s="17" t="s">
        <v>62</v>
      </c>
      <c r="Z3" s="17" t="s">
        <v>63</v>
      </c>
      <c r="AA3" s="17" t="s">
        <v>64</v>
      </c>
      <c r="AB3" s="18" t="s">
        <v>65</v>
      </c>
      <c r="AC3" s="19"/>
    </row>
    <row r="4" spans="1:29" s="31" customFormat="1" ht="25.5" customHeight="1" x14ac:dyDescent="0.25">
      <c r="A4" s="101" t="str">
        <f>IF(ROW(B4)-3&lt;=COUNTA('Regular Cases'!$A$4:$A$100),HYPERLINK("#'Regular Cases'!A1","Regular Cases"),HYPERLINK("#'" &amp; VLOOKUP(ROW(B4)-3-COUNTA('Regular Cases'!$A$4:$A$100),Worksheet!$F$2:$G$51,2,FALSE) &amp; "'!A1", VLOOKUP(ROW(B4)-3-COUNTA('Regular Cases'!$A$4:$A$100),Worksheet!$F$2:$G$51,2,FALSE)))</f>
        <v>Regular Cases</v>
      </c>
      <c r="B4" s="109" t="str">
        <f ca="1">IF($A4="Regular Cases",'Regular Cases'!A4,INDIRECT("'"&amp;$A4&amp;"'!B5"))</f>
        <v>Broadcom</v>
      </c>
      <c r="C4" s="110" t="str">
        <f ca="1">IF($A4="Regular Cases",'Regular Cases'!B4,INDIRECT("'"&amp;$A4&amp;"'!B7"))</f>
        <v>Royalty</v>
      </c>
      <c r="D4" s="110" t="str">
        <f ca="1">IF($A4="Regular Cases",'Regular Cases'!C4,INDIRECT("'"&amp;$A4&amp;"'!B6"))</f>
        <v>ZSP</v>
      </c>
      <c r="E4" s="110" t="str">
        <f ca="1">IF($A4="Regular Cases",'Regular Cases'!D4,INDIRECT("'"&amp;$A4&amp;"'!B8"))</f>
        <v>IPD</v>
      </c>
      <c r="F4" s="138" t="str">
        <f ca="1">IF($A4="Regular Cases",'Regular Cases'!E4,INDIRECT("'"&amp;$A4&amp;"'!B9"))</f>
        <v>M.Kolluru</v>
      </c>
      <c r="G4" s="110">
        <f ca="1">IF($A4="Regular Cases",'Regular Cases'!F4,INDIRECT("'"&amp;$A4&amp;"'!B15"))</f>
        <v>10</v>
      </c>
      <c r="H4" s="111">
        <f ca="1">IF($A4="Regular Cases",'Regular Cases'!G4,INDIRECT("'"&amp;$A4&amp;"'!B10"))</f>
        <v>0</v>
      </c>
      <c r="I4" s="112">
        <f ca="1">IF($A4="Regular Cases",'Regular Cases'!H4,INDIRECT("'"&amp;$A4&amp;"'!B11"))</f>
        <v>0</v>
      </c>
      <c r="J4" s="103"/>
      <c r="K4" s="222">
        <f ca="1">IF($A4="Regular Cases",'Regular Cases'!J4,INDIRECT("'"&amp;$A4&amp;"'!L5"))</f>
        <v>269</v>
      </c>
      <c r="L4" s="142">
        <f ca="1">IF($A4="Regular Cases",'Regular Cases'!K4,INDIRECT("'"&amp;$A4&amp;"'!M5"))</f>
        <v>0</v>
      </c>
      <c r="M4" s="255">
        <f ca="1">IF($A4="Regular Cases",'Regular Cases'!L4,INDIRECT("'"&amp;$A4&amp;"'!N5"))</f>
        <v>0</v>
      </c>
      <c r="N4" s="32"/>
      <c r="O4" s="141">
        <f ca="1">IF($A4="Regular Cases",'Regular Cases'!N4,INDIRECT("'"&amp;$A4&amp;"'!L5"))</f>
        <v>0</v>
      </c>
      <c r="P4" s="33">
        <f>IF($A4="Regular Cases",'Regular Cases'!O4,"")</f>
        <v>0</v>
      </c>
      <c r="Q4" s="34">
        <f ca="1">O4</f>
        <v>0</v>
      </c>
      <c r="R4" s="35"/>
      <c r="S4" s="220">
        <f ca="1">IF($A4="Regular Cases",'Regular Cases'!R4,INDIRECT("'"&amp;$A4&amp;"'!L5"))</f>
        <v>0</v>
      </c>
      <c r="T4" s="37"/>
      <c r="U4" s="38"/>
      <c r="V4" s="39"/>
      <c r="W4" s="40"/>
      <c r="X4" s="41"/>
      <c r="Y4" s="42"/>
      <c r="Z4" s="42"/>
      <c r="AA4" s="42"/>
      <c r="AB4" s="43"/>
      <c r="AC4" s="44"/>
    </row>
    <row r="5" spans="1:29" s="31" customFormat="1" ht="25.5" customHeight="1" x14ac:dyDescent="0.25">
      <c r="A5" s="101" t="str">
        <f>IF(ROW(B5)-3&lt;=COUNTA('Regular Cases'!$A$4:$A$100),HYPERLINK("#'Regular Cases'!A1","Regular Cases"),HYPERLINK("#'" &amp; VLOOKUP(ROW(B5)-3-COUNTA('Regular Cases'!$A$4:$A$100),Worksheet!$F$2:$G$51,2,FALSE) &amp; "'!A1", VLOOKUP(ROW(B5)-3-COUNTA('Regular Cases'!$A$4:$A$100),Worksheet!$F$2:$G$51,2,FALSE)))</f>
        <v>Regular Cases</v>
      </c>
      <c r="B5" s="109" t="str">
        <f ca="1">IF($A5="Regular Cases",'Regular Cases'!A5,INDIRECT("'"&amp;$A5&amp;"'!B5"))</f>
        <v>Marvell</v>
      </c>
      <c r="C5" s="110" t="str">
        <f ca="1">IF($A5="Regular Cases",'Regular Cases'!B5,INDIRECT("'"&amp;$A5&amp;"'!B7"))</f>
        <v>Royalty</v>
      </c>
      <c r="D5" s="110" t="str">
        <f ca="1">IF($A5="Regular Cases",'Regular Cases'!C5,INDIRECT("'"&amp;$A5&amp;"'!B6"))</f>
        <v>ZSP, Hantro, GPU</v>
      </c>
      <c r="E5" s="137" t="str">
        <f ca="1">IF($A5="Regular Cases",'Regular Cases'!D5,INDIRECT("'"&amp;$A5&amp;"'!B8"))</f>
        <v>IPD</v>
      </c>
      <c r="F5" s="138" t="str">
        <f ca="1">IF($A5="Regular Cases",'Regular Cases'!E5,INDIRECT("'"&amp;$A5&amp;"'!B9"))</f>
        <v>M.Kolluru</v>
      </c>
      <c r="G5" s="110">
        <f ca="1">IF($A5="Regular Cases",'Regular Cases'!F5,INDIRECT("'"&amp;$A5&amp;"'!B15"))</f>
        <v>10</v>
      </c>
      <c r="H5" s="111">
        <f ca="1">IF($A5="Regular Cases",'Regular Cases'!G5,INDIRECT("'"&amp;$A5&amp;"'!B10"))</f>
        <v>0</v>
      </c>
      <c r="I5" s="112">
        <f ca="1">IF($A5="Regular Cases",'Regular Cases'!H5,INDIRECT("'"&amp;$A5&amp;"'!B11"))</f>
        <v>0</v>
      </c>
      <c r="J5" s="103"/>
      <c r="K5" s="222">
        <f ca="1">IF($A5="Regular Cases",'Regular Cases'!J5,INDIRECT("'"&amp;$A5&amp;"'!L5"))</f>
        <v>0</v>
      </c>
      <c r="L5" s="142">
        <f ca="1">IF($A5="Regular Cases",'Regular Cases'!K5,INDIRECT("'"&amp;$A5&amp;"'!M5"))</f>
        <v>500</v>
      </c>
      <c r="M5" s="255">
        <f ca="1">IF($A5="Regular Cases",'Regular Cases'!L5,INDIRECT("'"&amp;$A5&amp;"'!N5"))</f>
        <v>0</v>
      </c>
      <c r="N5" s="32"/>
      <c r="O5" s="141">
        <f ca="1">IF($A5="Regular Cases",'Regular Cases'!N5,INDIRECT("'"&amp;$A5&amp;"'!L5"))</f>
        <v>0</v>
      </c>
      <c r="P5" s="33">
        <f>IF($A5="Regular Cases",'Regular Cases'!O5,"")</f>
        <v>0</v>
      </c>
      <c r="Q5" s="34"/>
      <c r="R5" s="35"/>
      <c r="S5" s="36">
        <f ca="1">IF($A5="Regular Cases",'Regular Cases'!R5,INDIRECT("'"&amp;$A5&amp;"'!L5"))</f>
        <v>0</v>
      </c>
      <c r="T5" s="37"/>
      <c r="U5" s="38"/>
      <c r="V5" s="39"/>
      <c r="W5" s="40"/>
      <c r="X5" s="41"/>
      <c r="Y5" s="42"/>
      <c r="Z5" s="42"/>
      <c r="AA5" s="42"/>
      <c r="AB5" s="43"/>
      <c r="AC5" s="44"/>
    </row>
    <row r="6" spans="1:29" s="31" customFormat="1" ht="25.5" customHeight="1" x14ac:dyDescent="0.25">
      <c r="A6" s="101" t="str">
        <f>IF(ROW(B6)-3&lt;=COUNTA('Regular Cases'!$A$4:$A$100),HYPERLINK("#'Regular Cases'!A1","Regular Cases"),HYPERLINK("#'" &amp; VLOOKUP(ROW(B6)-3-COUNTA('Regular Cases'!$A$4:$A$100),Worksheet!$F$2:$G$51,2,FALSE) &amp; "'!A1", VLOOKUP(ROW(B6)-3-COUNTA('Regular Cases'!$A$4:$A$100),Worksheet!$F$2:$G$51,2,FALSE)))</f>
        <v>Regular Cases</v>
      </c>
      <c r="B6" s="109" t="str">
        <f ca="1">IF($A6="Regular Cases",'Regular Cases'!A6,INDIRECT("'"&amp;$A6&amp;"'!B5"))</f>
        <v>Freescale</v>
      </c>
      <c r="C6" s="110" t="str">
        <f ca="1">IF($A6="Regular Cases",'Regular Cases'!B6,INDIRECT("'"&amp;$A6&amp;"'!B7"))</f>
        <v>Royalty</v>
      </c>
      <c r="D6" s="110" t="str">
        <f ca="1">IF($A6="Regular Cases",'Regular Cases'!C6,INDIRECT("'"&amp;$A6&amp;"'!B6"))</f>
        <v>Hantro</v>
      </c>
      <c r="E6" s="110" t="str">
        <f ca="1">IF($A6="Regular Cases",'Regular Cases'!D6,INDIRECT("'"&amp;$A6&amp;"'!B8"))</f>
        <v>IPD</v>
      </c>
      <c r="F6" s="138" t="str">
        <f ca="1">IF($A6="Regular Cases",'Regular Cases'!E6,INDIRECT("'"&amp;$A6&amp;"'!B9"))</f>
        <v>M.Kolluru</v>
      </c>
      <c r="G6" s="110">
        <f ca="1">IF($A6="Regular Cases",'Regular Cases'!F6,INDIRECT("'"&amp;$A6&amp;"'!B15"))</f>
        <v>10</v>
      </c>
      <c r="H6" s="111">
        <f ca="1">IF($A6="Regular Cases",'Regular Cases'!G6,INDIRECT("'"&amp;$A6&amp;"'!B10"))</f>
        <v>0</v>
      </c>
      <c r="I6" s="112">
        <f ca="1">IF($A6="Regular Cases",'Regular Cases'!H6,INDIRECT("'"&amp;$A6&amp;"'!B11"))</f>
        <v>0</v>
      </c>
      <c r="J6" s="103"/>
      <c r="K6" s="222">
        <f ca="1">IF($A6="Regular Cases",'Regular Cases'!J6,INDIRECT("'"&amp;$A6&amp;"'!L5"))</f>
        <v>0</v>
      </c>
      <c r="L6" s="142">
        <f ca="1">IF($A6="Regular Cases",'Regular Cases'!K6,INDIRECT("'"&amp;$A6&amp;"'!M5"))</f>
        <v>1</v>
      </c>
      <c r="M6" s="255">
        <f ca="1">IF($A6="Regular Cases",'Regular Cases'!L6,INDIRECT("'"&amp;$A6&amp;"'!N5"))</f>
        <v>0</v>
      </c>
      <c r="N6" s="32"/>
      <c r="O6" s="141">
        <f ca="1">IF($A6="Regular Cases",'Regular Cases'!N6,INDIRECT("'"&amp;$A6&amp;"'!L5"))</f>
        <v>0</v>
      </c>
      <c r="P6" s="33">
        <f>IF($A6="Regular Cases",'Regular Cases'!O6,"")</f>
        <v>0</v>
      </c>
      <c r="Q6" s="34"/>
      <c r="R6" s="35"/>
      <c r="S6" s="36">
        <f ca="1">IF($A6="Regular Cases",'Regular Cases'!R6,INDIRECT("'"&amp;$A6&amp;"'!L5"))</f>
        <v>0</v>
      </c>
      <c r="T6" s="37"/>
      <c r="U6" s="38"/>
      <c r="V6" s="39"/>
      <c r="W6" s="40"/>
      <c r="X6" s="41"/>
      <c r="Y6" s="42"/>
      <c r="Z6" s="42"/>
      <c r="AA6" s="42"/>
      <c r="AB6" s="43"/>
      <c r="AC6" s="44"/>
    </row>
    <row r="7" spans="1:29" s="31" customFormat="1" ht="25.5" customHeight="1" x14ac:dyDescent="0.25">
      <c r="A7" s="101" t="str">
        <f>IF(ROW(B7)-3&lt;=COUNTA('Regular Cases'!$A$4:$A$100),HYPERLINK("#'Regular Cases'!A1","Regular Cases"),HYPERLINK("#'" &amp; VLOOKUP(ROW(B7)-3-COUNTA('Regular Cases'!$A$4:$A$100),Worksheet!$F$2:$G$51,2,FALSE) &amp; "'!A1", VLOOKUP(ROW(B7)-3-COUNTA('Regular Cases'!$A$4:$A$100),Worksheet!$F$2:$G$51,2,FALSE)))</f>
        <v>Regular Cases</v>
      </c>
      <c r="B7" s="109" t="str">
        <f ca="1">IF($A7="Regular Cases",'Regular Cases'!A7,INDIRECT("'"&amp;$A7&amp;"'!B5"))</f>
        <v>Freescale</v>
      </c>
      <c r="C7" s="110" t="str">
        <f ca="1">IF($A7="Regular Cases",'Regular Cases'!B7,INDIRECT("'"&amp;$A7&amp;"'!B7"))</f>
        <v>Royalty</v>
      </c>
      <c r="D7" s="110" t="str">
        <f ca="1">IF($A7="Regular Cases",'Regular Cases'!C7,INDIRECT("'"&amp;$A7&amp;"'!B6"))</f>
        <v>GPU</v>
      </c>
      <c r="E7" s="110" t="str">
        <f ca="1">IF($A7="Regular Cases",'Regular Cases'!D7,INDIRECT("'"&amp;$A7&amp;"'!B8"))</f>
        <v>IPD</v>
      </c>
      <c r="F7" s="138" t="str">
        <f ca="1">IF($A7="Regular Cases",'Regular Cases'!E7,INDIRECT("'"&amp;$A7&amp;"'!B9"))</f>
        <v>M.Kolluru</v>
      </c>
      <c r="G7" s="110">
        <f ca="1">IF($A7="Regular Cases",'Regular Cases'!F7,INDIRECT("'"&amp;$A7&amp;"'!B15"))</f>
        <v>10</v>
      </c>
      <c r="H7" s="111">
        <f ca="1">IF($A7="Regular Cases",'Regular Cases'!G7,INDIRECT("'"&amp;$A7&amp;"'!B10"))</f>
        <v>0</v>
      </c>
      <c r="I7" s="112">
        <f ca="1">IF($A7="Regular Cases",'Regular Cases'!H7,INDIRECT("'"&amp;$A7&amp;"'!B11"))</f>
        <v>0</v>
      </c>
      <c r="J7" s="103"/>
      <c r="K7" s="222">
        <f ca="1">IF($A7="Regular Cases",'Regular Cases'!J7,INDIRECT("'"&amp;$A7&amp;"'!L5"))</f>
        <v>0</v>
      </c>
      <c r="L7" s="142">
        <f ca="1">IF($A7="Regular Cases",'Regular Cases'!K7,INDIRECT("'"&amp;$A7&amp;"'!M5"))</f>
        <v>500</v>
      </c>
      <c r="M7" s="255">
        <f ca="1">IF($A7="Regular Cases",'Regular Cases'!L7,INDIRECT("'"&amp;$A7&amp;"'!N5"))</f>
        <v>0</v>
      </c>
      <c r="N7" s="32"/>
      <c r="O7" s="141">
        <f ca="1">IF($A7="Regular Cases",'Regular Cases'!N7,INDIRECT("'"&amp;$A7&amp;"'!L5"))</f>
        <v>0</v>
      </c>
      <c r="P7" s="33">
        <f>IF($A7="Regular Cases",'Regular Cases'!O7,"")</f>
        <v>0</v>
      </c>
      <c r="Q7" s="34"/>
      <c r="R7" s="35"/>
      <c r="S7" s="36">
        <f ca="1">IF($A7="Regular Cases",'Regular Cases'!R7,INDIRECT("'"&amp;$A7&amp;"'!L5"))</f>
        <v>0</v>
      </c>
      <c r="T7" s="37"/>
      <c r="U7" s="38"/>
      <c r="V7" s="39"/>
      <c r="W7" s="40"/>
      <c r="X7" s="41"/>
      <c r="Y7" s="42"/>
      <c r="Z7" s="42"/>
      <c r="AA7" s="42"/>
      <c r="AB7" s="43"/>
      <c r="AC7" s="44"/>
    </row>
    <row r="8" spans="1:29" s="31" customFormat="1" ht="25.5" customHeight="1" x14ac:dyDescent="0.25">
      <c r="A8" s="101" t="str">
        <f>IF(ROW(B8)-3&lt;=COUNTA('Regular Cases'!$A$4:$A$100),HYPERLINK("#'Regular Cases'!A1","Regular Cases"),HYPERLINK("#'" &amp; VLOOKUP(ROW(B8)-3-COUNTA('Regular Cases'!$A$4:$A$100),Worksheet!$F$2:$G$51,2,FALSE) &amp; "'!A1", VLOOKUP(ROW(B8)-3-COUNTA('Regular Cases'!$A$4:$A$100),Worksheet!$F$2:$G$51,2,FALSE)))</f>
        <v>Regular Cases</v>
      </c>
      <c r="B8" s="109" t="str">
        <f ca="1">IF($A8="Regular Cases",'Regular Cases'!A8,INDIRECT("'"&amp;$A8&amp;"'!B5"))</f>
        <v>Texas Instruments</v>
      </c>
      <c r="C8" s="110" t="str">
        <f ca="1">IF($A8="Regular Cases",'Regular Cases'!B8,INDIRECT("'"&amp;$A8&amp;"'!B7"))</f>
        <v>Royalty</v>
      </c>
      <c r="D8" s="110" t="str">
        <f ca="1">IF($A8="Regular Cases",'Regular Cases'!C8,INDIRECT("'"&amp;$A8&amp;"'!B6"))</f>
        <v>GPU</v>
      </c>
      <c r="E8" s="110" t="str">
        <f ca="1">IF($A8="Regular Cases",'Regular Cases'!D8,INDIRECT("'"&amp;$A8&amp;"'!B8"))</f>
        <v>IPD</v>
      </c>
      <c r="F8" s="138" t="str">
        <f ca="1">IF($A8="Regular Cases",'Regular Cases'!E8,INDIRECT("'"&amp;$A8&amp;"'!B9"))</f>
        <v>M.Kolluru</v>
      </c>
      <c r="G8" s="110">
        <f ca="1">IF($A8="Regular Cases",'Regular Cases'!F8,INDIRECT("'"&amp;$A8&amp;"'!B15"))</f>
        <v>10</v>
      </c>
      <c r="H8" s="111">
        <f ca="1">IF($A8="Regular Cases",'Regular Cases'!G8,INDIRECT("'"&amp;$A8&amp;"'!B10"))</f>
        <v>0</v>
      </c>
      <c r="I8" s="112">
        <f ca="1">IF($A8="Regular Cases",'Regular Cases'!H8,INDIRECT("'"&amp;$A8&amp;"'!B11"))</f>
        <v>0</v>
      </c>
      <c r="J8" s="103"/>
      <c r="K8" s="222">
        <f ca="1">IF($A8="Regular Cases",'Regular Cases'!J8,INDIRECT("'"&amp;$A8&amp;"'!L5"))</f>
        <v>0</v>
      </c>
      <c r="L8" s="142">
        <f ca="1">IF($A8="Regular Cases",'Regular Cases'!K8,INDIRECT("'"&amp;$A8&amp;"'!M5"))</f>
        <v>100</v>
      </c>
      <c r="M8" s="255">
        <f ca="1">IF($A8="Regular Cases",'Regular Cases'!L8,INDIRECT("'"&amp;$A8&amp;"'!N5"))</f>
        <v>0</v>
      </c>
      <c r="N8" s="32"/>
      <c r="O8" s="141">
        <f ca="1">IF($A8="Regular Cases",'Regular Cases'!N8,INDIRECT("'"&amp;$A8&amp;"'!L5"))</f>
        <v>0</v>
      </c>
      <c r="P8" s="33">
        <f>IF($A8="Regular Cases",'Regular Cases'!O8,"")</f>
        <v>0</v>
      </c>
      <c r="Q8" s="34"/>
      <c r="R8" s="35"/>
      <c r="S8" s="36">
        <f ca="1">IF($A8="Regular Cases",'Regular Cases'!R8,INDIRECT("'"&amp;$A8&amp;"'!L5"))</f>
        <v>0</v>
      </c>
      <c r="T8" s="37"/>
      <c r="U8" s="38"/>
      <c r="V8" s="39"/>
      <c r="W8" s="40"/>
      <c r="X8" s="41"/>
      <c r="Y8" s="42"/>
      <c r="Z8" s="42"/>
      <c r="AA8" s="42"/>
      <c r="AB8" s="43"/>
      <c r="AC8" s="44"/>
    </row>
    <row r="9" spans="1:29" s="31" customFormat="1" ht="25.5" customHeight="1" x14ac:dyDescent="0.25">
      <c r="A9" s="101" t="str">
        <f>IF(ROW(B9)-3&lt;=COUNTA('Regular Cases'!$A$4:$A$100),HYPERLINK("#'Regular Cases'!A1","Regular Cases"),HYPERLINK("#'" &amp; VLOOKUP(ROW(B9)-3-COUNTA('Regular Cases'!$A$4:$A$100),Worksheet!$F$2:$G$51,2,FALSE) &amp; "'!A1", VLOOKUP(ROW(B9)-3-COUNTA('Regular Cases'!$A$4:$A$100),Worksheet!$F$2:$G$51,2,FALSE)))</f>
        <v>Regular Cases</v>
      </c>
      <c r="B9" s="109" t="str">
        <f ca="1">IF($A9="Regular Cases",'Regular Cases'!A9,INDIRECT("'"&amp;$A9&amp;"'!B5"))</f>
        <v>DSP</v>
      </c>
      <c r="C9" s="110" t="str">
        <f ca="1">IF($A9="Regular Cases",'Regular Cases'!B9,INDIRECT("'"&amp;$A9&amp;"'!B7"))</f>
        <v>Royalty</v>
      </c>
      <c r="D9" s="110" t="str">
        <f ca="1">IF($A9="Regular Cases",'Regular Cases'!C9,INDIRECT("'"&amp;$A9&amp;"'!B6"))</f>
        <v>GPU</v>
      </c>
      <c r="E9" s="110" t="str">
        <f ca="1">IF($A9="Regular Cases",'Regular Cases'!D9,INDIRECT("'"&amp;$A9&amp;"'!B8"))</f>
        <v>IPD</v>
      </c>
      <c r="F9" s="138" t="str">
        <f ca="1">IF($A9="Regular Cases",'Regular Cases'!E9,INDIRECT("'"&amp;$A9&amp;"'!B9"))</f>
        <v>M.Kolluru</v>
      </c>
      <c r="G9" s="110">
        <f ca="1">IF($A9="Regular Cases",'Regular Cases'!F9,INDIRECT("'"&amp;$A9&amp;"'!B15"))</f>
        <v>10</v>
      </c>
      <c r="H9" s="111">
        <f ca="1">IF($A9="Regular Cases",'Regular Cases'!G9,INDIRECT("'"&amp;$A9&amp;"'!B10"))</f>
        <v>0</v>
      </c>
      <c r="I9" s="112">
        <f ca="1">IF($A9="Regular Cases",'Regular Cases'!H9,INDIRECT("'"&amp;$A9&amp;"'!B11"))</f>
        <v>0</v>
      </c>
      <c r="J9" s="103"/>
      <c r="K9" s="222">
        <f ca="1">IF($A9="Regular Cases",'Regular Cases'!J9,INDIRECT("'"&amp;$A9&amp;"'!L5"))</f>
        <v>0</v>
      </c>
      <c r="L9" s="142">
        <f ca="1">IF($A9="Regular Cases",'Regular Cases'!K9,INDIRECT("'"&amp;$A9&amp;"'!M5"))</f>
        <v>0</v>
      </c>
      <c r="M9" s="255">
        <f ca="1">IF($A9="Regular Cases",'Regular Cases'!L9,INDIRECT("'"&amp;$A9&amp;"'!N5"))</f>
        <v>0</v>
      </c>
      <c r="N9" s="32"/>
      <c r="O9" s="141">
        <f ca="1">IF($A9="Regular Cases",'Regular Cases'!N9,INDIRECT("'"&amp;$A9&amp;"'!L5"))</f>
        <v>0</v>
      </c>
      <c r="P9" s="33">
        <f>IF($A9="Regular Cases",'Regular Cases'!O9,"")</f>
        <v>0</v>
      </c>
      <c r="Q9" s="34"/>
      <c r="R9" s="35"/>
      <c r="S9" s="36">
        <f ca="1">IF($A9="Regular Cases",'Regular Cases'!R9,INDIRECT("'"&amp;$A9&amp;"'!L5"))</f>
        <v>0</v>
      </c>
      <c r="T9" s="37"/>
      <c r="U9" s="38"/>
      <c r="V9" s="39"/>
      <c r="W9" s="40"/>
      <c r="X9" s="41"/>
      <c r="Y9" s="42"/>
      <c r="Z9" s="42"/>
      <c r="AA9" s="42"/>
      <c r="AB9" s="43"/>
      <c r="AC9" s="44"/>
    </row>
    <row r="10" spans="1:29" s="31" customFormat="1" ht="25.5" customHeight="1" x14ac:dyDescent="0.25">
      <c r="A10" s="101" t="str">
        <f>IF(ROW(B10)-3&lt;=COUNTA('Regular Cases'!$A$4:$A$100),HYPERLINK("#'Regular Cases'!A1","Regular Cases"),HYPERLINK("#'" &amp; VLOOKUP(ROW(B10)-3-COUNTA('Regular Cases'!$A$4:$A$100),Worksheet!$F$2:$G$51,2,FALSE) &amp; "'!A1", VLOOKUP(ROW(B10)-3-COUNTA('Regular Cases'!$A$4:$A$100),Worksheet!$F$2:$G$51,2,FALSE)))</f>
        <v>Regular Cases</v>
      </c>
      <c r="B10" s="109" t="str">
        <f ca="1">IF($A10="Regular Cases",'Regular Cases'!A10,INDIRECT("'"&amp;$A10&amp;"'!B5"))</f>
        <v>Greenliant</v>
      </c>
      <c r="C10" s="110" t="str">
        <f ca="1">IF($A10="Regular Cases",'Regular Cases'!B10,INDIRECT("'"&amp;$A10&amp;"'!B7"))</f>
        <v>TK</v>
      </c>
      <c r="D10" s="110" t="str">
        <f ca="1">IF($A10="Regular Cases",'Regular Cases'!C10,INDIRECT("'"&amp;$A10&amp;"'!B6"))</f>
        <v>G4119</v>
      </c>
      <c r="E10" s="110" t="str">
        <f ca="1">IF($A10="Regular Cases",'Regular Cases'!D10,INDIRECT("'"&amp;$A10&amp;"'!B8"))</f>
        <v>CSD</v>
      </c>
      <c r="F10" s="138" t="str">
        <f ca="1">IF($A10="Regular Cases",'Regular Cases'!E10,INDIRECT("'"&amp;$A10&amp;"'!B9"))</f>
        <v>B.Wang</v>
      </c>
      <c r="G10" s="110">
        <f ca="1">IF($A10="Regular Cases",'Regular Cases'!F10,INDIRECT("'"&amp;$A10&amp;"'!B15"))</f>
        <v>10</v>
      </c>
      <c r="H10" s="111">
        <f ca="1">IF($A10="Regular Cases",'Regular Cases'!G10,INDIRECT("'"&amp;$A10&amp;"'!B10"))</f>
        <v>0</v>
      </c>
      <c r="I10" s="112">
        <f ca="1">IF($A10="Regular Cases",'Regular Cases'!H10,INDIRECT("'"&amp;$A10&amp;"'!B11"))</f>
        <v>0</v>
      </c>
      <c r="J10" s="103"/>
      <c r="K10" s="222">
        <f ca="1">IF($A10="Regular Cases",'Regular Cases'!J10,INDIRECT("'"&amp;$A10&amp;"'!L5"))</f>
        <v>173.6</v>
      </c>
      <c r="L10" s="142">
        <f ca="1">IF($A10="Regular Cases",'Regular Cases'!K10,INDIRECT("'"&amp;$A10&amp;"'!M5"))</f>
        <v>0</v>
      </c>
      <c r="M10" s="255">
        <f ca="1">IF($A10="Regular Cases",'Regular Cases'!L10,INDIRECT("'"&amp;$A10&amp;"'!N5"))</f>
        <v>0</v>
      </c>
      <c r="N10" s="32"/>
      <c r="O10" s="141">
        <f ca="1">IF($A10="Regular Cases",'Regular Cases'!N10,INDIRECT("'"&amp;$A10&amp;"'!L5"))</f>
        <v>0</v>
      </c>
      <c r="P10" s="33">
        <f>IF($A10="Regular Cases",'Regular Cases'!O10,"")</f>
        <v>0</v>
      </c>
      <c r="Q10" s="34"/>
      <c r="R10" s="35"/>
      <c r="S10" s="36">
        <f ca="1">IF($A10="Regular Cases",'Regular Cases'!R10,INDIRECT("'"&amp;$A10&amp;"'!L5"))</f>
        <v>0</v>
      </c>
      <c r="T10" s="37"/>
      <c r="U10" s="38"/>
      <c r="V10" s="39"/>
      <c r="W10" s="40"/>
      <c r="X10" s="41"/>
      <c r="Y10" s="42"/>
      <c r="Z10" s="42"/>
      <c r="AA10" s="42"/>
      <c r="AB10" s="43"/>
      <c r="AC10" s="44"/>
    </row>
    <row r="11" spans="1:29" s="47" customFormat="1" ht="25.5" customHeight="1" x14ac:dyDescent="0.25">
      <c r="A11" s="101" t="str">
        <f>IF(ROW(B11)-3&lt;=COUNTA('Regular Cases'!$A$4:$A$100),HYPERLINK("#'Regular Cases'!A1","Regular Cases"),HYPERLINK("#'" &amp; VLOOKUP(ROW(B11)-3-COUNTA('Regular Cases'!$A$4:$A$100),Worksheet!$F$2:$G$51,2,FALSE) &amp; "'!A1", VLOOKUP(ROW(B11)-3-COUNTA('Regular Cases'!$A$4:$A$100),Worksheet!$F$2:$G$51,2,FALSE)))</f>
        <v>Regular Cases</v>
      </c>
      <c r="B11" s="109" t="str">
        <f ca="1">IF($A11="Regular Cases",'Regular Cases'!A11,INDIRECT("'"&amp;$A11&amp;"'!B5"))</f>
        <v>Ambarella</v>
      </c>
      <c r="C11" s="110" t="str">
        <f ca="1">IF($A11="Regular Cases",'Regular Cases'!B11,INDIRECT("'"&amp;$A11&amp;"'!B7"))</f>
        <v>TK</v>
      </c>
      <c r="D11" s="110">
        <f ca="1">IF($A11="Regular Cases",'Regular Cases'!C11,INDIRECT("'"&amp;$A11&amp;"'!B6"))</f>
        <v>0</v>
      </c>
      <c r="E11" s="110" t="str">
        <f ca="1">IF($A11="Regular Cases",'Regular Cases'!D11,INDIRECT("'"&amp;$A11&amp;"'!B8"))</f>
        <v>CSD</v>
      </c>
      <c r="F11" s="138" t="str">
        <f ca="1">IF($A11="Regular Cases",'Regular Cases'!E11,INDIRECT("'"&amp;$A11&amp;"'!B9"))</f>
        <v>P.Werp</v>
      </c>
      <c r="G11" s="110">
        <f ca="1">IF($A11="Regular Cases",'Regular Cases'!F11,INDIRECT("'"&amp;$A11&amp;"'!B15"))</f>
        <v>10</v>
      </c>
      <c r="H11" s="111">
        <f ca="1">IF($A11="Regular Cases",'Regular Cases'!G11,INDIRECT("'"&amp;$A11&amp;"'!B10"))</f>
        <v>0</v>
      </c>
      <c r="I11" s="112">
        <f ca="1">IF($A11="Regular Cases",'Regular Cases'!H11,INDIRECT("'"&amp;$A11&amp;"'!B11"))</f>
        <v>0</v>
      </c>
      <c r="J11" s="103"/>
      <c r="K11" s="222">
        <f ca="1">IF($A11="Regular Cases",'Regular Cases'!J11,INDIRECT("'"&amp;$A11&amp;"'!L5"))</f>
        <v>41.18</v>
      </c>
      <c r="L11" s="142">
        <f ca="1">IF($A11="Regular Cases",'Regular Cases'!K11,INDIRECT("'"&amp;$A11&amp;"'!M5"))</f>
        <v>0</v>
      </c>
      <c r="M11" s="255">
        <f ca="1">IF($A11="Regular Cases",'Regular Cases'!L11,INDIRECT("'"&amp;$A11&amp;"'!N5"))</f>
        <v>0</v>
      </c>
      <c r="N11" s="32"/>
      <c r="O11" s="141">
        <f ca="1">IF($A11="Regular Cases",'Regular Cases'!N11,INDIRECT("'"&amp;$A11&amp;"'!L5"))</f>
        <v>0</v>
      </c>
      <c r="P11" s="33">
        <f>IF($A11="Regular Cases",'Regular Cases'!O11,"")</f>
        <v>0</v>
      </c>
      <c r="Q11" s="34"/>
      <c r="R11" s="45"/>
      <c r="S11" s="36">
        <f ca="1">IF($A11="Regular Cases",'Regular Cases'!R11,INDIRECT("'"&amp;$A11&amp;"'!L5"))</f>
        <v>0</v>
      </c>
      <c r="T11" s="37"/>
      <c r="U11" s="38"/>
      <c r="V11" s="39"/>
      <c r="W11" s="40"/>
      <c r="X11" s="41"/>
      <c r="Y11" s="42"/>
      <c r="Z11" s="42"/>
      <c r="AA11" s="42"/>
      <c r="AB11" s="43"/>
      <c r="AC11" s="46"/>
    </row>
    <row r="12" spans="1:29" s="47" customFormat="1" ht="25.5" customHeight="1" x14ac:dyDescent="0.25">
      <c r="A12" s="101" t="str">
        <f>IF(ROW(B12)-3&lt;=COUNTA('Regular Cases'!$A$4:$A$100),HYPERLINK("#'Regular Cases'!A1","Regular Cases"),HYPERLINK("#'" &amp; VLOOKUP(ROW(B12)-3-COUNTA('Regular Cases'!$A$4:$A$100),Worksheet!$F$2:$G$51,2,FALSE) &amp; "'!A1", VLOOKUP(ROW(B12)-3-COUNTA('Regular Cases'!$A$4:$A$100),Worksheet!$F$2:$G$51,2,FALSE)))</f>
        <v>Regular Cases</v>
      </c>
      <c r="B12" s="109" t="str">
        <f ca="1">IF($A12="Regular Cases",'Regular Cases'!A12,INDIRECT("'"&amp;$A12&amp;"'!B5"))</f>
        <v>Summit Semi</v>
      </c>
      <c r="C12" s="110" t="str">
        <f ca="1">IF($A12="Regular Cases",'Regular Cases'!B12,INDIRECT("'"&amp;$A12&amp;"'!B7"))</f>
        <v>TK</v>
      </c>
      <c r="D12" s="138" t="str">
        <f ca="1">IF($A12="Regular Cases",'Regular Cases'!C12,INDIRECT("'"&amp;$A12&amp;"'!B6"))</f>
        <v>Apollo</v>
      </c>
      <c r="E12" s="110" t="str">
        <f ca="1">IF($A12="Regular Cases",'Regular Cases'!D12,INDIRECT("'"&amp;$A12&amp;"'!B8"))</f>
        <v>CSD</v>
      </c>
      <c r="F12" s="138" t="str">
        <f ca="1">IF($A12="Regular Cases",'Regular Cases'!E12,INDIRECT("'"&amp;$A12&amp;"'!B9"))</f>
        <v>P.Werp</v>
      </c>
      <c r="G12" s="110">
        <f ca="1">IF($A12="Regular Cases",'Regular Cases'!F12,INDIRECT("'"&amp;$A12&amp;"'!B15"))</f>
        <v>10</v>
      </c>
      <c r="H12" s="111">
        <f ca="1">IF($A12="Regular Cases",'Regular Cases'!G12,INDIRECT("'"&amp;$A12&amp;"'!B10"))</f>
        <v>0</v>
      </c>
      <c r="I12" s="112">
        <f ca="1">IF($A12="Regular Cases",'Regular Cases'!H12,INDIRECT("'"&amp;$A12&amp;"'!B11"))</f>
        <v>0</v>
      </c>
      <c r="J12" s="103"/>
      <c r="K12" s="222">
        <f ca="1">IF($A12="Regular Cases",'Regular Cases'!J12,INDIRECT("'"&amp;$A12&amp;"'!L5"))</f>
        <v>0</v>
      </c>
      <c r="L12" s="142">
        <f ca="1">IF($A12="Regular Cases",'Regular Cases'!K12,INDIRECT("'"&amp;$A12&amp;"'!M5"))</f>
        <v>0</v>
      </c>
      <c r="M12" s="255">
        <f ca="1">IF($A12="Regular Cases",'Regular Cases'!L12,INDIRECT("'"&amp;$A12&amp;"'!N5"))</f>
        <v>0</v>
      </c>
      <c r="N12" s="32"/>
      <c r="O12" s="141">
        <f ca="1">IF($A12="Regular Cases",'Regular Cases'!N12,INDIRECT("'"&amp;$A12&amp;"'!L5"))</f>
        <v>0</v>
      </c>
      <c r="P12" s="33">
        <f>IF($A12="Regular Cases",'Regular Cases'!O12,"")</f>
        <v>0</v>
      </c>
      <c r="Q12" s="34"/>
      <c r="R12" s="45"/>
      <c r="S12" s="36">
        <f ca="1">IF($A12="Regular Cases",'Regular Cases'!R12,INDIRECT("'"&amp;$A12&amp;"'!L5"))</f>
        <v>0</v>
      </c>
      <c r="T12" s="37"/>
      <c r="U12" s="38"/>
      <c r="V12" s="39"/>
      <c r="W12" s="40"/>
      <c r="X12" s="41"/>
      <c r="Y12" s="42"/>
      <c r="Z12" s="42"/>
      <c r="AA12" s="42"/>
      <c r="AB12" s="43"/>
      <c r="AC12" s="44"/>
    </row>
    <row r="13" spans="1:29" s="47" customFormat="1" ht="25.5" customHeight="1" x14ac:dyDescent="0.25">
      <c r="A13" s="101" t="str">
        <f>IF(ROW(B13)-3&lt;=COUNTA('Regular Cases'!$A$4:$A$100),HYPERLINK("#'Regular Cases'!A1","Regular Cases"),HYPERLINK("#'" &amp; VLOOKUP(ROW(B13)-3-COUNTA('Regular Cases'!$A$4:$A$100),Worksheet!$F$2:$G$51,2,FALSE) &amp; "'!A1", VLOOKUP(ROW(B13)-3-COUNTA('Regular Cases'!$A$4:$A$100),Worksheet!$F$2:$G$51,2,FALSE)))</f>
        <v>Regular Cases</v>
      </c>
      <c r="B13" s="109" t="str">
        <f ca="1">IF($A13="Regular Cases",'Regular Cases'!A13,INDIRECT("'"&amp;$A13&amp;"'!B5"))</f>
        <v>Sonavation</v>
      </c>
      <c r="C13" s="110" t="str">
        <f ca="1">IF($A13="Regular Cases",'Regular Cases'!B13,INDIRECT("'"&amp;$A13&amp;"'!B7"))</f>
        <v>TK</v>
      </c>
      <c r="D13" s="110" t="str">
        <f ca="1">IF($A13="Regular Cases",'Regular Cases'!C13,INDIRECT("'"&amp;$A13&amp;"'!B6"))</f>
        <v>Tx &amp; Rx</v>
      </c>
      <c r="E13" s="110" t="str">
        <f ca="1">IF($A13="Regular Cases",'Regular Cases'!D13,INDIRECT("'"&amp;$A13&amp;"'!B8"))</f>
        <v>CSD</v>
      </c>
      <c r="F13" s="138" t="str">
        <f ca="1">IF($A13="Regular Cases",'Regular Cases'!E13,INDIRECT("'"&amp;$A13&amp;"'!B9"))</f>
        <v>P.Werp</v>
      </c>
      <c r="G13" s="110">
        <f ca="1">IF($A13="Regular Cases",'Regular Cases'!F13,INDIRECT("'"&amp;$A13&amp;"'!B15"))</f>
        <v>10</v>
      </c>
      <c r="H13" s="111">
        <f ca="1">IF($A13="Regular Cases",'Regular Cases'!G13,INDIRECT("'"&amp;$A13&amp;"'!B10"))</f>
        <v>0</v>
      </c>
      <c r="I13" s="112">
        <f ca="1">IF($A13="Regular Cases",'Regular Cases'!H13,INDIRECT("'"&amp;$A13&amp;"'!B11"))</f>
        <v>0</v>
      </c>
      <c r="J13" s="103"/>
      <c r="K13" s="222">
        <f ca="1">IF($A13="Regular Cases",'Regular Cases'!J13,INDIRECT("'"&amp;$A13&amp;"'!L5"))</f>
        <v>0</v>
      </c>
      <c r="L13" s="142">
        <f ca="1">IF($A13="Regular Cases",'Regular Cases'!K13,INDIRECT("'"&amp;$A13&amp;"'!M5"))</f>
        <v>0</v>
      </c>
      <c r="M13" s="255">
        <f ca="1">IF($A13="Regular Cases",'Regular Cases'!L13,INDIRECT("'"&amp;$A13&amp;"'!N5"))</f>
        <v>0</v>
      </c>
      <c r="N13" s="32"/>
      <c r="O13" s="141">
        <f ca="1">IF($A13="Regular Cases",'Regular Cases'!N13,INDIRECT("'"&amp;$A13&amp;"'!L5"))</f>
        <v>0</v>
      </c>
      <c r="P13" s="33">
        <f>IF($A13="Regular Cases",'Regular Cases'!O13,"")</f>
        <v>0</v>
      </c>
      <c r="Q13" s="34"/>
      <c r="R13" s="45"/>
      <c r="S13" s="36">
        <f ca="1">IF($A13="Regular Cases",'Regular Cases'!R13,INDIRECT("'"&amp;$A13&amp;"'!L5"))</f>
        <v>0</v>
      </c>
      <c r="T13" s="37"/>
      <c r="U13" s="38"/>
      <c r="V13" s="39"/>
      <c r="W13" s="40"/>
      <c r="X13" s="41"/>
      <c r="Y13" s="42"/>
      <c r="Z13" s="42"/>
      <c r="AA13" s="42"/>
      <c r="AB13" s="43"/>
      <c r="AC13" s="44"/>
    </row>
    <row r="14" spans="1:29" s="47" customFormat="1" ht="25.5" customHeight="1" x14ac:dyDescent="0.25">
      <c r="A14" s="101" t="str">
        <f ca="1">IF(ROW(B14)-3&lt;=COUNTA('Regular Cases'!$A$4:$A$100),HYPERLINK("#'Regular Cases'!A1","Regular Cases"),HYPERLINK("#'" &amp; VLOOKUP(ROW(B14)-3-COUNTA('Regular Cases'!$A$4:$A$100),Worksheet!$F$2:$G$51,2,FALSE) &amp; "'!A1", VLOOKUP(ROW(B14)-3-COUNTA('Regular Cases'!$A$4:$A$100),Worksheet!$F$2:$G$51,2,FALSE)))</f>
        <v>Project 01</v>
      </c>
      <c r="B14" s="109" t="str">
        <f ca="1">IF($A14="Regular Cases",'Regular Cases'!A14,INDIRECT("'"&amp;$A14&amp;"'!B5"))</f>
        <v>Tessera/FotoNation</v>
      </c>
      <c r="C14" s="110" t="str">
        <f ca="1">IF($A14="Regular Cases",'Regular Cases'!B14,INDIRECT("'"&amp;$A14&amp;"'!B7"))</f>
        <v>NRE</v>
      </c>
      <c r="D14" s="110" t="str">
        <f ca="1">IF($A14="Regular Cases",'Regular Cases'!C14,INDIRECT("'"&amp;$A14&amp;"'!B6"))</f>
        <v>TK 28 Vision Chip</v>
      </c>
      <c r="E14" s="110" t="str">
        <f ca="1">IF($A14="Regular Cases",'Regular Cases'!D14,INDIRECT("'"&amp;$A14&amp;"'!B8"))</f>
        <v>CSD</v>
      </c>
      <c r="F14" s="138" t="str">
        <f ca="1">IF($A14="Regular Cases",'Regular Cases'!E14,INDIRECT("'"&amp;$A14&amp;"'!B9"))</f>
        <v>Bill Wang</v>
      </c>
      <c r="G14" s="110">
        <f ca="1">IF($A14="Regular Cases",'Regular Cases'!F14,INDIRECT("'"&amp;$A14&amp;"'!B15"))</f>
        <v>4</v>
      </c>
      <c r="H14" s="111">
        <f ca="1">IF($A14="Regular Cases",'Regular Cases'!G14,INDIRECT("'"&amp;$A14&amp;"'!B10"))</f>
        <v>0.4</v>
      </c>
      <c r="I14" s="112" t="str">
        <f ca="1">IF($A14="Regular Cases",'Regular Cases'!H14,INDIRECT("'"&amp;$A14&amp;"'!B11"))</f>
        <v>Q3</v>
      </c>
      <c r="J14" s="103"/>
      <c r="K14" s="222" t="str">
        <f ca="1">IF($A14="Regular Cases",'Regular Cases'!J14,INDIRECT("'"&amp;$A14&amp;"'!L5"))</f>
        <v/>
      </c>
      <c r="L14" s="142">
        <f ca="1">IF($A14="Regular Cases",'Regular Cases'!K14,INDIRECT("'"&amp;$A14&amp;"'!M5"))</f>
        <v>6000</v>
      </c>
      <c r="M14" s="255" t="str">
        <f ca="1">IF($A14="Regular Cases",'Regular Cases'!L14,INDIRECT("'"&amp;$A14&amp;"'!N5"))</f>
        <v/>
      </c>
      <c r="N14" s="32"/>
      <c r="O14" s="141" t="str">
        <f ca="1">IF($A14="Regular Cases",'Regular Cases'!N14,INDIRECT("'"&amp;$A14&amp;"'!L5"))</f>
        <v/>
      </c>
      <c r="P14" s="33" t="str">
        <f ca="1">IF($A14="Regular Cases",'Regular Cases'!O14,"")</f>
        <v/>
      </c>
      <c r="Q14" s="34"/>
      <c r="R14" s="45"/>
      <c r="S14" s="36" t="str">
        <f ca="1">IF($A14="Regular Cases",'Regular Cases'!R14,INDIRECT("'"&amp;$A14&amp;"'!L5"))</f>
        <v/>
      </c>
      <c r="T14" s="37"/>
      <c r="U14" s="38"/>
      <c r="V14" s="39"/>
      <c r="W14" s="40"/>
      <c r="X14" s="41"/>
      <c r="Y14" s="42"/>
      <c r="Z14" s="42"/>
      <c r="AA14" s="42"/>
      <c r="AB14" s="43"/>
      <c r="AC14" s="44"/>
    </row>
    <row r="15" spans="1:29" s="47" customFormat="1" ht="25.5" customHeight="1" x14ac:dyDescent="0.25">
      <c r="A15" s="101" t="str">
        <f ca="1">IF(ROW(B15)-3&lt;=COUNTA('Regular Cases'!$A$4:$A$100),HYPERLINK("#'Regular Cases'!A1","Regular Cases"),HYPERLINK("#'" &amp; VLOOKUP(ROW(B15)-3-COUNTA('Regular Cases'!$A$4:$A$100),Worksheet!$F$2:$G$51,2,FALSE) &amp; "'!A1", VLOOKUP(ROW(B15)-3-COUNTA('Regular Cases'!$A$4:$A$100),Worksheet!$F$2:$G$51,2,FALSE)))</f>
        <v>Project 02</v>
      </c>
      <c r="B15" s="109" t="str">
        <f ca="1">IF($A15="Regular Cases",'Regular Cases'!A15,INDIRECT("'"&amp;$A15&amp;"'!B5"))</f>
        <v>Tessera/Fotonation</v>
      </c>
      <c r="C15" s="110" t="str">
        <f ca="1">IF($A15="Regular Cases",'Regular Cases'!B15,INDIRECT("'"&amp;$A15&amp;"'!B7"))</f>
        <v>License</v>
      </c>
      <c r="D15" s="110" t="str">
        <f ca="1">IF($A15="Regular Cases",'Regular Cases'!C15,INDIRECT("'"&amp;$A15&amp;"'!B6"))</f>
        <v>VIP8000UL, DC8000, GCNanoLite</v>
      </c>
      <c r="E15" s="110" t="str">
        <f ca="1">IF($A15="Regular Cases",'Regular Cases'!D15,INDIRECT("'"&amp;$A15&amp;"'!B8"))</f>
        <v>IPD</v>
      </c>
      <c r="F15" s="138" t="str">
        <f ca="1">IF($A15="Regular Cases",'Regular Cases'!E15,INDIRECT("'"&amp;$A15&amp;"'!B9"))</f>
        <v>Bill Wang</v>
      </c>
      <c r="G15" s="110">
        <f ca="1">IF($A15="Regular Cases",'Regular Cases'!F15,INDIRECT("'"&amp;$A15&amp;"'!B15"))</f>
        <v>4</v>
      </c>
      <c r="H15" s="111">
        <f ca="1">IF($A15="Regular Cases",'Regular Cases'!G15,INDIRECT("'"&amp;$A15&amp;"'!B10"))</f>
        <v>0.4</v>
      </c>
      <c r="I15" s="112" t="str">
        <f ca="1">IF($A15="Regular Cases",'Regular Cases'!H15,INDIRECT("'"&amp;$A15&amp;"'!B11"))</f>
        <v>Q3</v>
      </c>
      <c r="J15" s="103"/>
      <c r="K15" s="222" t="str">
        <f ca="1">IF($A15="Regular Cases",'Regular Cases'!J15,INDIRECT("'"&amp;$A15&amp;"'!L5"))</f>
        <v/>
      </c>
      <c r="L15" s="142">
        <f ca="1">IF($A15="Regular Cases",'Regular Cases'!K15,INDIRECT("'"&amp;$A15&amp;"'!M5"))</f>
        <v>800</v>
      </c>
      <c r="M15" s="255" t="str">
        <f ca="1">IF($A15="Regular Cases",'Regular Cases'!L15,INDIRECT("'"&amp;$A15&amp;"'!N5"))</f>
        <v/>
      </c>
      <c r="N15" s="32"/>
      <c r="O15" s="141" t="str">
        <f ca="1">IF($A15="Regular Cases",'Regular Cases'!N15,INDIRECT("'"&amp;$A15&amp;"'!L5"))</f>
        <v/>
      </c>
      <c r="P15" s="33" t="str">
        <f ca="1">IF($A15="Regular Cases",'Regular Cases'!O15,"")</f>
        <v/>
      </c>
      <c r="Q15" s="34"/>
      <c r="R15" s="45"/>
      <c r="S15" s="36" t="str">
        <f ca="1">IF($A15="Regular Cases",'Regular Cases'!R15,INDIRECT("'"&amp;$A15&amp;"'!L5"))</f>
        <v/>
      </c>
      <c r="T15" s="37"/>
      <c r="U15" s="38"/>
      <c r="V15" s="39"/>
      <c r="W15" s="40"/>
      <c r="X15" s="41"/>
      <c r="Y15" s="42"/>
      <c r="Z15" s="42"/>
      <c r="AA15" s="42"/>
      <c r="AB15" s="43"/>
      <c r="AC15" s="44"/>
    </row>
    <row r="16" spans="1:29" s="47" customFormat="1" ht="25.5" customHeight="1" x14ac:dyDescent="0.25">
      <c r="A16" s="101" t="str">
        <f ca="1">IF(ROW(B16)-3&lt;=COUNTA('Regular Cases'!$A$4:$A$100),HYPERLINK("#'Regular Cases'!A1","Regular Cases"),HYPERLINK("#'" &amp; VLOOKUP(ROW(B16)-3-COUNTA('Regular Cases'!$A$4:$A$100),Worksheet!$F$2:$G$51,2,FALSE) &amp; "'!A1", VLOOKUP(ROW(B16)-3-COUNTA('Regular Cases'!$A$4:$A$100),Worksheet!$F$2:$G$51,2,FALSE)))</f>
        <v>Project 03</v>
      </c>
      <c r="B16" s="109" t="str">
        <f ca="1">IF($A16="Regular Cases",'Regular Cases'!A16,INDIRECT("'"&amp;$A16&amp;"'!B5"))</f>
        <v>VoragoTech</v>
      </c>
      <c r="C16" s="110" t="str">
        <f ca="1">IF($A16="Regular Cases",'Regular Cases'!B16,INDIRECT("'"&amp;$A16&amp;"'!B7"))</f>
        <v>License</v>
      </c>
      <c r="D16" s="110" t="str">
        <f ca="1">IF($A16="Regular Cases",'Regular Cases'!C16,INDIRECT("'"&amp;$A16&amp;"'!B6"))</f>
        <v>ADC in GF 0.13u IP license auto grade</v>
      </c>
      <c r="E16" s="110" t="str">
        <f ca="1">IF($A16="Regular Cases",'Regular Cases'!D16,INDIRECT("'"&amp;$A16&amp;"'!B8"))</f>
        <v>CSD</v>
      </c>
      <c r="F16" s="138" t="str">
        <f ca="1">IF($A16="Regular Cases",'Regular Cases'!E16,INDIRECT("'"&amp;$A16&amp;"'!B9"))</f>
        <v>Mahadev Kolluru</v>
      </c>
      <c r="G16" s="110">
        <f ca="1">IF($A16="Regular Cases",'Regular Cases'!F16,INDIRECT("'"&amp;$A16&amp;"'!B15"))</f>
        <v>4</v>
      </c>
      <c r="H16" s="111">
        <f ca="1">IF($A16="Regular Cases",'Regular Cases'!G16,INDIRECT("'"&amp;$A16&amp;"'!B10"))</f>
        <v>0.5</v>
      </c>
      <c r="I16" s="112" t="str">
        <f ca="1">IF($A16="Regular Cases",'Regular Cases'!H16,INDIRECT("'"&amp;$A16&amp;"'!B11"))</f>
        <v>Q3</v>
      </c>
      <c r="J16" s="103"/>
      <c r="K16" s="222" t="str">
        <f ca="1">IF($A16="Regular Cases",'Regular Cases'!J16,INDIRECT("'"&amp;$A16&amp;"'!L5"))</f>
        <v/>
      </c>
      <c r="L16" s="142">
        <f ca="1">IF($A16="Regular Cases",'Regular Cases'!K16,INDIRECT("'"&amp;$A16&amp;"'!M5"))</f>
        <v>90</v>
      </c>
      <c r="M16" s="255" t="str">
        <f ca="1">IF($A16="Regular Cases",'Regular Cases'!L16,INDIRECT("'"&amp;$A16&amp;"'!N5"))</f>
        <v/>
      </c>
      <c r="N16" s="32"/>
      <c r="O16" s="141" t="str">
        <f ca="1">IF($A16="Regular Cases",'Regular Cases'!N16,INDIRECT("'"&amp;$A16&amp;"'!L5"))</f>
        <v/>
      </c>
      <c r="P16" s="33" t="str">
        <f ca="1">IF($A16="Regular Cases",'Regular Cases'!O16,"")</f>
        <v/>
      </c>
      <c r="Q16" s="34"/>
      <c r="R16" s="45"/>
      <c r="S16" s="36" t="str">
        <f ca="1">IF($A16="Regular Cases",'Regular Cases'!R16,INDIRECT("'"&amp;$A16&amp;"'!L5"))</f>
        <v/>
      </c>
      <c r="T16" s="37"/>
      <c r="U16" s="38"/>
      <c r="V16" s="39"/>
      <c r="W16" s="40"/>
      <c r="X16" s="41"/>
      <c r="Y16" s="42"/>
      <c r="Z16" s="42"/>
      <c r="AA16" s="42"/>
      <c r="AB16" s="43"/>
      <c r="AC16" s="44"/>
    </row>
    <row r="17" spans="1:29" s="47" customFormat="1" ht="25.5" customHeight="1" x14ac:dyDescent="0.25">
      <c r="A17" s="101" t="str">
        <f ca="1">IF(ROW(B17)-3&lt;=COUNTA('Regular Cases'!$A$4:$A$100),HYPERLINK("#'Regular Cases'!A1","Regular Cases"),HYPERLINK("#'" &amp; VLOOKUP(ROW(B17)-3-COUNTA('Regular Cases'!$A$4:$A$100),Worksheet!$F$2:$G$51,2,FALSE) &amp; "'!A1", VLOOKUP(ROW(B17)-3-COUNTA('Regular Cases'!$A$4:$A$100),Worksheet!$F$2:$G$51,2,FALSE)))</f>
        <v>Project 04</v>
      </c>
      <c r="B17" s="109" t="str">
        <f ca="1">IF($A17="Regular Cases",'Regular Cases'!A17,INDIRECT("'"&amp;$A17&amp;"'!B5"))</f>
        <v>OnSemi</v>
      </c>
      <c r="C17" s="110" t="str">
        <f ca="1">IF($A17="Regular Cases",'Regular Cases'!B17,INDIRECT("'"&amp;$A17&amp;"'!B7"))</f>
        <v>License</v>
      </c>
      <c r="D17" s="110" t="str">
        <f ca="1">IF($A17="Regular Cases",'Regular Cases'!C17,INDIRECT("'"&amp;$A17&amp;"'!B6"))</f>
        <v>GC NanoLiteV</v>
      </c>
      <c r="E17" s="110" t="str">
        <f ca="1">IF($A17="Regular Cases",'Regular Cases'!D17,INDIRECT("'"&amp;$A17&amp;"'!B8"))</f>
        <v>IPD</v>
      </c>
      <c r="F17" s="138" t="str">
        <f ca="1">IF($A17="Regular Cases",'Regular Cases'!E17,INDIRECT("'"&amp;$A17&amp;"'!B9"))</f>
        <v>Mahadev Kolluru</v>
      </c>
      <c r="G17" s="110">
        <f ca="1">IF($A17="Regular Cases",'Regular Cases'!F17,INDIRECT("'"&amp;$A17&amp;"'!B15"))</f>
        <v>6</v>
      </c>
      <c r="H17" s="111">
        <f ca="1">IF($A17="Regular Cases",'Regular Cases'!G17,INDIRECT("'"&amp;$A17&amp;"'!B10"))</f>
        <v>0.9</v>
      </c>
      <c r="I17" s="112" t="str">
        <f ca="1">IF($A17="Regular Cases",'Regular Cases'!H17,INDIRECT("'"&amp;$A17&amp;"'!B11"))</f>
        <v>Q3</v>
      </c>
      <c r="J17" s="103"/>
      <c r="K17" s="222" t="str">
        <f ca="1">IF($A17="Regular Cases",'Regular Cases'!J17,INDIRECT("'"&amp;$A17&amp;"'!L5"))</f>
        <v/>
      </c>
      <c r="L17" s="142">
        <f ca="1">IF($A17="Regular Cases",'Regular Cases'!K17,INDIRECT("'"&amp;$A17&amp;"'!M5"))</f>
        <v>250</v>
      </c>
      <c r="M17" s="255" t="str">
        <f ca="1">IF($A17="Regular Cases",'Regular Cases'!L17,INDIRECT("'"&amp;$A17&amp;"'!N5"))</f>
        <v/>
      </c>
      <c r="N17" s="32"/>
      <c r="O17" s="141" t="str">
        <f ca="1">IF($A17="Regular Cases",'Regular Cases'!N17,INDIRECT("'"&amp;$A17&amp;"'!L5"))</f>
        <v/>
      </c>
      <c r="P17" s="33" t="str">
        <f ca="1">IF($A17="Regular Cases",'Regular Cases'!O17,"")</f>
        <v/>
      </c>
      <c r="Q17" s="34"/>
      <c r="R17" s="45"/>
      <c r="S17" s="36" t="str">
        <f ca="1">IF($A17="Regular Cases",'Regular Cases'!R17,INDIRECT("'"&amp;$A17&amp;"'!L5"))</f>
        <v/>
      </c>
      <c r="T17" s="37"/>
      <c r="U17" s="38"/>
      <c r="V17" s="39"/>
      <c r="W17" s="40"/>
      <c r="X17" s="41"/>
      <c r="Y17" s="42"/>
      <c r="Z17" s="42"/>
      <c r="AA17" s="42"/>
      <c r="AB17" s="43"/>
      <c r="AC17" s="44"/>
    </row>
    <row r="18" spans="1:29" s="47" customFormat="1" ht="25.5" customHeight="1" x14ac:dyDescent="0.25">
      <c r="A18" s="101" t="str">
        <f ca="1">IF(ROW(B18)-3&lt;=COUNTA('Regular Cases'!$A$4:$A$100),HYPERLINK("#'Regular Cases'!A1","Regular Cases"),HYPERLINK("#'" &amp; VLOOKUP(ROW(B18)-3-COUNTA('Regular Cases'!$A$4:$A$100),Worksheet!$F$2:$G$51,2,FALSE) &amp; "'!A1", VLOOKUP(ROW(B18)-3-COUNTA('Regular Cases'!$A$4:$A$100),Worksheet!$F$2:$G$51,2,FALSE)))</f>
        <v>Project 05</v>
      </c>
      <c r="B18" s="109" t="str">
        <f ca="1">IF($A18="Regular Cases",'Regular Cases'!A18,INDIRECT("'"&amp;$A18&amp;"'!B5"))</f>
        <v>NXP</v>
      </c>
      <c r="C18" s="110" t="str">
        <f ca="1">IF($A18="Regular Cases",'Regular Cases'!B18,INDIRECT("'"&amp;$A18&amp;"'!B7"))</f>
        <v>License</v>
      </c>
      <c r="D18" s="110" t="str">
        <f ca="1">IF($A18="Regular Cases",'Regular Cases'!C18,INDIRECT("'"&amp;$A18&amp;"'!B6"))</f>
        <v>GPU NanoLiteV</v>
      </c>
      <c r="E18" s="110" t="str">
        <f ca="1">IF($A18="Regular Cases",'Regular Cases'!D18,INDIRECT("'"&amp;$A18&amp;"'!B8"))</f>
        <v>IPD</v>
      </c>
      <c r="F18" s="138" t="str">
        <f ca="1">IF($A18="Regular Cases",'Regular Cases'!E18,INDIRECT("'"&amp;$A18&amp;"'!B9"))</f>
        <v>Paul Werp</v>
      </c>
      <c r="G18" s="110">
        <f ca="1">IF($A18="Regular Cases",'Regular Cases'!F18,INDIRECT("'"&amp;$A18&amp;"'!B15"))</f>
        <v>4</v>
      </c>
      <c r="H18" s="111">
        <f ca="1">IF($A18="Regular Cases",'Regular Cases'!G18,INDIRECT("'"&amp;$A18&amp;"'!B10"))</f>
        <v>0.7</v>
      </c>
      <c r="I18" s="112" t="str">
        <f ca="1">IF($A18="Regular Cases",'Regular Cases'!H18,INDIRECT("'"&amp;$A18&amp;"'!B11"))</f>
        <v>Q2</v>
      </c>
      <c r="J18" s="103"/>
      <c r="K18" s="222" t="str">
        <f ca="1">IF($A18="Regular Cases",'Regular Cases'!J18,INDIRECT("'"&amp;$A18&amp;"'!L5"))</f>
        <v/>
      </c>
      <c r="L18" s="142">
        <f ca="1">IF($A18="Regular Cases",'Regular Cases'!K18,INDIRECT("'"&amp;$A18&amp;"'!M5"))</f>
        <v>200</v>
      </c>
      <c r="M18" s="255" t="str">
        <f ca="1">IF($A18="Regular Cases",'Regular Cases'!L18,INDIRECT("'"&amp;$A18&amp;"'!N5"))</f>
        <v/>
      </c>
      <c r="N18" s="32"/>
      <c r="O18" s="141" t="str">
        <f ca="1">IF($A18="Regular Cases",'Regular Cases'!N18,INDIRECT("'"&amp;$A18&amp;"'!L5"))</f>
        <v/>
      </c>
      <c r="P18" s="33" t="str">
        <f ca="1">IF($A18="Regular Cases",'Regular Cases'!O18,"")</f>
        <v/>
      </c>
      <c r="Q18" s="34"/>
      <c r="R18" s="45"/>
      <c r="S18" s="36" t="str">
        <f ca="1">IF($A18="Regular Cases",'Regular Cases'!R18,INDIRECT("'"&amp;$A18&amp;"'!L5"))</f>
        <v/>
      </c>
      <c r="T18" s="37"/>
      <c r="U18" s="38"/>
      <c r="V18" s="39"/>
      <c r="W18" s="40"/>
      <c r="X18" s="41"/>
      <c r="Y18" s="42"/>
      <c r="Z18" s="42"/>
      <c r="AA18" s="42"/>
      <c r="AB18" s="43"/>
      <c r="AC18" s="44"/>
    </row>
    <row r="19" spans="1:29" s="47" customFormat="1" ht="25.5" customHeight="1" x14ac:dyDescent="0.25">
      <c r="A19" s="101" t="str">
        <f ca="1">IF(ROW(B19)-3&lt;=COUNTA('Regular Cases'!$A$4:$A$100),HYPERLINK("#'Regular Cases'!A1","Regular Cases"),HYPERLINK("#'" &amp; VLOOKUP(ROW(B19)-3-COUNTA('Regular Cases'!$A$4:$A$100),Worksheet!$F$2:$G$51,2,FALSE) &amp; "'!A1", VLOOKUP(ROW(B19)-3-COUNTA('Regular Cases'!$A$4:$A$100),Worksheet!$F$2:$G$51,2,FALSE)))</f>
        <v>Project 06</v>
      </c>
      <c r="B19" s="109" t="str">
        <f ca="1">IF($A19="Regular Cases",'Regular Cases'!A19,INDIRECT("'"&amp;$A19&amp;"'!B5"))</f>
        <v>NXP</v>
      </c>
      <c r="C19" s="110" t="str">
        <f ca="1">IF($A19="Regular Cases",'Regular Cases'!B19,INDIRECT("'"&amp;$A19&amp;"'!B7"))</f>
        <v>License</v>
      </c>
      <c r="D19" s="110" t="str">
        <f ca="1">IF($A19="Regular Cases",'Regular Cases'!C19,INDIRECT("'"&amp;$A19&amp;"'!B6"))</f>
        <v>Hantro 1080p60</v>
      </c>
      <c r="E19" s="110" t="str">
        <f ca="1">IF($A19="Regular Cases",'Regular Cases'!D19,INDIRECT("'"&amp;$A19&amp;"'!B8"))</f>
        <v>IPD</v>
      </c>
      <c r="F19" s="138" t="str">
        <f ca="1">IF($A19="Regular Cases",'Regular Cases'!E19,INDIRECT("'"&amp;$A19&amp;"'!B9"))</f>
        <v>Paul Werp</v>
      </c>
      <c r="G19" s="110">
        <f ca="1">IF($A19="Regular Cases",'Regular Cases'!F19,INDIRECT("'"&amp;$A19&amp;"'!B15"))</f>
        <v>4</v>
      </c>
      <c r="H19" s="111">
        <f ca="1">IF($A19="Regular Cases",'Regular Cases'!G19,INDIRECT("'"&amp;$A19&amp;"'!B10"))</f>
        <v>0.7</v>
      </c>
      <c r="I19" s="112" t="str">
        <f ca="1">IF($A19="Regular Cases",'Regular Cases'!H19,INDIRECT("'"&amp;$A19&amp;"'!B11"))</f>
        <v>Q2</v>
      </c>
      <c r="J19" s="103"/>
      <c r="K19" s="222" t="str">
        <f ca="1">IF($A19="Regular Cases",'Regular Cases'!J19,INDIRECT("'"&amp;$A19&amp;"'!L5"))</f>
        <v/>
      </c>
      <c r="L19" s="142">
        <f ca="1">IF($A19="Regular Cases",'Regular Cases'!K19,INDIRECT("'"&amp;$A19&amp;"'!M5"))</f>
        <v>300</v>
      </c>
      <c r="M19" s="255" t="str">
        <f ca="1">IF($A19="Regular Cases",'Regular Cases'!L19,INDIRECT("'"&amp;$A19&amp;"'!N5"))</f>
        <v/>
      </c>
      <c r="N19" s="32"/>
      <c r="O19" s="141" t="str">
        <f ca="1">IF($A19="Regular Cases",'Regular Cases'!N19,INDIRECT("'"&amp;$A19&amp;"'!L5"))</f>
        <v/>
      </c>
      <c r="P19" s="33" t="str">
        <f ca="1">IF($A19="Regular Cases",'Regular Cases'!O19,"")</f>
        <v/>
      </c>
      <c r="Q19" s="34"/>
      <c r="R19" s="45"/>
      <c r="S19" s="36" t="str">
        <f ca="1">IF($A19="Regular Cases",'Regular Cases'!R19,INDIRECT("'"&amp;$A19&amp;"'!L5"))</f>
        <v/>
      </c>
      <c r="T19" s="37"/>
      <c r="U19" s="38"/>
      <c r="V19" s="39"/>
      <c r="W19" s="40"/>
      <c r="X19" s="41"/>
      <c r="Y19" s="42"/>
      <c r="Z19" s="42"/>
      <c r="AA19" s="42"/>
      <c r="AB19" s="43"/>
      <c r="AC19" s="44"/>
    </row>
    <row r="20" spans="1:29" s="47" customFormat="1" ht="25.5" customHeight="1" x14ac:dyDescent="0.25">
      <c r="A20" s="101" t="str">
        <f ca="1">IF(ROW(B20)-3&lt;=COUNTA('Regular Cases'!$A$4:$A$100),HYPERLINK("#'Regular Cases'!A1","Regular Cases"),HYPERLINK("#'" &amp; VLOOKUP(ROW(B20)-3-COUNTA('Regular Cases'!$A$4:$A$100),Worksheet!$F$2:$G$51,2,FALSE) &amp; "'!A1", VLOOKUP(ROW(B20)-3-COUNTA('Regular Cases'!$A$4:$A$100),Worksheet!$F$2:$G$51,2,FALSE)))</f>
        <v>Project 07</v>
      </c>
      <c r="B20" s="109" t="str">
        <f ca="1">IF($A20="Regular Cases",'Regular Cases'!A20,INDIRECT("'"&amp;$A20&amp;"'!B5"))</f>
        <v>NXP</v>
      </c>
      <c r="C20" s="110" t="str">
        <f ca="1">IF($A20="Regular Cases",'Regular Cases'!B20,INDIRECT("'"&amp;$A20&amp;"'!B7"))</f>
        <v>NRE</v>
      </c>
      <c r="D20" s="110" t="str">
        <f ca="1">IF($A20="Regular Cases",'Regular Cases'!C20,INDIRECT("'"&amp;$A20&amp;"'!B6"))</f>
        <v>M825 Turn-key</v>
      </c>
      <c r="E20" s="110" t="str">
        <f ca="1">IF($A20="Regular Cases",'Regular Cases'!D20,INDIRECT("'"&amp;$A20&amp;"'!B8"))</f>
        <v>CSD</v>
      </c>
      <c r="F20" s="138" t="str">
        <f ca="1">IF($A20="Regular Cases",'Regular Cases'!E20,INDIRECT("'"&amp;$A20&amp;"'!B9"))</f>
        <v>Paul Werp</v>
      </c>
      <c r="G20" s="110">
        <f ca="1">IF($A20="Regular Cases",'Regular Cases'!F20,INDIRECT("'"&amp;$A20&amp;"'!B15"))</f>
        <v>2</v>
      </c>
      <c r="H20" s="111">
        <f ca="1">IF($A20="Regular Cases",'Regular Cases'!G20,INDIRECT("'"&amp;$A20&amp;"'!B10"))</f>
        <v>0.5</v>
      </c>
      <c r="I20" s="112" t="str">
        <f ca="1">IF($A20="Regular Cases",'Regular Cases'!H20,INDIRECT("'"&amp;$A20&amp;"'!B11"))</f>
        <v>Q2</v>
      </c>
      <c r="J20" s="103"/>
      <c r="K20" s="222" t="str">
        <f ca="1">IF($A20="Regular Cases",'Regular Cases'!J20,INDIRECT("'"&amp;$A20&amp;"'!L5"))</f>
        <v/>
      </c>
      <c r="L20" s="142">
        <f ca="1">IF($A20="Regular Cases",'Regular Cases'!K20,INDIRECT("'"&amp;$A20&amp;"'!M5"))</f>
        <v>1000</v>
      </c>
      <c r="M20" s="255" t="str">
        <f ca="1">IF($A20="Regular Cases",'Regular Cases'!L20,INDIRECT("'"&amp;$A20&amp;"'!N5"))</f>
        <v/>
      </c>
      <c r="N20" s="32"/>
      <c r="O20" s="141" t="str">
        <f ca="1">IF($A20="Regular Cases",'Regular Cases'!N20,INDIRECT("'"&amp;$A20&amp;"'!L5"))</f>
        <v/>
      </c>
      <c r="P20" s="33" t="str">
        <f ca="1">IF($A20="Regular Cases",'Regular Cases'!O20,"")</f>
        <v/>
      </c>
      <c r="Q20" s="34"/>
      <c r="R20" s="45"/>
      <c r="S20" s="36" t="str">
        <f ca="1">IF($A20="Regular Cases",'Regular Cases'!R20,INDIRECT("'"&amp;$A20&amp;"'!L5"))</f>
        <v/>
      </c>
      <c r="T20" s="37"/>
      <c r="U20" s="38"/>
      <c r="V20" s="39"/>
      <c r="W20" s="40"/>
      <c r="X20" s="41"/>
      <c r="Y20" s="42"/>
      <c r="Z20" s="42"/>
      <c r="AA20" s="42"/>
      <c r="AB20" s="43"/>
      <c r="AC20" s="44"/>
    </row>
    <row r="21" spans="1:29" s="47" customFormat="1" ht="25.5" customHeight="1" x14ac:dyDescent="0.25">
      <c r="A21" s="101" t="str">
        <f ca="1">IF(ROW(B21)-3&lt;=COUNTA('Regular Cases'!$A$4:$A$100),HYPERLINK("#'Regular Cases'!A1","Regular Cases"),HYPERLINK("#'" &amp; VLOOKUP(ROW(B21)-3-COUNTA('Regular Cases'!$A$4:$A$100),Worksheet!$F$2:$G$51,2,FALSE) &amp; "'!A1", VLOOKUP(ROW(B21)-3-COUNTA('Regular Cases'!$A$4:$A$100),Worksheet!$F$2:$G$51,2,FALSE)))</f>
        <v>Project 08</v>
      </c>
      <c r="B21" s="109" t="str">
        <f ca="1">IF($A21="Regular Cases",'Regular Cases'!A21,INDIRECT("'"&amp;$A21&amp;"'!B5"))</f>
        <v>NXP</v>
      </c>
      <c r="C21" s="110" t="str">
        <f ca="1">IF($A21="Regular Cases",'Regular Cases'!B21,INDIRECT("'"&amp;$A21&amp;"'!B7"))</f>
        <v>NRE</v>
      </c>
      <c r="D21" s="110" t="str">
        <f ca="1">IF($A21="Regular Cases",'Regular Cases'!C21,INDIRECT("'"&amp;$A21&amp;"'!B6"))</f>
        <v>M815 Turn-key</v>
      </c>
      <c r="E21" s="110" t="str">
        <f ca="1">IF($A21="Regular Cases",'Regular Cases'!D21,INDIRECT("'"&amp;$A21&amp;"'!B8"))</f>
        <v>CSD</v>
      </c>
      <c r="F21" s="138" t="str">
        <f ca="1">IF($A21="Regular Cases",'Regular Cases'!E21,INDIRECT("'"&amp;$A21&amp;"'!B9"))</f>
        <v>Paul Werp</v>
      </c>
      <c r="G21" s="110">
        <f ca="1">IF($A21="Regular Cases",'Regular Cases'!F21,INDIRECT("'"&amp;$A21&amp;"'!B15"))</f>
        <v>2</v>
      </c>
      <c r="H21" s="111">
        <f ca="1">IF($A21="Regular Cases",'Regular Cases'!G21,INDIRECT("'"&amp;$A21&amp;"'!B10"))</f>
        <v>0.5</v>
      </c>
      <c r="I21" s="112" t="str">
        <f ca="1">IF($A21="Regular Cases",'Regular Cases'!H21,INDIRECT("'"&amp;$A21&amp;"'!B11"))</f>
        <v>Q2</v>
      </c>
      <c r="J21" s="103"/>
      <c r="K21" s="222" t="str">
        <f ca="1">IF($A21="Regular Cases",'Regular Cases'!J21,INDIRECT("'"&amp;$A21&amp;"'!L5"))</f>
        <v/>
      </c>
      <c r="L21" s="142">
        <f ca="1">IF($A21="Regular Cases",'Regular Cases'!K21,INDIRECT("'"&amp;$A21&amp;"'!M5"))</f>
        <v>3000</v>
      </c>
      <c r="M21" s="255" t="str">
        <f ca="1">IF($A21="Regular Cases",'Regular Cases'!L21,INDIRECT("'"&amp;$A21&amp;"'!N5"))</f>
        <v/>
      </c>
      <c r="N21" s="32"/>
      <c r="O21" s="141" t="str">
        <f ca="1">IF($A21="Regular Cases",'Regular Cases'!N21,INDIRECT("'"&amp;$A21&amp;"'!L5"))</f>
        <v/>
      </c>
      <c r="P21" s="33" t="str">
        <f ca="1">IF($A21="Regular Cases",'Regular Cases'!O21,"")</f>
        <v/>
      </c>
      <c r="Q21" s="34"/>
      <c r="R21" s="45"/>
      <c r="S21" s="36" t="str">
        <f ca="1">IF($A21="Regular Cases",'Regular Cases'!R21,INDIRECT("'"&amp;$A21&amp;"'!L5"))</f>
        <v/>
      </c>
      <c r="T21" s="37"/>
      <c r="U21" s="38"/>
      <c r="V21" s="39"/>
      <c r="W21" s="40"/>
      <c r="X21" s="41"/>
      <c r="Y21" s="42"/>
      <c r="Z21" s="42"/>
      <c r="AA21" s="42"/>
      <c r="AB21" s="43"/>
      <c r="AC21" s="44"/>
    </row>
    <row r="22" spans="1:29" s="47" customFormat="1" ht="25.5" customHeight="1" x14ac:dyDescent="0.25">
      <c r="A22" s="101" t="str">
        <f ca="1">IF(ROW(B22)-3&lt;=COUNTA('Regular Cases'!$A$4:$A$100),HYPERLINK("#'Regular Cases'!A1","Regular Cases"),HYPERLINK("#'" &amp; VLOOKUP(ROW(B22)-3-COUNTA('Regular Cases'!$A$4:$A$100),Worksheet!$F$2:$G$51,2,FALSE) &amp; "'!A1", VLOOKUP(ROW(B22)-3-COUNTA('Regular Cases'!$A$4:$A$100),Worksheet!$F$2:$G$51,2,FALSE)))</f>
        <v>Project 09</v>
      </c>
      <c r="B22" s="109" t="str">
        <f ca="1">IF($A22="Regular Cases",'Regular Cases'!A22,INDIRECT("'"&amp;$A22&amp;"'!B5"))</f>
        <v>Marvell</v>
      </c>
      <c r="C22" s="110" t="str">
        <f ca="1">IF($A22="Regular Cases",'Regular Cases'!B22,INDIRECT("'"&amp;$A22&amp;"'!B7"))</f>
        <v>NRE</v>
      </c>
      <c r="D22" s="110" t="str">
        <f ca="1">IF($A22="Regular Cases",'Regular Cases'!C22,INDIRECT("'"&amp;$A22&amp;"'!B6"))</f>
        <v>Dasalt -- Possible TK</v>
      </c>
      <c r="E22" s="110" t="str">
        <f ca="1">IF($A22="Regular Cases",'Regular Cases'!D22,INDIRECT("'"&amp;$A22&amp;"'!B8"))</f>
        <v>CSD</v>
      </c>
      <c r="F22" s="138" t="str">
        <f ca="1">IF($A22="Regular Cases",'Regular Cases'!E22,INDIRECT("'"&amp;$A22&amp;"'!B9"))</f>
        <v>Paul Werp</v>
      </c>
      <c r="G22" s="110">
        <f ca="1">IF($A22="Regular Cases",'Regular Cases'!F22,INDIRECT("'"&amp;$A22&amp;"'!B15"))</f>
        <v>0</v>
      </c>
      <c r="H22" s="111">
        <f ca="1">IF($A22="Regular Cases",'Regular Cases'!G22,INDIRECT("'"&amp;$A22&amp;"'!B10"))</f>
        <v>0.2</v>
      </c>
      <c r="I22" s="112" t="str">
        <f ca="1">IF($A22="Regular Cases",'Regular Cases'!H22,INDIRECT("'"&amp;$A22&amp;"'!B11"))</f>
        <v>Q2</v>
      </c>
      <c r="J22" s="103"/>
      <c r="K22" s="222" t="str">
        <f ca="1">IF($A22="Regular Cases",'Regular Cases'!J22,INDIRECT("'"&amp;$A22&amp;"'!L5"))</f>
        <v/>
      </c>
      <c r="L22" s="142" t="str">
        <f ca="1">IF($A22="Regular Cases",'Regular Cases'!K22,INDIRECT("'"&amp;$A22&amp;"'!M5"))</f>
        <v/>
      </c>
      <c r="M22" s="255">
        <f ca="1">IF($A22="Regular Cases",'Regular Cases'!L22,INDIRECT("'"&amp;$A22&amp;"'!N5"))</f>
        <v>1500</v>
      </c>
      <c r="N22" s="32"/>
      <c r="O22" s="141" t="str">
        <f ca="1">IF($A22="Regular Cases",'Regular Cases'!N22,INDIRECT("'"&amp;$A22&amp;"'!L5"))</f>
        <v/>
      </c>
      <c r="P22" s="33" t="str">
        <f ca="1">IF($A22="Regular Cases",'Regular Cases'!O22,"")</f>
        <v/>
      </c>
      <c r="Q22" s="34"/>
      <c r="R22" s="45"/>
      <c r="S22" s="36" t="str">
        <f ca="1">IF($A22="Regular Cases",'Regular Cases'!R22,INDIRECT("'"&amp;$A22&amp;"'!L5"))</f>
        <v/>
      </c>
      <c r="T22" s="37"/>
      <c r="U22" s="78"/>
      <c r="V22" s="39"/>
      <c r="W22" s="40"/>
      <c r="X22" s="41"/>
      <c r="Y22" s="42"/>
      <c r="Z22" s="42"/>
      <c r="AA22" s="42"/>
      <c r="AB22" s="43"/>
      <c r="AC22" s="46"/>
    </row>
    <row r="23" spans="1:29" s="47" customFormat="1" ht="25.5" customHeight="1" x14ac:dyDescent="0.25">
      <c r="A23" s="101" t="str">
        <f ca="1">IF(ROW(B23)-3&lt;=COUNTA('Regular Cases'!$A$4:$A$100),HYPERLINK("#'Regular Cases'!A1","Regular Cases"),HYPERLINK("#'" &amp; VLOOKUP(ROW(B23)-3-COUNTA('Regular Cases'!$A$4:$A$100),Worksheet!$F$2:$G$51,2,FALSE) &amp; "'!A1", VLOOKUP(ROW(B23)-3-COUNTA('Regular Cases'!$A$4:$A$100),Worksheet!$F$2:$G$51,2,FALSE)))</f>
        <v>Project 10</v>
      </c>
      <c r="B23" s="109" t="str">
        <f ca="1">IF($A23="Regular Cases",'Regular Cases'!A23,INDIRECT("'"&amp;$A23&amp;"'!B5"))</f>
        <v>Ambiq</v>
      </c>
      <c r="C23" s="110" t="str">
        <f ca="1">IF($A23="Regular Cases",'Regular Cases'!B23,INDIRECT("'"&amp;$A23&amp;"'!B7"))</f>
        <v>License</v>
      </c>
      <c r="D23" s="110" t="str">
        <f ca="1">IF($A23="Regular Cases",'Regular Cases'!C23,INDIRECT("'"&amp;$A23&amp;"'!B6"))</f>
        <v>BLE</v>
      </c>
      <c r="E23" s="110" t="str">
        <f ca="1">IF($A23="Regular Cases",'Regular Cases'!D23,INDIRECT("'"&amp;$A23&amp;"'!B8"))</f>
        <v>CSD</v>
      </c>
      <c r="F23" s="138" t="str">
        <f ca="1">IF($A23="Regular Cases",'Regular Cases'!E23,INDIRECT("'"&amp;$A23&amp;"'!B9"))</f>
        <v>Mahadev Kolluru</v>
      </c>
      <c r="G23" s="110" t="str">
        <f ca="1">IF($A23="Regular Cases",'Regular Cases'!F23,INDIRECT("'"&amp;$A23&amp;"'!B15"))</f>
        <v/>
      </c>
      <c r="H23" s="111">
        <f ca="1">IF($A23="Regular Cases",'Regular Cases'!G23,INDIRECT("'"&amp;$A23&amp;"'!B10"))</f>
        <v>0.4</v>
      </c>
      <c r="I23" s="112" t="str">
        <f ca="1">IF($A23="Regular Cases",'Regular Cases'!H23,INDIRECT("'"&amp;$A23&amp;"'!B11"))</f>
        <v>Q2</v>
      </c>
      <c r="J23" s="103"/>
      <c r="K23" s="222" t="str">
        <f ca="1">IF($A23="Regular Cases",'Regular Cases'!J23,INDIRECT("'"&amp;$A23&amp;"'!L5"))</f>
        <v/>
      </c>
      <c r="L23" s="142">
        <f ca="1">IF($A23="Regular Cases",'Regular Cases'!K23,INDIRECT("'"&amp;$A23&amp;"'!M5"))</f>
        <v>500</v>
      </c>
      <c r="M23" s="255" t="str">
        <f ca="1">IF($A23="Regular Cases",'Regular Cases'!L23,INDIRECT("'"&amp;$A23&amp;"'!N5"))</f>
        <v/>
      </c>
      <c r="N23" s="32"/>
      <c r="O23" s="141" t="str">
        <f ca="1">IF($A23="Regular Cases",'Regular Cases'!N23,INDIRECT("'"&amp;$A23&amp;"'!L5"))</f>
        <v/>
      </c>
      <c r="P23" s="33" t="str">
        <f ca="1">IF($A23="Regular Cases",'Regular Cases'!O23,"")</f>
        <v/>
      </c>
      <c r="Q23" s="34"/>
      <c r="R23" s="45"/>
      <c r="S23" s="36" t="str">
        <f ca="1">IF($A23="Regular Cases",'Regular Cases'!R23,INDIRECT("'"&amp;$A23&amp;"'!L5"))</f>
        <v/>
      </c>
      <c r="T23" s="37"/>
      <c r="U23" s="78"/>
      <c r="V23" s="39"/>
      <c r="W23" s="40"/>
      <c r="X23" s="41"/>
      <c r="Y23" s="42"/>
      <c r="Z23" s="42"/>
      <c r="AA23" s="42"/>
      <c r="AB23" s="43"/>
      <c r="AC23" s="44"/>
    </row>
    <row r="24" spans="1:29" s="47" customFormat="1" ht="25.5" customHeight="1" x14ac:dyDescent="0.25">
      <c r="A24" s="101" t="str">
        <f ca="1">IF(ROW(B24)-3&lt;=COUNTA('Regular Cases'!$A$4:$A$100),HYPERLINK("#'Regular Cases'!A1","Regular Cases"),HYPERLINK("#'" &amp; VLOOKUP(ROW(B24)-3-COUNTA('Regular Cases'!$A$4:$A$100),Worksheet!$F$2:$G$51,2,FALSE) &amp; "'!A1", VLOOKUP(ROW(B24)-3-COUNTA('Regular Cases'!$A$4:$A$100),Worksheet!$F$2:$G$51,2,FALSE)))</f>
        <v>Project 11</v>
      </c>
      <c r="B24" s="109" t="str">
        <f ca="1">IF($A24="Regular Cases",'Regular Cases'!A24,INDIRECT("'"&amp;$A24&amp;"'!B5"))</f>
        <v>Ambiq</v>
      </c>
      <c r="C24" s="110" t="str">
        <f ca="1">IF($A24="Regular Cases",'Regular Cases'!B24,INDIRECT("'"&amp;$A24&amp;"'!B7"))</f>
        <v>License</v>
      </c>
      <c r="D24" s="110" t="str">
        <f ca="1">IF($A24="Regular Cases",'Regular Cases'!C24,INDIRECT("'"&amp;$A24&amp;"'!B6"))</f>
        <v>GC NanoLiteV</v>
      </c>
      <c r="E24" s="110" t="str">
        <f ca="1">IF($A24="Regular Cases",'Regular Cases'!D24,INDIRECT("'"&amp;$A24&amp;"'!B8"))</f>
        <v>IPD</v>
      </c>
      <c r="F24" s="138" t="str">
        <f ca="1">IF($A24="Regular Cases",'Regular Cases'!E24,INDIRECT("'"&amp;$A24&amp;"'!B9"))</f>
        <v>Mahadev Kolluru</v>
      </c>
      <c r="G24" s="110" t="str">
        <f ca="1">IF($A24="Regular Cases",'Regular Cases'!F24,INDIRECT("'"&amp;$A24&amp;"'!B15"))</f>
        <v/>
      </c>
      <c r="H24" s="111">
        <f ca="1">IF($A24="Regular Cases",'Regular Cases'!G24,INDIRECT("'"&amp;$A24&amp;"'!B10"))</f>
        <v>0.4</v>
      </c>
      <c r="I24" s="112" t="str">
        <f ca="1">IF($A24="Regular Cases",'Regular Cases'!H24,INDIRECT("'"&amp;$A24&amp;"'!B11"))</f>
        <v>Q2</v>
      </c>
      <c r="J24" s="103"/>
      <c r="K24" s="222" t="str">
        <f ca="1">IF($A24="Regular Cases",'Regular Cases'!J24,INDIRECT("'"&amp;$A24&amp;"'!L5"))</f>
        <v/>
      </c>
      <c r="L24" s="142">
        <f ca="1">IF($A24="Regular Cases",'Regular Cases'!K24,INDIRECT("'"&amp;$A24&amp;"'!M5"))</f>
        <v>250</v>
      </c>
      <c r="M24" s="255" t="str">
        <f ca="1">IF($A24="Regular Cases",'Regular Cases'!L24,INDIRECT("'"&amp;$A24&amp;"'!N5"))</f>
        <v/>
      </c>
      <c r="N24" s="32"/>
      <c r="O24" s="141" t="str">
        <f ca="1">IF($A24="Regular Cases",'Regular Cases'!N24,INDIRECT("'"&amp;$A24&amp;"'!L5"))</f>
        <v/>
      </c>
      <c r="P24" s="33" t="str">
        <f ca="1">IF($A24="Regular Cases",'Regular Cases'!O24,"")</f>
        <v/>
      </c>
      <c r="Q24" s="34"/>
      <c r="R24" s="45"/>
      <c r="S24" s="36" t="str">
        <f ca="1">IF($A24="Regular Cases",'Regular Cases'!R24,INDIRECT("'"&amp;$A24&amp;"'!L5"))</f>
        <v/>
      </c>
      <c r="T24" s="37"/>
      <c r="U24" s="78"/>
      <c r="V24" s="39"/>
      <c r="W24" s="40"/>
      <c r="X24" s="41"/>
      <c r="Y24" s="42"/>
      <c r="Z24" s="42"/>
      <c r="AA24" s="42"/>
      <c r="AB24" s="43"/>
      <c r="AC24" s="44"/>
    </row>
    <row r="25" spans="1:29" s="47" customFormat="1" ht="25.5" customHeight="1" x14ac:dyDescent="0.25">
      <c r="A25" s="101" t="str">
        <f ca="1">IF(ROW(B25)-3&lt;=COUNTA('Regular Cases'!$A$4:$A$100),HYPERLINK("#'Regular Cases'!A1","Regular Cases"),HYPERLINK("#'" &amp; VLOOKUP(ROW(B25)-3-COUNTA('Regular Cases'!$A$4:$A$100),Worksheet!$F$2:$G$51,2,FALSE) &amp; "'!A1", VLOOKUP(ROW(B25)-3-COUNTA('Regular Cases'!$A$4:$A$100),Worksheet!$F$2:$G$51,2,FALSE)))</f>
        <v>Project 12</v>
      </c>
      <c r="B25" s="109" t="str">
        <f ca="1">IF($A25="Regular Cases",'Regular Cases'!A25,INDIRECT("'"&amp;$A25&amp;"'!B5"))</f>
        <v>Silego</v>
      </c>
      <c r="C25" s="110" t="str">
        <f ca="1">IF($A25="Regular Cases",'Regular Cases'!B25,INDIRECT("'"&amp;$A25&amp;"'!B7"))</f>
        <v>License</v>
      </c>
      <c r="D25" s="110" t="str">
        <f ca="1">IF($A25="Regular Cases",'Regular Cases'!C25,INDIRECT("'"&amp;$A25&amp;"'!B6"))</f>
        <v>BLE</v>
      </c>
      <c r="E25" s="110" t="str">
        <f ca="1">IF($A25="Regular Cases",'Regular Cases'!D25,INDIRECT("'"&amp;$A25&amp;"'!B8"))</f>
        <v>CSD</v>
      </c>
      <c r="F25" s="138" t="str">
        <f ca="1">IF($A25="Regular Cases",'Regular Cases'!E25,INDIRECT("'"&amp;$A25&amp;"'!B9"))</f>
        <v>Mahadev Kolluru</v>
      </c>
      <c r="G25" s="110">
        <f ca="1">IF($A25="Regular Cases",'Regular Cases'!F25,INDIRECT("'"&amp;$A25&amp;"'!B15"))</f>
        <v>2</v>
      </c>
      <c r="H25" s="111">
        <f ca="1">IF($A25="Regular Cases",'Regular Cases'!G25,INDIRECT("'"&amp;$A25&amp;"'!B10"))</f>
        <v>0.4</v>
      </c>
      <c r="I25" s="112" t="str">
        <f ca="1">IF($A25="Regular Cases",'Regular Cases'!H25,INDIRECT("'"&amp;$A25&amp;"'!B11"))</f>
        <v>Q2</v>
      </c>
      <c r="J25" s="103"/>
      <c r="K25" s="222" t="str">
        <f ca="1">IF($A25="Regular Cases",'Regular Cases'!J25,INDIRECT("'"&amp;$A25&amp;"'!L5"))</f>
        <v/>
      </c>
      <c r="L25" s="142">
        <f ca="1">IF($A25="Regular Cases",'Regular Cases'!K25,INDIRECT("'"&amp;$A25&amp;"'!M5"))</f>
        <v>500</v>
      </c>
      <c r="M25" s="255" t="str">
        <f ca="1">IF($A25="Regular Cases",'Regular Cases'!L25,INDIRECT("'"&amp;$A25&amp;"'!N5"))</f>
        <v/>
      </c>
      <c r="N25" s="32"/>
      <c r="O25" s="141" t="str">
        <f ca="1">IF($A25="Regular Cases",'Regular Cases'!N25,INDIRECT("'"&amp;$A25&amp;"'!L5"))</f>
        <v/>
      </c>
      <c r="P25" s="33" t="str">
        <f ca="1">IF($A25="Regular Cases",'Regular Cases'!O25,"")</f>
        <v/>
      </c>
      <c r="Q25" s="34"/>
      <c r="R25" s="45"/>
      <c r="S25" s="36" t="str">
        <f ca="1">IF($A25="Regular Cases",'Regular Cases'!R25,INDIRECT("'"&amp;$A25&amp;"'!L5"))</f>
        <v/>
      </c>
      <c r="T25" s="37"/>
      <c r="U25" s="78"/>
      <c r="V25" s="39"/>
      <c r="W25" s="40"/>
      <c r="X25" s="41"/>
      <c r="Y25" s="42"/>
      <c r="Z25" s="42"/>
      <c r="AA25" s="42"/>
      <c r="AB25" s="43"/>
      <c r="AC25" s="44"/>
    </row>
    <row r="26" spans="1:29" s="47" customFormat="1" ht="25.5" customHeight="1" x14ac:dyDescent="0.25">
      <c r="A26" s="101" t="e">
        <f ca="1">IF(ROW(B26)-3&lt;=COUNTA('Regular Cases'!$A$4:$A$100),HYPERLINK("#'Regular Cases'!A1","Regular Cases"),HYPERLINK("#'" &amp; VLOOKUP(ROW(B26)-3-COUNTA('Regular Cases'!$A$4:$A$100),Worksheet!$F$2:$G$51,2,FALSE) &amp; "'!A1", VLOOKUP(ROW(B26)-3-COUNTA('Regular Cases'!$A$4:$A$100),Worksheet!$F$2:$G$51,2,FALSE)))</f>
        <v>#N/A</v>
      </c>
      <c r="B26" s="109" t="e">
        <f ca="1">IF($A26="Regular Cases",'Regular Cases'!A26,INDIRECT("'"&amp;$A26&amp;"'!B5"))</f>
        <v>#N/A</v>
      </c>
      <c r="C26" s="110" t="e">
        <f ca="1">IF($A26="Regular Cases",'Regular Cases'!B26,INDIRECT("'"&amp;$A26&amp;"'!B7"))</f>
        <v>#N/A</v>
      </c>
      <c r="D26" s="110" t="e">
        <f ca="1">IF($A26="Regular Cases",'Regular Cases'!C26,INDIRECT("'"&amp;$A26&amp;"'!B6"))</f>
        <v>#N/A</v>
      </c>
      <c r="E26" s="110" t="e">
        <f ca="1">IF($A26="Regular Cases",'Regular Cases'!D26,INDIRECT("'"&amp;$A26&amp;"'!B8"))</f>
        <v>#N/A</v>
      </c>
      <c r="F26" s="138" t="e">
        <f ca="1">IF($A26="Regular Cases",'Regular Cases'!E26,INDIRECT("'"&amp;$A26&amp;"'!B9"))</f>
        <v>#N/A</v>
      </c>
      <c r="G26" s="110" t="e">
        <f ca="1">IF($A26="Regular Cases",'Regular Cases'!F26,INDIRECT("'"&amp;$A26&amp;"'!B15"))</f>
        <v>#N/A</v>
      </c>
      <c r="H26" s="111" t="e">
        <f ca="1">IF($A26="Regular Cases",'Regular Cases'!G26,INDIRECT("'"&amp;$A26&amp;"'!B10"))</f>
        <v>#N/A</v>
      </c>
      <c r="I26" s="112" t="e">
        <f ca="1">IF($A26="Regular Cases",'Regular Cases'!H26,INDIRECT("'"&amp;$A26&amp;"'!B11"))</f>
        <v>#N/A</v>
      </c>
      <c r="J26" s="103"/>
      <c r="K26" s="222" t="e">
        <f ca="1">IF($A26="Regular Cases",'Regular Cases'!J26,INDIRECT("'"&amp;$A26&amp;"'!L5"))</f>
        <v>#N/A</v>
      </c>
      <c r="L26" s="142" t="e">
        <f ca="1">IF($A26="Regular Cases",'Regular Cases'!K26,INDIRECT("'"&amp;$A26&amp;"'!M5"))</f>
        <v>#N/A</v>
      </c>
      <c r="M26" s="255" t="e">
        <f ca="1">IF($A26="Regular Cases",'Regular Cases'!L26,INDIRECT("'"&amp;$A26&amp;"'!N5"))</f>
        <v>#N/A</v>
      </c>
      <c r="N26" s="32"/>
      <c r="O26" s="141" t="e">
        <f ca="1">IF($A26="Regular Cases",'Regular Cases'!N26,INDIRECT("'"&amp;$A26&amp;"'!L5"))</f>
        <v>#N/A</v>
      </c>
      <c r="P26" s="33" t="e">
        <f ca="1">IF($A26="Regular Cases",'Regular Cases'!O26,"")</f>
        <v>#N/A</v>
      </c>
      <c r="Q26" s="34"/>
      <c r="R26" s="45"/>
      <c r="S26" s="36" t="e">
        <f ca="1">IF($A26="Regular Cases",'Regular Cases'!R26,INDIRECT("'"&amp;$A26&amp;"'!L5"))</f>
        <v>#N/A</v>
      </c>
      <c r="T26" s="37"/>
      <c r="U26" s="78"/>
      <c r="V26" s="39"/>
      <c r="W26" s="40"/>
      <c r="X26" s="41"/>
      <c r="Y26" s="42"/>
      <c r="Z26" s="42"/>
      <c r="AA26" s="42"/>
      <c r="AB26" s="43"/>
      <c r="AC26" s="44"/>
    </row>
    <row r="27" spans="1:29" s="47" customFormat="1" ht="25.5" customHeight="1" x14ac:dyDescent="0.25">
      <c r="A27" s="101" t="e">
        <f ca="1">IF(ROW(B27)-3&lt;=COUNTA('Regular Cases'!$A$4:$A$100),HYPERLINK("#'Regular Cases'!A1","Regular Cases"),HYPERLINK("#'" &amp; VLOOKUP(ROW(B27)-3-COUNTA('Regular Cases'!$A$4:$A$100),Worksheet!$F$2:$G$51,2,FALSE) &amp; "'!A1", VLOOKUP(ROW(B27)-3-COUNTA('Regular Cases'!$A$4:$A$100),Worksheet!$F$2:$G$51,2,FALSE)))</f>
        <v>#N/A</v>
      </c>
      <c r="B27" s="109" t="e">
        <f ca="1">IF($A27="Regular Cases",'Regular Cases'!A27,INDIRECT("'"&amp;$A27&amp;"'!B5"))</f>
        <v>#N/A</v>
      </c>
      <c r="C27" s="110" t="e">
        <f ca="1">IF($A27="Regular Cases",'Regular Cases'!B27,INDIRECT("'"&amp;$A27&amp;"'!B7"))</f>
        <v>#N/A</v>
      </c>
      <c r="D27" s="110" t="e">
        <f ca="1">IF($A27="Regular Cases",'Regular Cases'!C27,INDIRECT("'"&amp;$A27&amp;"'!B6"))</f>
        <v>#N/A</v>
      </c>
      <c r="E27" s="110" t="e">
        <f ca="1">IF($A27="Regular Cases",'Regular Cases'!D27,INDIRECT("'"&amp;$A27&amp;"'!B8"))</f>
        <v>#N/A</v>
      </c>
      <c r="F27" s="138" t="e">
        <f ca="1">IF($A27="Regular Cases",'Regular Cases'!E27,INDIRECT("'"&amp;$A27&amp;"'!B9"))</f>
        <v>#N/A</v>
      </c>
      <c r="G27" s="110" t="e">
        <f ca="1">IF($A27="Regular Cases",'Regular Cases'!F27,INDIRECT("'"&amp;$A27&amp;"'!B15"))</f>
        <v>#N/A</v>
      </c>
      <c r="H27" s="111" t="e">
        <f ca="1">IF($A27="Regular Cases",'Regular Cases'!G27,INDIRECT("'"&amp;$A27&amp;"'!B10"))</f>
        <v>#N/A</v>
      </c>
      <c r="I27" s="112" t="e">
        <f ca="1">IF($A27="Regular Cases",'Regular Cases'!H27,INDIRECT("'"&amp;$A27&amp;"'!B11"))</f>
        <v>#N/A</v>
      </c>
      <c r="J27" s="103"/>
      <c r="K27" s="222" t="e">
        <f ca="1">IF($A27="Regular Cases",'Regular Cases'!J27,INDIRECT("'"&amp;$A27&amp;"'!L5"))</f>
        <v>#N/A</v>
      </c>
      <c r="L27" s="142" t="e">
        <f ca="1">IF($A27="Regular Cases",'Regular Cases'!K27,INDIRECT("'"&amp;$A27&amp;"'!M5"))</f>
        <v>#N/A</v>
      </c>
      <c r="M27" s="255" t="e">
        <f ca="1">IF($A27="Regular Cases",'Regular Cases'!L27,INDIRECT("'"&amp;$A27&amp;"'!N5"))</f>
        <v>#N/A</v>
      </c>
      <c r="N27" s="32"/>
      <c r="O27" s="141" t="e">
        <f ca="1">IF($A27="Regular Cases",'Regular Cases'!N27,INDIRECT("'"&amp;$A27&amp;"'!L5"))</f>
        <v>#N/A</v>
      </c>
      <c r="P27" s="33" t="e">
        <f ca="1">IF($A27="Regular Cases",'Regular Cases'!O27,"")</f>
        <v>#N/A</v>
      </c>
      <c r="Q27" s="34"/>
      <c r="R27" s="45"/>
      <c r="S27" s="36" t="e">
        <f ca="1">IF($A27="Regular Cases",'Regular Cases'!R27,INDIRECT("'"&amp;$A27&amp;"'!L5"))</f>
        <v>#N/A</v>
      </c>
      <c r="T27" s="37"/>
      <c r="U27" s="78"/>
      <c r="V27" s="39"/>
      <c r="W27" s="40"/>
      <c r="X27" s="41"/>
      <c r="Y27" s="42"/>
      <c r="Z27" s="42"/>
      <c r="AA27" s="42"/>
      <c r="AB27" s="43"/>
      <c r="AC27" s="44"/>
    </row>
    <row r="28" spans="1:29" s="47" customFormat="1" ht="25.5" customHeight="1" x14ac:dyDescent="0.25">
      <c r="A28" s="101" t="e">
        <f ca="1">IF(ROW(B28)-3&lt;=COUNTA('Regular Cases'!$A$4:$A$100),HYPERLINK("#'Regular Cases'!A1","Regular Cases"),HYPERLINK("#'" &amp; VLOOKUP(ROW(B28)-3-COUNTA('Regular Cases'!$A$4:$A$100),Worksheet!$F$2:$G$51,2,FALSE) &amp; "'!A1", VLOOKUP(ROW(B28)-3-COUNTA('Regular Cases'!$A$4:$A$100),Worksheet!$F$2:$G$51,2,FALSE)))</f>
        <v>#N/A</v>
      </c>
      <c r="B28" s="109" t="e">
        <f ca="1">IF($A28="Regular Cases",'Regular Cases'!A28,INDIRECT("'"&amp;$A28&amp;"'!B5"))</f>
        <v>#N/A</v>
      </c>
      <c r="C28" s="110" t="e">
        <f ca="1">IF($A28="Regular Cases",'Regular Cases'!B28,INDIRECT("'"&amp;$A28&amp;"'!B7"))</f>
        <v>#N/A</v>
      </c>
      <c r="D28" s="110" t="e">
        <f ca="1">IF($A28="Regular Cases",'Regular Cases'!C28,INDIRECT("'"&amp;$A28&amp;"'!B6"))</f>
        <v>#N/A</v>
      </c>
      <c r="E28" s="110" t="e">
        <f ca="1">IF($A28="Regular Cases",'Regular Cases'!D28,INDIRECT("'"&amp;$A28&amp;"'!B8"))</f>
        <v>#N/A</v>
      </c>
      <c r="F28" s="138" t="e">
        <f ca="1">IF($A28="Regular Cases",'Regular Cases'!E28,INDIRECT("'"&amp;$A28&amp;"'!B9"))</f>
        <v>#N/A</v>
      </c>
      <c r="G28" s="110" t="e">
        <f ca="1">IF($A28="Regular Cases",'Regular Cases'!F28,INDIRECT("'"&amp;$A28&amp;"'!B15"))</f>
        <v>#N/A</v>
      </c>
      <c r="H28" s="111" t="e">
        <f ca="1">IF($A28="Regular Cases",'Regular Cases'!G28,INDIRECT("'"&amp;$A28&amp;"'!B10"))</f>
        <v>#N/A</v>
      </c>
      <c r="I28" s="112" t="e">
        <f ca="1">IF($A28="Regular Cases",'Regular Cases'!H28,INDIRECT("'"&amp;$A28&amp;"'!B11"))</f>
        <v>#N/A</v>
      </c>
      <c r="J28" s="103"/>
      <c r="K28" s="222" t="e">
        <f ca="1">IF($A28="Regular Cases",'Regular Cases'!J28,INDIRECT("'"&amp;$A28&amp;"'!L5"))</f>
        <v>#N/A</v>
      </c>
      <c r="L28" s="142" t="e">
        <f ca="1">IF($A28="Regular Cases",'Regular Cases'!K28,INDIRECT("'"&amp;$A28&amp;"'!M5"))</f>
        <v>#N/A</v>
      </c>
      <c r="M28" s="255" t="e">
        <f ca="1">IF($A28="Regular Cases",'Regular Cases'!L28,INDIRECT("'"&amp;$A28&amp;"'!N5"))</f>
        <v>#N/A</v>
      </c>
      <c r="N28" s="32"/>
      <c r="O28" s="141" t="e">
        <f ca="1">IF($A28="Regular Cases",'Regular Cases'!N28,INDIRECT("'"&amp;$A28&amp;"'!L5"))</f>
        <v>#N/A</v>
      </c>
      <c r="P28" s="33" t="e">
        <f ca="1">IF($A28="Regular Cases",'Regular Cases'!O28,"")</f>
        <v>#N/A</v>
      </c>
      <c r="Q28" s="34"/>
      <c r="R28" s="45"/>
      <c r="S28" s="36" t="e">
        <f ca="1">IF($A28="Regular Cases",'Regular Cases'!R28,INDIRECT("'"&amp;$A28&amp;"'!L5"))</f>
        <v>#N/A</v>
      </c>
      <c r="T28" s="37"/>
      <c r="U28" s="78"/>
      <c r="V28" s="39"/>
      <c r="W28" s="40"/>
      <c r="X28" s="41"/>
      <c r="Y28" s="42"/>
      <c r="Z28" s="42"/>
      <c r="AA28" s="42"/>
      <c r="AB28" s="43"/>
      <c r="AC28" s="44"/>
    </row>
    <row r="29" spans="1:29" s="49" customFormat="1" ht="25.5" customHeight="1" x14ac:dyDescent="0.25">
      <c r="A29" s="101" t="e">
        <f ca="1">IF(ROW(B29)-3&lt;=COUNTA('Regular Cases'!$A$4:$A$100),HYPERLINK("#'Regular Cases'!A1","Regular Cases"),HYPERLINK("#'" &amp; VLOOKUP(ROW(B29)-3-COUNTA('Regular Cases'!$A$4:$A$100),Worksheet!$F$2:$G$51,2,FALSE) &amp; "'!A1", VLOOKUP(ROW(B29)-3-COUNTA('Regular Cases'!$A$4:$A$100),Worksheet!$F$2:$G$51,2,FALSE)))</f>
        <v>#N/A</v>
      </c>
      <c r="B29" s="109" t="e">
        <f ca="1">IF($A29="Regular Cases",'Regular Cases'!A29,INDIRECT("'"&amp;$A29&amp;"'!B5"))</f>
        <v>#N/A</v>
      </c>
      <c r="C29" s="110" t="e">
        <f ca="1">IF($A29="Regular Cases",'Regular Cases'!B29,INDIRECT("'"&amp;$A29&amp;"'!B7"))</f>
        <v>#N/A</v>
      </c>
      <c r="D29" s="110" t="e">
        <f ca="1">IF($A29="Regular Cases",'Regular Cases'!C29,INDIRECT("'"&amp;$A29&amp;"'!B6"))</f>
        <v>#N/A</v>
      </c>
      <c r="E29" s="110" t="e">
        <f ca="1">IF($A29="Regular Cases",'Regular Cases'!D29,INDIRECT("'"&amp;$A29&amp;"'!B8"))</f>
        <v>#N/A</v>
      </c>
      <c r="F29" s="138" t="e">
        <f ca="1">IF($A29="Regular Cases",'Regular Cases'!E29,INDIRECT("'"&amp;$A29&amp;"'!B9"))</f>
        <v>#N/A</v>
      </c>
      <c r="G29" s="110" t="e">
        <f ca="1">IF($A29="Regular Cases",'Regular Cases'!F29,INDIRECT("'"&amp;$A29&amp;"'!B15"))</f>
        <v>#N/A</v>
      </c>
      <c r="H29" s="111" t="e">
        <f ca="1">IF($A29="Regular Cases",'Regular Cases'!G29,INDIRECT("'"&amp;$A29&amp;"'!B10"))</f>
        <v>#N/A</v>
      </c>
      <c r="I29" s="112" t="e">
        <f ca="1">IF($A29="Regular Cases",'Regular Cases'!H29,INDIRECT("'"&amp;$A29&amp;"'!B11"))</f>
        <v>#N/A</v>
      </c>
      <c r="J29" s="103"/>
      <c r="K29" s="222" t="e">
        <f ca="1">IF($A29="Regular Cases",'Regular Cases'!J29,INDIRECT("'"&amp;$A29&amp;"'!L5"))</f>
        <v>#N/A</v>
      </c>
      <c r="L29" s="142" t="e">
        <f ca="1">IF($A29="Regular Cases",'Regular Cases'!K29,INDIRECT("'"&amp;$A29&amp;"'!M5"))</f>
        <v>#N/A</v>
      </c>
      <c r="M29" s="255" t="e">
        <f ca="1">IF($A29="Regular Cases",'Regular Cases'!L29,INDIRECT("'"&amp;$A29&amp;"'!N5"))</f>
        <v>#N/A</v>
      </c>
      <c r="N29" s="32"/>
      <c r="O29" s="141" t="e">
        <f ca="1">IF($A29="Regular Cases",'Regular Cases'!N29,INDIRECT("'"&amp;$A29&amp;"'!L5"))</f>
        <v>#N/A</v>
      </c>
      <c r="P29" s="33" t="e">
        <f ca="1">IF($A29="Regular Cases",'Regular Cases'!O29,"")</f>
        <v>#N/A</v>
      </c>
      <c r="Q29" s="34"/>
      <c r="R29" s="35"/>
      <c r="S29" s="36" t="e">
        <f ca="1">IF($A29="Regular Cases",'Regular Cases'!R29,INDIRECT("'"&amp;$A29&amp;"'!L5"))</f>
        <v>#N/A</v>
      </c>
      <c r="T29" s="37"/>
      <c r="U29" s="48"/>
      <c r="V29" s="39"/>
      <c r="W29" s="40"/>
      <c r="X29" s="41"/>
      <c r="Y29" s="42"/>
      <c r="Z29" s="42"/>
      <c r="AA29" s="42"/>
      <c r="AB29" s="43"/>
      <c r="AC29" s="44"/>
    </row>
    <row r="30" spans="1:29" s="47" customFormat="1" ht="25.5" customHeight="1" x14ac:dyDescent="0.25">
      <c r="A30" s="101" t="e">
        <f ca="1">IF(ROW(B30)-3&lt;=COUNTA('Regular Cases'!$A$4:$A$100),HYPERLINK("#'Regular Cases'!A1","Regular Cases"),HYPERLINK("#'" &amp; VLOOKUP(ROW(B30)-3-COUNTA('Regular Cases'!$A$4:$A$100),Worksheet!$F$2:$G$51,2,FALSE) &amp; "'!A1", VLOOKUP(ROW(B30)-3-COUNTA('Regular Cases'!$A$4:$A$100),Worksheet!$F$2:$G$51,2,FALSE)))</f>
        <v>#N/A</v>
      </c>
      <c r="B30" s="109" t="e">
        <f ca="1">IF($A30="Regular Cases",'Regular Cases'!A30,INDIRECT("'"&amp;$A30&amp;"'!B5"))</f>
        <v>#N/A</v>
      </c>
      <c r="C30" s="110" t="e">
        <f ca="1">IF($A30="Regular Cases",'Regular Cases'!B30,INDIRECT("'"&amp;$A30&amp;"'!B7"))</f>
        <v>#N/A</v>
      </c>
      <c r="D30" s="110" t="e">
        <f ca="1">IF($A30="Regular Cases",'Regular Cases'!C30,INDIRECT("'"&amp;$A30&amp;"'!B6"))</f>
        <v>#N/A</v>
      </c>
      <c r="E30" s="110" t="e">
        <f ca="1">IF($A30="Regular Cases",'Regular Cases'!D30,INDIRECT("'"&amp;$A30&amp;"'!B8"))</f>
        <v>#N/A</v>
      </c>
      <c r="F30" s="138" t="e">
        <f ca="1">IF($A30="Regular Cases",'Regular Cases'!E30,INDIRECT("'"&amp;$A30&amp;"'!B9"))</f>
        <v>#N/A</v>
      </c>
      <c r="G30" s="110" t="e">
        <f ca="1">IF($A30="Regular Cases",'Regular Cases'!F30,INDIRECT("'"&amp;$A30&amp;"'!B15"))</f>
        <v>#N/A</v>
      </c>
      <c r="H30" s="111" t="e">
        <f ca="1">IF($A30="Regular Cases",'Regular Cases'!G30,INDIRECT("'"&amp;$A30&amp;"'!B10"))</f>
        <v>#N/A</v>
      </c>
      <c r="I30" s="112" t="e">
        <f ca="1">IF($A30="Regular Cases",'Regular Cases'!H30,INDIRECT("'"&amp;$A30&amp;"'!B11"))</f>
        <v>#N/A</v>
      </c>
      <c r="J30" s="103"/>
      <c r="K30" s="222" t="e">
        <f ca="1">IF($A30="Regular Cases",'Regular Cases'!J30,INDIRECT("'"&amp;$A30&amp;"'!L5"))</f>
        <v>#N/A</v>
      </c>
      <c r="L30" s="142" t="e">
        <f ca="1">IF($A30="Regular Cases",'Regular Cases'!K30,INDIRECT("'"&amp;$A30&amp;"'!M5"))</f>
        <v>#N/A</v>
      </c>
      <c r="M30" s="255" t="e">
        <f ca="1">IF($A30="Regular Cases",'Regular Cases'!L30,INDIRECT("'"&amp;$A30&amp;"'!N5"))</f>
        <v>#N/A</v>
      </c>
      <c r="N30" s="32"/>
      <c r="O30" s="141" t="e">
        <f ca="1">IF($A30="Regular Cases",'Regular Cases'!N30,INDIRECT("'"&amp;$A30&amp;"'!L5"))</f>
        <v>#N/A</v>
      </c>
      <c r="P30" s="33" t="e">
        <f ca="1">IF($A30="Regular Cases",'Regular Cases'!O30,"")</f>
        <v>#N/A</v>
      </c>
      <c r="Q30" s="34"/>
      <c r="R30" s="45"/>
      <c r="S30" s="36" t="e">
        <f ca="1">IF($A30="Regular Cases",'Regular Cases'!R30,INDIRECT("'"&amp;$A30&amp;"'!L5"))</f>
        <v>#N/A</v>
      </c>
      <c r="T30" s="37"/>
      <c r="U30" s="38"/>
      <c r="V30" s="39"/>
      <c r="W30" s="40"/>
      <c r="X30" s="41"/>
      <c r="Y30" s="42"/>
      <c r="Z30" s="42"/>
      <c r="AA30" s="42"/>
      <c r="AB30" s="43"/>
      <c r="AC30" s="44"/>
    </row>
    <row r="31" spans="1:29" s="47" customFormat="1" ht="25.5" customHeight="1" x14ac:dyDescent="0.25">
      <c r="A31" s="101" t="e">
        <f ca="1">IF(ROW(B31)-3&lt;=COUNTA('Regular Cases'!$A$4:$A$100),HYPERLINK("#'Regular Cases'!A1","Regular Cases"),HYPERLINK("#'" &amp; VLOOKUP(ROW(B31)-3-COUNTA('Regular Cases'!$A$4:$A$100),Worksheet!$F$2:$G$51,2,FALSE) &amp; "'!A1", VLOOKUP(ROW(B31)-3-COUNTA('Regular Cases'!$A$4:$A$100),Worksheet!$F$2:$G$51,2,FALSE)))</f>
        <v>#N/A</v>
      </c>
      <c r="B31" s="109" t="e">
        <f ca="1">IF($A31="Regular Cases",'Regular Cases'!A31,INDIRECT("'"&amp;$A31&amp;"'!B5"))</f>
        <v>#N/A</v>
      </c>
      <c r="C31" s="110" t="e">
        <f ca="1">IF($A31="Regular Cases",'Regular Cases'!B31,INDIRECT("'"&amp;$A31&amp;"'!B7"))</f>
        <v>#N/A</v>
      </c>
      <c r="D31" s="110" t="e">
        <f ca="1">IF($A31="Regular Cases",'Regular Cases'!C31,INDIRECT("'"&amp;$A31&amp;"'!B6"))</f>
        <v>#N/A</v>
      </c>
      <c r="E31" s="110" t="e">
        <f ca="1">IF($A31="Regular Cases",'Regular Cases'!D31,INDIRECT("'"&amp;$A31&amp;"'!B8"))</f>
        <v>#N/A</v>
      </c>
      <c r="F31" s="138" t="e">
        <f ca="1">IF($A31="Regular Cases",'Regular Cases'!E31,INDIRECT("'"&amp;$A31&amp;"'!B9"))</f>
        <v>#N/A</v>
      </c>
      <c r="G31" s="110" t="e">
        <f ca="1">IF($A31="Regular Cases",'Regular Cases'!F31,INDIRECT("'"&amp;$A31&amp;"'!B15"))</f>
        <v>#N/A</v>
      </c>
      <c r="H31" s="111" t="e">
        <f ca="1">IF($A31="Regular Cases",'Regular Cases'!G31,INDIRECT("'"&amp;$A31&amp;"'!B10"))</f>
        <v>#N/A</v>
      </c>
      <c r="I31" s="112" t="e">
        <f ca="1">IF($A31="Regular Cases",'Regular Cases'!H31,INDIRECT("'"&amp;$A31&amp;"'!B11"))</f>
        <v>#N/A</v>
      </c>
      <c r="J31" s="103"/>
      <c r="K31" s="222" t="e">
        <f ca="1">IF($A31="Regular Cases",'Regular Cases'!J31,INDIRECT("'"&amp;$A31&amp;"'!L5"))</f>
        <v>#N/A</v>
      </c>
      <c r="L31" s="142" t="e">
        <f ca="1">IF($A31="Regular Cases",'Regular Cases'!K31,INDIRECT("'"&amp;$A31&amp;"'!M5"))</f>
        <v>#N/A</v>
      </c>
      <c r="M31" s="255" t="e">
        <f ca="1">IF($A31="Regular Cases",'Regular Cases'!L31,INDIRECT("'"&amp;$A31&amp;"'!N5"))</f>
        <v>#N/A</v>
      </c>
      <c r="N31" s="32"/>
      <c r="O31" s="141" t="e">
        <f ca="1">IF($A31="Regular Cases",'Regular Cases'!N31,INDIRECT("'"&amp;$A31&amp;"'!L5"))</f>
        <v>#N/A</v>
      </c>
      <c r="P31" s="33" t="e">
        <f ca="1">IF($A31="Regular Cases",'Regular Cases'!O31,"")</f>
        <v>#N/A</v>
      </c>
      <c r="Q31" s="34"/>
      <c r="R31" s="45"/>
      <c r="S31" s="36" t="e">
        <f ca="1">IF($A31="Regular Cases",'Regular Cases'!R31,INDIRECT("'"&amp;$A31&amp;"'!L5"))</f>
        <v>#N/A</v>
      </c>
      <c r="T31" s="37"/>
      <c r="U31" s="38"/>
      <c r="V31" s="39"/>
      <c r="W31" s="40"/>
      <c r="X31" s="41"/>
      <c r="Y31" s="42"/>
      <c r="Z31" s="42"/>
      <c r="AA31" s="42"/>
      <c r="AB31" s="43"/>
      <c r="AC31" s="44"/>
    </row>
    <row r="32" spans="1:29" s="47" customFormat="1" ht="25.5" customHeight="1" x14ac:dyDescent="0.25">
      <c r="A32" s="101" t="e">
        <f ca="1">IF(ROW(B32)-3&lt;=COUNTA('Regular Cases'!$A$4:$A$100),HYPERLINK("#'Regular Cases'!A1","Regular Cases"),HYPERLINK("#'" &amp; VLOOKUP(ROW(B32)-3-COUNTA('Regular Cases'!$A$4:$A$100),Worksheet!$F$2:$G$51,2,FALSE) &amp; "'!A1", VLOOKUP(ROW(B32)-3-COUNTA('Regular Cases'!$A$4:$A$100),Worksheet!$F$2:$G$51,2,FALSE)))</f>
        <v>#N/A</v>
      </c>
      <c r="B32" s="109" t="e">
        <f ca="1">IF($A32="Regular Cases",'Regular Cases'!A32,INDIRECT("'"&amp;$A32&amp;"'!B5"))</f>
        <v>#N/A</v>
      </c>
      <c r="C32" s="110" t="e">
        <f ca="1">IF($A32="Regular Cases",'Regular Cases'!B32,INDIRECT("'"&amp;$A32&amp;"'!B7"))</f>
        <v>#N/A</v>
      </c>
      <c r="D32" s="110" t="e">
        <f ca="1">IF($A32="Regular Cases",'Regular Cases'!C32,INDIRECT("'"&amp;$A32&amp;"'!B6"))</f>
        <v>#N/A</v>
      </c>
      <c r="E32" s="110" t="e">
        <f ca="1">IF($A32="Regular Cases",'Regular Cases'!D32,INDIRECT("'"&amp;$A32&amp;"'!B8"))</f>
        <v>#N/A</v>
      </c>
      <c r="F32" s="138" t="e">
        <f ca="1">IF($A32="Regular Cases",'Regular Cases'!E32,INDIRECT("'"&amp;$A32&amp;"'!B9"))</f>
        <v>#N/A</v>
      </c>
      <c r="G32" s="110" t="e">
        <f ca="1">IF($A32="Regular Cases",'Regular Cases'!F32,INDIRECT("'"&amp;$A32&amp;"'!B15"))</f>
        <v>#N/A</v>
      </c>
      <c r="H32" s="111" t="e">
        <f ca="1">IF($A32="Regular Cases",'Regular Cases'!G32,INDIRECT("'"&amp;$A32&amp;"'!B10"))</f>
        <v>#N/A</v>
      </c>
      <c r="I32" s="112" t="e">
        <f ca="1">IF($A32="Regular Cases",'Regular Cases'!H32,INDIRECT("'"&amp;$A32&amp;"'!B11"))</f>
        <v>#N/A</v>
      </c>
      <c r="J32" s="103"/>
      <c r="K32" s="222" t="e">
        <f ca="1">IF($A32="Regular Cases",'Regular Cases'!J32,INDIRECT("'"&amp;$A32&amp;"'!L5"))</f>
        <v>#N/A</v>
      </c>
      <c r="L32" s="142" t="e">
        <f ca="1">IF($A32="Regular Cases",'Regular Cases'!K32,INDIRECT("'"&amp;$A32&amp;"'!M5"))</f>
        <v>#N/A</v>
      </c>
      <c r="M32" s="255" t="e">
        <f ca="1">IF($A32="Regular Cases",'Regular Cases'!L32,INDIRECT("'"&amp;$A32&amp;"'!N5"))</f>
        <v>#N/A</v>
      </c>
      <c r="N32" s="32"/>
      <c r="O32" s="141" t="e">
        <f ca="1">IF($A32="Regular Cases",'Regular Cases'!N32,INDIRECT("'"&amp;$A32&amp;"'!L5"))</f>
        <v>#N/A</v>
      </c>
      <c r="P32" s="33" t="e">
        <f ca="1">IF($A32="Regular Cases",'Regular Cases'!O32,"")</f>
        <v>#N/A</v>
      </c>
      <c r="Q32" s="34"/>
      <c r="R32" s="45"/>
      <c r="S32" s="36" t="e">
        <f ca="1">IF($A32="Regular Cases",'Regular Cases'!R32,INDIRECT("'"&amp;$A32&amp;"'!L5"))</f>
        <v>#N/A</v>
      </c>
      <c r="T32" s="37"/>
      <c r="U32" s="38"/>
      <c r="V32" s="39"/>
      <c r="W32" s="40"/>
      <c r="X32" s="41"/>
      <c r="Y32" s="42"/>
      <c r="Z32" s="42"/>
      <c r="AA32" s="42"/>
      <c r="AB32" s="43"/>
      <c r="AC32" s="44"/>
    </row>
    <row r="33" spans="1:29" s="47" customFormat="1" ht="25.5" customHeight="1" x14ac:dyDescent="0.25">
      <c r="A33" s="101" t="e">
        <f ca="1">IF(ROW(B33)-3&lt;=COUNTA('Regular Cases'!$A$4:$A$100),HYPERLINK("#'Regular Cases'!A1","Regular Cases"),HYPERLINK("#'" &amp; VLOOKUP(ROW(B33)-3-COUNTA('Regular Cases'!$A$4:$A$100),Worksheet!$F$2:$G$51,2,FALSE) &amp; "'!A1", VLOOKUP(ROW(B33)-3-COUNTA('Regular Cases'!$A$4:$A$100),Worksheet!$F$2:$G$51,2,FALSE)))</f>
        <v>#N/A</v>
      </c>
      <c r="B33" s="109" t="e">
        <f ca="1">IF($A33="Regular Cases",'Regular Cases'!A33,INDIRECT("'"&amp;$A33&amp;"'!B5"))</f>
        <v>#N/A</v>
      </c>
      <c r="C33" s="110" t="e">
        <f ca="1">IF($A33="Regular Cases",'Regular Cases'!B33,INDIRECT("'"&amp;$A33&amp;"'!B7"))</f>
        <v>#N/A</v>
      </c>
      <c r="D33" s="110" t="e">
        <f ca="1">IF($A33="Regular Cases",'Regular Cases'!C33,INDIRECT("'"&amp;$A33&amp;"'!B6"))</f>
        <v>#N/A</v>
      </c>
      <c r="E33" s="110" t="e">
        <f ca="1">IF($A33="Regular Cases",'Regular Cases'!D33,INDIRECT("'"&amp;$A33&amp;"'!B8"))</f>
        <v>#N/A</v>
      </c>
      <c r="F33" s="138" t="e">
        <f ca="1">IF($A33="Regular Cases",'Regular Cases'!E33,INDIRECT("'"&amp;$A33&amp;"'!B9"))</f>
        <v>#N/A</v>
      </c>
      <c r="G33" s="110" t="e">
        <f ca="1">IF($A33="Regular Cases",'Regular Cases'!F33,INDIRECT("'"&amp;$A33&amp;"'!B15"))</f>
        <v>#N/A</v>
      </c>
      <c r="H33" s="111" t="e">
        <f ca="1">IF($A33="Regular Cases",'Regular Cases'!G33,INDIRECT("'"&amp;$A33&amp;"'!B10"))</f>
        <v>#N/A</v>
      </c>
      <c r="I33" s="112" t="e">
        <f ca="1">IF($A33="Regular Cases",'Regular Cases'!H33,INDIRECT("'"&amp;$A33&amp;"'!B11"))</f>
        <v>#N/A</v>
      </c>
      <c r="J33" s="103"/>
      <c r="K33" s="222" t="e">
        <f ca="1">IF($A33="Regular Cases",'Regular Cases'!J33,INDIRECT("'"&amp;$A33&amp;"'!L5"))</f>
        <v>#N/A</v>
      </c>
      <c r="L33" s="142" t="e">
        <f ca="1">IF($A33="Regular Cases",'Regular Cases'!K33,INDIRECT("'"&amp;$A33&amp;"'!M5"))</f>
        <v>#N/A</v>
      </c>
      <c r="M33" s="255" t="e">
        <f ca="1">IF($A33="Regular Cases",'Regular Cases'!L33,INDIRECT("'"&amp;$A33&amp;"'!N5"))</f>
        <v>#N/A</v>
      </c>
      <c r="N33" s="32"/>
      <c r="O33" s="141" t="e">
        <f ca="1">IF($A33="Regular Cases",'Regular Cases'!N33,INDIRECT("'"&amp;$A33&amp;"'!L5"))</f>
        <v>#N/A</v>
      </c>
      <c r="P33" s="33" t="e">
        <f ca="1">IF($A33="Regular Cases",'Regular Cases'!O33,"")</f>
        <v>#N/A</v>
      </c>
      <c r="Q33" s="34"/>
      <c r="R33" s="45"/>
      <c r="S33" s="36" t="e">
        <f ca="1">IF($A33="Regular Cases",'Regular Cases'!R33,INDIRECT("'"&amp;$A33&amp;"'!L5"))</f>
        <v>#N/A</v>
      </c>
      <c r="T33" s="37"/>
      <c r="U33" s="38"/>
      <c r="V33" s="39"/>
      <c r="W33" s="40"/>
      <c r="X33" s="41"/>
      <c r="Y33" s="42"/>
      <c r="Z33" s="42"/>
      <c r="AA33" s="42"/>
      <c r="AB33" s="43"/>
      <c r="AC33" s="44"/>
    </row>
    <row r="34" spans="1:29" s="47" customFormat="1" ht="25.5" customHeight="1" x14ac:dyDescent="0.25">
      <c r="A34" s="101" t="e">
        <f ca="1">IF(ROW(B34)-3&lt;=COUNTA('Regular Cases'!$A$4:$A$100),HYPERLINK("#'Regular Cases'!A1","Regular Cases"),HYPERLINK("#'" &amp; VLOOKUP(ROW(B34)-3-COUNTA('Regular Cases'!$A$4:$A$100),Worksheet!$F$2:$G$51,2,FALSE) &amp; "'!A1", VLOOKUP(ROW(B34)-3-COUNTA('Regular Cases'!$A$4:$A$100),Worksheet!$F$2:$G$51,2,FALSE)))</f>
        <v>#N/A</v>
      </c>
      <c r="B34" s="109" t="e">
        <f ca="1">IF($A34="Regular Cases",'Regular Cases'!A34,INDIRECT("'"&amp;$A34&amp;"'!B5"))</f>
        <v>#N/A</v>
      </c>
      <c r="C34" s="110" t="e">
        <f ca="1">IF($A34="Regular Cases",'Regular Cases'!B34,INDIRECT("'"&amp;$A34&amp;"'!B7"))</f>
        <v>#N/A</v>
      </c>
      <c r="D34" s="110" t="e">
        <f ca="1">IF($A34="Regular Cases",'Regular Cases'!C34,INDIRECT("'"&amp;$A34&amp;"'!B6"))</f>
        <v>#N/A</v>
      </c>
      <c r="E34" s="110" t="e">
        <f ca="1">IF($A34="Regular Cases",'Regular Cases'!D34,INDIRECT("'"&amp;$A34&amp;"'!B8"))</f>
        <v>#N/A</v>
      </c>
      <c r="F34" s="138" t="e">
        <f ca="1">IF($A34="Regular Cases",'Regular Cases'!E34,INDIRECT("'"&amp;$A34&amp;"'!B9"))</f>
        <v>#N/A</v>
      </c>
      <c r="G34" s="110" t="e">
        <f ca="1">IF($A34="Regular Cases",'Regular Cases'!F34,INDIRECT("'"&amp;$A34&amp;"'!B15"))</f>
        <v>#N/A</v>
      </c>
      <c r="H34" s="111" t="e">
        <f ca="1">IF($A34="Regular Cases",'Regular Cases'!G34,INDIRECT("'"&amp;$A34&amp;"'!B10"))</f>
        <v>#N/A</v>
      </c>
      <c r="I34" s="112" t="e">
        <f ca="1">IF($A34="Regular Cases",'Regular Cases'!H34,INDIRECT("'"&amp;$A34&amp;"'!B11"))</f>
        <v>#N/A</v>
      </c>
      <c r="J34" s="103"/>
      <c r="K34" s="222" t="e">
        <f ca="1">IF($A34="Regular Cases",'Regular Cases'!J34,INDIRECT("'"&amp;$A34&amp;"'!L5"))</f>
        <v>#N/A</v>
      </c>
      <c r="L34" s="142" t="e">
        <f ca="1">IF($A34="Regular Cases",'Regular Cases'!K34,INDIRECT("'"&amp;$A34&amp;"'!M5"))</f>
        <v>#N/A</v>
      </c>
      <c r="M34" s="255" t="e">
        <f ca="1">IF($A34="Regular Cases",'Regular Cases'!L34,INDIRECT("'"&amp;$A34&amp;"'!N5"))</f>
        <v>#N/A</v>
      </c>
      <c r="N34" s="32"/>
      <c r="O34" s="141" t="e">
        <f ca="1">IF($A34="Regular Cases",'Regular Cases'!N34,INDIRECT("'"&amp;$A34&amp;"'!L5"))</f>
        <v>#N/A</v>
      </c>
      <c r="P34" s="33" t="e">
        <f ca="1">IF($A34="Regular Cases",'Regular Cases'!O34,"")</f>
        <v>#N/A</v>
      </c>
      <c r="Q34" s="34"/>
      <c r="R34" s="45"/>
      <c r="S34" s="36" t="e">
        <f ca="1">IF($A34="Regular Cases",'Regular Cases'!R34,INDIRECT("'"&amp;$A34&amp;"'!L5"))</f>
        <v>#N/A</v>
      </c>
      <c r="T34" s="37"/>
      <c r="U34" s="38"/>
      <c r="V34" s="39"/>
      <c r="W34" s="40"/>
      <c r="X34" s="41"/>
      <c r="Y34" s="42"/>
      <c r="Z34" s="42"/>
      <c r="AA34" s="42"/>
      <c r="AB34" s="43"/>
      <c r="AC34" s="44"/>
    </row>
    <row r="35" spans="1:29" x14ac:dyDescent="0.25">
      <c r="A35" s="101" t="e">
        <f ca="1">IF(ROW(B35)-3&lt;=COUNTA('Regular Cases'!$A$4:$A$100),HYPERLINK("#'Regular Cases'!A1","Regular Cases"),HYPERLINK("#'" &amp; VLOOKUP(ROW(B35)-3-COUNTA('Regular Cases'!$A$4:$A$100),Worksheet!$F$2:$G$51,2,FALSE) &amp; "'!A1", VLOOKUP(ROW(B35)-3-COUNTA('Regular Cases'!$A$4:$A$100),Worksheet!$F$2:$G$51,2,FALSE)))</f>
        <v>#N/A</v>
      </c>
      <c r="B35" s="109" t="e">
        <f ca="1">IF($A35="Regular Cases",'Regular Cases'!A35,INDIRECT("'"&amp;$A35&amp;"'!B5"))</f>
        <v>#N/A</v>
      </c>
      <c r="C35" s="110" t="e">
        <f ca="1">IF($A35="Regular Cases",'Regular Cases'!B35,INDIRECT("'"&amp;$A35&amp;"'!B7"))</f>
        <v>#N/A</v>
      </c>
      <c r="D35" s="110" t="e">
        <f ca="1">IF($A35="Regular Cases",'Regular Cases'!C35,INDIRECT("'"&amp;$A35&amp;"'!B6"))</f>
        <v>#N/A</v>
      </c>
      <c r="E35" s="110" t="e">
        <f ca="1">IF($A35="Regular Cases",'Regular Cases'!D35,INDIRECT("'"&amp;$A35&amp;"'!B8"))</f>
        <v>#N/A</v>
      </c>
      <c r="F35" s="138" t="e">
        <f ca="1">IF($A35="Regular Cases",'Regular Cases'!E35,INDIRECT("'"&amp;$A35&amp;"'!B9"))</f>
        <v>#N/A</v>
      </c>
      <c r="G35" s="110" t="e">
        <f ca="1">IF($A35="Regular Cases",'Regular Cases'!F35,INDIRECT("'"&amp;$A35&amp;"'!B15"))</f>
        <v>#N/A</v>
      </c>
      <c r="H35" s="111" t="e">
        <f ca="1">IF($A35="Regular Cases",'Regular Cases'!G35,INDIRECT("'"&amp;$A35&amp;"'!B10"))</f>
        <v>#N/A</v>
      </c>
      <c r="I35" s="112" t="e">
        <f ca="1">IF($A35="Regular Cases",'Regular Cases'!H35,INDIRECT("'"&amp;$A35&amp;"'!B11"))</f>
        <v>#N/A</v>
      </c>
      <c r="J35" s="103"/>
      <c r="K35" s="222" t="e">
        <f ca="1">IF($A35="Regular Cases",'Regular Cases'!J35,INDIRECT("'"&amp;$A35&amp;"'!L5"))</f>
        <v>#N/A</v>
      </c>
      <c r="L35" s="142" t="e">
        <f ca="1">IF($A35="Regular Cases",'Regular Cases'!K35,INDIRECT("'"&amp;$A35&amp;"'!M5"))</f>
        <v>#N/A</v>
      </c>
      <c r="M35" s="255" t="e">
        <f ca="1">IF($A35="Regular Cases",'Regular Cases'!L35,INDIRECT("'"&amp;$A35&amp;"'!N5"))</f>
        <v>#N/A</v>
      </c>
      <c r="N35" s="32"/>
      <c r="O35" s="141" t="e">
        <f ca="1">IF($A35="Regular Cases",'Regular Cases'!N35,INDIRECT("'"&amp;$A35&amp;"'!L5"))</f>
        <v>#N/A</v>
      </c>
      <c r="P35" s="33" t="e">
        <f ca="1">IF($A35="Regular Cases",'Regular Cases'!O35,"")</f>
        <v>#N/A</v>
      </c>
      <c r="Q35" s="34"/>
      <c r="R35" s="45"/>
      <c r="S35" s="36" t="e">
        <f ca="1">IF($A35="Regular Cases",'Regular Cases'!R35,INDIRECT("'"&amp;$A35&amp;"'!L5"))</f>
        <v>#N/A</v>
      </c>
      <c r="T35" s="37"/>
      <c r="U35" s="38"/>
      <c r="V35" s="39"/>
      <c r="W35" s="40"/>
      <c r="X35" s="41"/>
      <c r="Y35" s="42"/>
      <c r="Z35" s="42"/>
      <c r="AA35" s="42"/>
      <c r="AB35" s="43"/>
      <c r="AC35" s="44"/>
    </row>
    <row r="36" spans="1:29" x14ac:dyDescent="0.25">
      <c r="A36" s="101" t="e">
        <f ca="1">IF(ROW(B36)-3&lt;=COUNTA('Regular Cases'!$A$4:$A$100),HYPERLINK("#'Regular Cases'!A1","Regular Cases"),HYPERLINK("#'" &amp; VLOOKUP(ROW(B36)-3-COUNTA('Regular Cases'!$A$4:$A$100),Worksheet!$F$2:$G$51,2,FALSE) &amp; "'!A1", VLOOKUP(ROW(B36)-3-COUNTA('Regular Cases'!$A$4:$A$100),Worksheet!$F$2:$G$51,2,FALSE)))</f>
        <v>#N/A</v>
      </c>
      <c r="B36" s="109" t="e">
        <f ca="1">IF($A36="Regular Cases",'Regular Cases'!A36,INDIRECT("'"&amp;$A36&amp;"'!B5"))</f>
        <v>#N/A</v>
      </c>
      <c r="C36" s="110" t="e">
        <f ca="1">IF($A36="Regular Cases",'Regular Cases'!B36,INDIRECT("'"&amp;$A36&amp;"'!B7"))</f>
        <v>#N/A</v>
      </c>
      <c r="D36" s="110" t="e">
        <f ca="1">IF($A36="Regular Cases",'Regular Cases'!C36,INDIRECT("'"&amp;$A36&amp;"'!B6"))</f>
        <v>#N/A</v>
      </c>
      <c r="E36" s="110" t="e">
        <f ca="1">IF($A36="Regular Cases",'Regular Cases'!D36,INDIRECT("'"&amp;$A36&amp;"'!B8"))</f>
        <v>#N/A</v>
      </c>
      <c r="F36" s="138" t="e">
        <f ca="1">IF($A36="Regular Cases",'Regular Cases'!E36,INDIRECT("'"&amp;$A36&amp;"'!B9"))</f>
        <v>#N/A</v>
      </c>
      <c r="G36" s="110" t="e">
        <f ca="1">IF($A36="Regular Cases",'Regular Cases'!F36,INDIRECT("'"&amp;$A36&amp;"'!B15"))</f>
        <v>#N/A</v>
      </c>
      <c r="H36" s="111" t="e">
        <f ca="1">IF($A36="Regular Cases",'Regular Cases'!G36,INDIRECT("'"&amp;$A36&amp;"'!B10"))</f>
        <v>#N/A</v>
      </c>
      <c r="I36" s="112" t="e">
        <f ca="1">IF($A36="Regular Cases",'Regular Cases'!H36,INDIRECT("'"&amp;$A36&amp;"'!B11"))</f>
        <v>#N/A</v>
      </c>
      <c r="J36" s="103"/>
      <c r="K36" s="222" t="e">
        <f ca="1">IF($A36="Regular Cases",'Regular Cases'!J36,INDIRECT("'"&amp;$A36&amp;"'!L5"))</f>
        <v>#N/A</v>
      </c>
      <c r="L36" s="142" t="e">
        <f ca="1">IF($A36="Regular Cases",'Regular Cases'!K36,INDIRECT("'"&amp;$A36&amp;"'!M5"))</f>
        <v>#N/A</v>
      </c>
      <c r="M36" s="255" t="e">
        <f ca="1">IF($A36="Regular Cases",'Regular Cases'!L36,INDIRECT("'"&amp;$A36&amp;"'!N5"))</f>
        <v>#N/A</v>
      </c>
      <c r="N36" s="32"/>
      <c r="O36" s="141" t="e">
        <f ca="1">IF($A36="Regular Cases",'Regular Cases'!N36,INDIRECT("'"&amp;$A36&amp;"'!L5"))</f>
        <v>#N/A</v>
      </c>
      <c r="P36" s="33" t="e">
        <f ca="1">IF($A36="Regular Cases",'Regular Cases'!O36,"")</f>
        <v>#N/A</v>
      </c>
      <c r="Q36" s="34"/>
      <c r="R36" s="45"/>
      <c r="S36" s="36" t="e">
        <f ca="1">IF($A36="Regular Cases",'Regular Cases'!R36,INDIRECT("'"&amp;$A36&amp;"'!L5"))</f>
        <v>#N/A</v>
      </c>
      <c r="T36" s="37"/>
      <c r="U36" s="38"/>
      <c r="V36" s="39"/>
      <c r="W36" s="40"/>
      <c r="X36" s="41"/>
      <c r="Y36" s="42"/>
      <c r="Z36" s="42"/>
      <c r="AA36" s="42"/>
      <c r="AB36" s="43"/>
      <c r="AC36" s="44"/>
    </row>
    <row r="37" spans="1:29" x14ac:dyDescent="0.25">
      <c r="A37" s="101" t="e">
        <f ca="1">IF(ROW(B37)-3&lt;=COUNTA('Regular Cases'!$A$4:$A$100),HYPERLINK("#'Regular Cases'!A1","Regular Cases"),HYPERLINK("#'" &amp; VLOOKUP(ROW(B37)-3-COUNTA('Regular Cases'!$A$4:$A$100),Worksheet!$F$2:$G$51,2,FALSE) &amp; "'!A1", VLOOKUP(ROW(B37)-3-COUNTA('Regular Cases'!$A$4:$A$100),Worksheet!$F$2:$G$51,2,FALSE)))</f>
        <v>#N/A</v>
      </c>
      <c r="B37" s="109" t="e">
        <f ca="1">IF($A37="Regular Cases",'Regular Cases'!A37,INDIRECT("'"&amp;$A37&amp;"'!B5"))</f>
        <v>#N/A</v>
      </c>
      <c r="C37" s="110" t="e">
        <f ca="1">IF($A37="Regular Cases",'Regular Cases'!B37,INDIRECT("'"&amp;$A37&amp;"'!B7"))</f>
        <v>#N/A</v>
      </c>
      <c r="D37" s="110" t="e">
        <f ca="1">IF($A37="Regular Cases",'Regular Cases'!C37,INDIRECT("'"&amp;$A37&amp;"'!B6"))</f>
        <v>#N/A</v>
      </c>
      <c r="E37" s="110" t="e">
        <f ca="1">IF($A37="Regular Cases",'Regular Cases'!D37,INDIRECT("'"&amp;$A37&amp;"'!B8"))</f>
        <v>#N/A</v>
      </c>
      <c r="F37" s="138" t="e">
        <f ca="1">IF($A37="Regular Cases",'Regular Cases'!E37,INDIRECT("'"&amp;$A37&amp;"'!B9"))</f>
        <v>#N/A</v>
      </c>
      <c r="G37" s="110" t="e">
        <f ca="1">IF($A37="Regular Cases",'Regular Cases'!F37,INDIRECT("'"&amp;$A37&amp;"'!B15"))</f>
        <v>#N/A</v>
      </c>
      <c r="H37" s="111" t="e">
        <f ca="1">IF($A37="Regular Cases",'Regular Cases'!G37,INDIRECT("'"&amp;$A37&amp;"'!B10"))</f>
        <v>#N/A</v>
      </c>
      <c r="I37" s="112" t="e">
        <f ca="1">IF($A37="Regular Cases",'Regular Cases'!H37,INDIRECT("'"&amp;$A37&amp;"'!B11"))</f>
        <v>#N/A</v>
      </c>
      <c r="J37" s="103"/>
      <c r="K37" s="222" t="e">
        <f ca="1">IF($A37="Regular Cases",'Regular Cases'!J37,INDIRECT("'"&amp;$A37&amp;"'!L5"))</f>
        <v>#N/A</v>
      </c>
      <c r="L37" s="142" t="e">
        <f ca="1">IF($A37="Regular Cases",'Regular Cases'!K37,INDIRECT("'"&amp;$A37&amp;"'!M5"))</f>
        <v>#N/A</v>
      </c>
      <c r="M37" s="255" t="e">
        <f ca="1">IF($A37="Regular Cases",'Regular Cases'!L37,INDIRECT("'"&amp;$A37&amp;"'!N5"))</f>
        <v>#N/A</v>
      </c>
      <c r="N37" s="32"/>
      <c r="O37" s="141" t="e">
        <f ca="1">IF($A37="Regular Cases",'Regular Cases'!N37,INDIRECT("'"&amp;$A37&amp;"'!L5"))</f>
        <v>#N/A</v>
      </c>
      <c r="P37" s="33" t="e">
        <f ca="1">IF($A37="Regular Cases",'Regular Cases'!O37,"")</f>
        <v>#N/A</v>
      </c>
      <c r="Q37" s="34"/>
      <c r="R37" s="45"/>
      <c r="S37" s="36" t="e">
        <f ca="1">IF($A37="Regular Cases",'Regular Cases'!R37,INDIRECT("'"&amp;$A37&amp;"'!L5"))</f>
        <v>#N/A</v>
      </c>
      <c r="T37" s="37"/>
      <c r="U37" s="38"/>
      <c r="V37" s="39"/>
      <c r="W37" s="40"/>
      <c r="X37" s="41"/>
      <c r="Y37" s="42"/>
      <c r="Z37" s="42"/>
      <c r="AA37" s="42"/>
      <c r="AB37" s="43"/>
      <c r="AC37" s="44"/>
    </row>
    <row r="38" spans="1:29" x14ac:dyDescent="0.25">
      <c r="A38" s="101" t="e">
        <f ca="1">IF(ROW(B38)-3&lt;=COUNTA('Regular Cases'!$A$4:$A$100),HYPERLINK("#'Regular Cases'!A1","Regular Cases"),HYPERLINK("#'" &amp; VLOOKUP(ROW(B38)-3-COUNTA('Regular Cases'!$A$4:$A$100),Worksheet!$F$2:$G$51,2,FALSE) &amp; "'!A1", VLOOKUP(ROW(B38)-3-COUNTA('Regular Cases'!$A$4:$A$100),Worksheet!$F$2:$G$51,2,FALSE)))</f>
        <v>#N/A</v>
      </c>
      <c r="B38" s="109" t="e">
        <f ca="1">IF($A38="Regular Cases",'Regular Cases'!A38,INDIRECT("'"&amp;$A38&amp;"'!B5"))</f>
        <v>#N/A</v>
      </c>
      <c r="C38" s="110" t="e">
        <f ca="1">IF($A38="Regular Cases",'Regular Cases'!B38,INDIRECT("'"&amp;$A38&amp;"'!B7"))</f>
        <v>#N/A</v>
      </c>
      <c r="D38" s="110" t="e">
        <f ca="1">IF($A38="Regular Cases",'Regular Cases'!C38,INDIRECT("'"&amp;$A38&amp;"'!B6"))</f>
        <v>#N/A</v>
      </c>
      <c r="E38" s="110" t="e">
        <f ca="1">IF($A38="Regular Cases",'Regular Cases'!D38,INDIRECT("'"&amp;$A38&amp;"'!B8"))</f>
        <v>#N/A</v>
      </c>
      <c r="F38" s="138" t="e">
        <f ca="1">IF($A38="Regular Cases",'Regular Cases'!E38,INDIRECT("'"&amp;$A38&amp;"'!B9"))</f>
        <v>#N/A</v>
      </c>
      <c r="G38" s="110" t="e">
        <f ca="1">IF($A38="Regular Cases",'Regular Cases'!F38,INDIRECT("'"&amp;$A38&amp;"'!B15"))</f>
        <v>#N/A</v>
      </c>
      <c r="H38" s="111" t="e">
        <f ca="1">IF($A38="Regular Cases",'Regular Cases'!G38,INDIRECT("'"&amp;$A38&amp;"'!B10"))</f>
        <v>#N/A</v>
      </c>
      <c r="I38" s="112" t="e">
        <f ca="1">IF($A38="Regular Cases",'Regular Cases'!H38,INDIRECT("'"&amp;$A38&amp;"'!B11"))</f>
        <v>#N/A</v>
      </c>
      <c r="J38" s="103"/>
      <c r="K38" s="222" t="e">
        <f ca="1">IF($A38="Regular Cases",'Regular Cases'!J38,INDIRECT("'"&amp;$A38&amp;"'!L5"))</f>
        <v>#N/A</v>
      </c>
      <c r="L38" s="142" t="e">
        <f ca="1">IF($A38="Regular Cases",'Regular Cases'!K38,INDIRECT("'"&amp;$A38&amp;"'!M5"))</f>
        <v>#N/A</v>
      </c>
      <c r="M38" s="255" t="e">
        <f ca="1">IF($A38="Regular Cases",'Regular Cases'!L38,INDIRECT("'"&amp;$A38&amp;"'!N5"))</f>
        <v>#N/A</v>
      </c>
      <c r="N38" s="32"/>
      <c r="O38" s="141" t="e">
        <f ca="1">IF($A38="Regular Cases",'Regular Cases'!N38,INDIRECT("'"&amp;$A38&amp;"'!L5"))</f>
        <v>#N/A</v>
      </c>
      <c r="P38" s="33" t="e">
        <f ca="1">IF($A38="Regular Cases",'Regular Cases'!O38,"")</f>
        <v>#N/A</v>
      </c>
      <c r="Q38" s="34"/>
      <c r="R38" s="45"/>
      <c r="S38" s="36" t="e">
        <f ca="1">IF($A38="Regular Cases",'Regular Cases'!R38,INDIRECT("'"&amp;$A38&amp;"'!L5"))</f>
        <v>#N/A</v>
      </c>
      <c r="T38" s="37"/>
      <c r="U38" s="38"/>
      <c r="V38" s="39"/>
      <c r="W38" s="40"/>
      <c r="X38" s="41"/>
      <c r="Y38" s="42"/>
      <c r="Z38" s="42"/>
      <c r="AA38" s="42"/>
      <c r="AB38" s="43"/>
      <c r="AC38" s="44"/>
    </row>
    <row r="39" spans="1:29" x14ac:dyDescent="0.25">
      <c r="A39" s="101" t="e">
        <f ca="1">IF(ROW(B39)-3&lt;=COUNTA('Regular Cases'!$A$4:$A$100),HYPERLINK("#'Regular Cases'!A1","Regular Cases"),HYPERLINK("#'" &amp; VLOOKUP(ROW(B39)-3-COUNTA('Regular Cases'!$A$4:$A$100),Worksheet!$F$2:$G$51,2,FALSE) &amp; "'!A1", VLOOKUP(ROW(B39)-3-COUNTA('Regular Cases'!$A$4:$A$100),Worksheet!$F$2:$G$51,2,FALSE)))</f>
        <v>#N/A</v>
      </c>
      <c r="B39" s="109" t="e">
        <f ca="1">IF($A39="Regular Cases",'Regular Cases'!A39,INDIRECT("'"&amp;$A39&amp;"'!B5"))</f>
        <v>#N/A</v>
      </c>
      <c r="C39" s="110" t="e">
        <f ca="1">IF($A39="Regular Cases",'Regular Cases'!B39,INDIRECT("'"&amp;$A39&amp;"'!B7"))</f>
        <v>#N/A</v>
      </c>
      <c r="D39" s="110" t="e">
        <f ca="1">IF($A39="Regular Cases",'Regular Cases'!C39,INDIRECT("'"&amp;$A39&amp;"'!B6"))</f>
        <v>#N/A</v>
      </c>
      <c r="E39" s="110" t="e">
        <f ca="1">IF($A39="Regular Cases",'Regular Cases'!D39,INDIRECT("'"&amp;$A39&amp;"'!B8"))</f>
        <v>#N/A</v>
      </c>
      <c r="F39" s="138" t="e">
        <f ca="1">IF($A39="Regular Cases",'Regular Cases'!E39,INDIRECT("'"&amp;$A39&amp;"'!B9"))</f>
        <v>#N/A</v>
      </c>
      <c r="G39" s="110" t="e">
        <f ca="1">IF($A39="Regular Cases",'Regular Cases'!F39,INDIRECT("'"&amp;$A39&amp;"'!B15"))</f>
        <v>#N/A</v>
      </c>
      <c r="H39" s="111" t="e">
        <f ca="1">IF($A39="Regular Cases",'Regular Cases'!G39,INDIRECT("'"&amp;$A39&amp;"'!B10"))</f>
        <v>#N/A</v>
      </c>
      <c r="I39" s="112" t="e">
        <f ca="1">IF($A39="Regular Cases",'Regular Cases'!H39,INDIRECT("'"&amp;$A39&amp;"'!B11"))</f>
        <v>#N/A</v>
      </c>
      <c r="J39" s="103"/>
      <c r="K39" s="222" t="e">
        <f ca="1">IF($A39="Regular Cases",'Regular Cases'!J39,INDIRECT("'"&amp;$A39&amp;"'!L5"))</f>
        <v>#N/A</v>
      </c>
      <c r="L39" s="142" t="e">
        <f ca="1">IF($A39="Regular Cases",'Regular Cases'!K39,INDIRECT("'"&amp;$A39&amp;"'!M5"))</f>
        <v>#N/A</v>
      </c>
      <c r="M39" s="255" t="e">
        <f ca="1">IF($A39="Regular Cases",'Regular Cases'!L39,INDIRECT("'"&amp;$A39&amp;"'!N5"))</f>
        <v>#N/A</v>
      </c>
      <c r="N39" s="32"/>
      <c r="O39" s="141" t="e">
        <f ca="1">IF($A39="Regular Cases",'Regular Cases'!N39,INDIRECT("'"&amp;$A39&amp;"'!L5"))</f>
        <v>#N/A</v>
      </c>
      <c r="P39" s="33" t="e">
        <f ca="1">IF($A39="Regular Cases",'Regular Cases'!O39,"")</f>
        <v>#N/A</v>
      </c>
      <c r="Q39" s="34"/>
      <c r="R39" s="45"/>
      <c r="S39" s="36" t="e">
        <f ca="1">IF($A39="Regular Cases",'Regular Cases'!R39,INDIRECT("'"&amp;$A39&amp;"'!L5"))</f>
        <v>#N/A</v>
      </c>
      <c r="T39" s="37"/>
      <c r="U39" s="38"/>
      <c r="V39" s="39"/>
      <c r="W39" s="40"/>
      <c r="X39" s="41"/>
      <c r="Y39" s="42"/>
      <c r="Z39" s="42"/>
      <c r="AA39" s="42"/>
      <c r="AB39" s="43"/>
      <c r="AC39" s="44"/>
    </row>
    <row r="40" spans="1:29" x14ac:dyDescent="0.25">
      <c r="A40" s="101" t="e">
        <f ca="1">IF(ROW(B40)-3&lt;=COUNTA('Regular Cases'!$A$4:$A$100),HYPERLINK("#'Regular Cases'!A1","Regular Cases"),HYPERLINK("#'" &amp; VLOOKUP(ROW(B40)-3-COUNTA('Regular Cases'!$A$4:$A$100),Worksheet!$F$2:$G$51,2,FALSE) &amp; "'!A1", VLOOKUP(ROW(B40)-3-COUNTA('Regular Cases'!$A$4:$A$100),Worksheet!$F$2:$G$51,2,FALSE)))</f>
        <v>#N/A</v>
      </c>
      <c r="B40" s="109" t="e">
        <f ca="1">IF($A40="Regular Cases",'Regular Cases'!A40,INDIRECT("'"&amp;$A40&amp;"'!B5"))</f>
        <v>#N/A</v>
      </c>
      <c r="C40" s="110" t="e">
        <f ca="1">IF($A40="Regular Cases",'Regular Cases'!B40,INDIRECT("'"&amp;$A40&amp;"'!B7"))</f>
        <v>#N/A</v>
      </c>
      <c r="D40" s="110" t="e">
        <f ca="1">IF($A40="Regular Cases",'Regular Cases'!C40,INDIRECT("'"&amp;$A40&amp;"'!B6"))</f>
        <v>#N/A</v>
      </c>
      <c r="E40" s="110" t="e">
        <f ca="1">IF($A40="Regular Cases",'Regular Cases'!D40,INDIRECT("'"&amp;$A40&amp;"'!B8"))</f>
        <v>#N/A</v>
      </c>
      <c r="F40" s="138" t="e">
        <f ca="1">IF($A40="Regular Cases",'Regular Cases'!E40,INDIRECT("'"&amp;$A40&amp;"'!B9"))</f>
        <v>#N/A</v>
      </c>
      <c r="G40" s="110" t="e">
        <f ca="1">IF($A40="Regular Cases",'Regular Cases'!F40,INDIRECT("'"&amp;$A40&amp;"'!B15"))</f>
        <v>#N/A</v>
      </c>
      <c r="H40" s="111" t="e">
        <f ca="1">IF($A40="Regular Cases",'Regular Cases'!G40,INDIRECT("'"&amp;$A40&amp;"'!B10"))</f>
        <v>#N/A</v>
      </c>
      <c r="I40" s="112" t="e">
        <f ca="1">IF($A40="Regular Cases",'Regular Cases'!H40,INDIRECT("'"&amp;$A40&amp;"'!B11"))</f>
        <v>#N/A</v>
      </c>
      <c r="J40" s="103"/>
      <c r="K40" s="222" t="e">
        <f ca="1">IF($A40="Regular Cases",'Regular Cases'!J40,INDIRECT("'"&amp;$A40&amp;"'!L5"))</f>
        <v>#N/A</v>
      </c>
      <c r="L40" s="142" t="e">
        <f ca="1">IF($A40="Regular Cases",'Regular Cases'!K40,INDIRECT("'"&amp;$A40&amp;"'!M5"))</f>
        <v>#N/A</v>
      </c>
      <c r="M40" s="255" t="e">
        <f ca="1">IF($A40="Regular Cases",'Regular Cases'!L40,INDIRECT("'"&amp;$A40&amp;"'!N5"))</f>
        <v>#N/A</v>
      </c>
      <c r="N40" s="32"/>
      <c r="O40" s="141" t="e">
        <f ca="1">IF($A40="Regular Cases",'Regular Cases'!N40,INDIRECT("'"&amp;$A40&amp;"'!L5"))</f>
        <v>#N/A</v>
      </c>
      <c r="P40" s="33" t="e">
        <f ca="1">IF($A40="Regular Cases",'Regular Cases'!O40,"")</f>
        <v>#N/A</v>
      </c>
      <c r="Q40" s="34"/>
      <c r="R40" s="45"/>
      <c r="S40" s="36" t="e">
        <f ca="1">IF($A40="Regular Cases",'Regular Cases'!R40,INDIRECT("'"&amp;$A40&amp;"'!L5"))</f>
        <v>#N/A</v>
      </c>
      <c r="T40" s="37"/>
      <c r="U40" s="38"/>
      <c r="V40" s="39"/>
      <c r="W40" s="40"/>
      <c r="X40" s="41"/>
      <c r="Y40" s="42"/>
      <c r="Z40" s="42"/>
      <c r="AA40" s="42"/>
      <c r="AB40" s="43"/>
      <c r="AC40" s="44"/>
    </row>
    <row r="41" spans="1:29" x14ac:dyDescent="0.25">
      <c r="A41" s="101" t="e">
        <f ca="1">IF(ROW(B41)-3&lt;=COUNTA('Regular Cases'!$A$4:$A$100),HYPERLINK("#'Regular Cases'!A1","Regular Cases"),HYPERLINK("#'" &amp; VLOOKUP(ROW(B41)-3-COUNTA('Regular Cases'!$A$4:$A$100),Worksheet!$F$2:$G$51,2,FALSE) &amp; "'!A1", VLOOKUP(ROW(B41)-3-COUNTA('Regular Cases'!$A$4:$A$100),Worksheet!$F$2:$G$51,2,FALSE)))</f>
        <v>#N/A</v>
      </c>
      <c r="B41" s="109" t="e">
        <f ca="1">IF($A41="Regular Cases",'Regular Cases'!A41,INDIRECT("'"&amp;$A41&amp;"'!B5"))</f>
        <v>#N/A</v>
      </c>
      <c r="C41" s="110" t="e">
        <f ca="1">IF($A41="Regular Cases",'Regular Cases'!B41,INDIRECT("'"&amp;$A41&amp;"'!B7"))</f>
        <v>#N/A</v>
      </c>
      <c r="D41" s="110" t="e">
        <f ca="1">IF($A41="Regular Cases",'Regular Cases'!C41,INDIRECT("'"&amp;$A41&amp;"'!B6"))</f>
        <v>#N/A</v>
      </c>
      <c r="E41" s="110" t="e">
        <f ca="1">IF($A41="Regular Cases",'Regular Cases'!D41,INDIRECT("'"&amp;$A41&amp;"'!B8"))</f>
        <v>#N/A</v>
      </c>
      <c r="F41" s="138" t="e">
        <f ca="1">IF($A41="Regular Cases",'Regular Cases'!E41,INDIRECT("'"&amp;$A41&amp;"'!B9"))</f>
        <v>#N/A</v>
      </c>
      <c r="G41" s="110" t="e">
        <f ca="1">IF($A41="Regular Cases",'Regular Cases'!F41,INDIRECT("'"&amp;$A41&amp;"'!B15"))</f>
        <v>#N/A</v>
      </c>
      <c r="H41" s="111" t="e">
        <f ca="1">IF($A41="Regular Cases",'Regular Cases'!G41,INDIRECT("'"&amp;$A41&amp;"'!B10"))</f>
        <v>#N/A</v>
      </c>
      <c r="I41" s="112" t="e">
        <f ca="1">IF($A41="Regular Cases",'Regular Cases'!H41,INDIRECT("'"&amp;$A41&amp;"'!B11"))</f>
        <v>#N/A</v>
      </c>
      <c r="J41" s="103"/>
      <c r="K41" s="222" t="e">
        <f ca="1">IF($A41="Regular Cases",'Regular Cases'!J41,INDIRECT("'"&amp;$A41&amp;"'!L5"))</f>
        <v>#N/A</v>
      </c>
      <c r="L41" s="142" t="e">
        <f ca="1">IF($A41="Regular Cases",'Regular Cases'!K41,INDIRECT("'"&amp;$A41&amp;"'!M5"))</f>
        <v>#N/A</v>
      </c>
      <c r="M41" s="255" t="e">
        <f ca="1">IF($A41="Regular Cases",'Regular Cases'!L41,INDIRECT("'"&amp;$A41&amp;"'!N5"))</f>
        <v>#N/A</v>
      </c>
      <c r="N41" s="32"/>
      <c r="O41" s="141" t="e">
        <f ca="1">IF($A41="Regular Cases",'Regular Cases'!N41,INDIRECT("'"&amp;$A41&amp;"'!L5"))</f>
        <v>#N/A</v>
      </c>
      <c r="P41" s="33" t="e">
        <f ca="1">IF($A41="Regular Cases",'Regular Cases'!O41,"")</f>
        <v>#N/A</v>
      </c>
      <c r="Q41" s="34"/>
      <c r="R41" s="45"/>
      <c r="S41" s="36" t="e">
        <f ca="1">IF($A41="Regular Cases",'Regular Cases'!R41,INDIRECT("'"&amp;$A41&amp;"'!L5"))</f>
        <v>#N/A</v>
      </c>
      <c r="T41" s="37"/>
      <c r="U41" s="38"/>
      <c r="V41" s="39"/>
      <c r="W41" s="40"/>
      <c r="X41" s="41"/>
      <c r="Y41" s="42"/>
      <c r="Z41" s="42"/>
      <c r="AA41" s="42"/>
      <c r="AB41" s="43"/>
      <c r="AC41" s="44"/>
    </row>
    <row r="42" spans="1:29" x14ac:dyDescent="0.25">
      <c r="A42" s="101" t="e">
        <f ca="1">IF(ROW(B42)-3&lt;=COUNTA('Regular Cases'!$A$4:$A$100),HYPERLINK("#'Regular Cases'!A1","Regular Cases"),HYPERLINK("#'" &amp; VLOOKUP(ROW(B42)-3-COUNTA('Regular Cases'!$A$4:$A$100),Worksheet!$F$2:$G$51,2,FALSE) &amp; "'!A1", VLOOKUP(ROW(B42)-3-COUNTA('Regular Cases'!$A$4:$A$100),Worksheet!$F$2:$G$51,2,FALSE)))</f>
        <v>#N/A</v>
      </c>
      <c r="B42" s="109" t="e">
        <f ca="1">IF($A42="Regular Cases",'Regular Cases'!A42,INDIRECT("'"&amp;$A42&amp;"'!B5"))</f>
        <v>#N/A</v>
      </c>
      <c r="C42" s="110" t="e">
        <f ca="1">IF($A42="Regular Cases",'Regular Cases'!B42,INDIRECT("'"&amp;$A42&amp;"'!B7"))</f>
        <v>#N/A</v>
      </c>
      <c r="D42" s="110" t="e">
        <f ca="1">IF($A42="Regular Cases",'Regular Cases'!C42,INDIRECT("'"&amp;$A42&amp;"'!B6"))</f>
        <v>#N/A</v>
      </c>
      <c r="E42" s="110" t="e">
        <f ca="1">IF($A42="Regular Cases",'Regular Cases'!D42,INDIRECT("'"&amp;$A42&amp;"'!B8"))</f>
        <v>#N/A</v>
      </c>
      <c r="F42" s="138" t="e">
        <f ca="1">IF($A42="Regular Cases",'Regular Cases'!E42,INDIRECT("'"&amp;$A42&amp;"'!B9"))</f>
        <v>#N/A</v>
      </c>
      <c r="G42" s="110" t="e">
        <f ca="1">IF($A42="Regular Cases",'Regular Cases'!F42,INDIRECT("'"&amp;$A42&amp;"'!B15"))</f>
        <v>#N/A</v>
      </c>
      <c r="H42" s="111" t="e">
        <f ca="1">IF($A42="Regular Cases",'Regular Cases'!G42,INDIRECT("'"&amp;$A42&amp;"'!B10"))</f>
        <v>#N/A</v>
      </c>
      <c r="I42" s="112" t="e">
        <f ca="1">IF($A42="Regular Cases",'Regular Cases'!H42,INDIRECT("'"&amp;$A42&amp;"'!B11"))</f>
        <v>#N/A</v>
      </c>
      <c r="J42" s="103"/>
      <c r="K42" s="222" t="e">
        <f ca="1">IF($A42="Regular Cases",'Regular Cases'!J42,INDIRECT("'"&amp;$A42&amp;"'!L5"))</f>
        <v>#N/A</v>
      </c>
      <c r="L42" s="142" t="e">
        <f ca="1">IF($A42="Regular Cases",'Regular Cases'!K42,INDIRECT("'"&amp;$A42&amp;"'!M5"))</f>
        <v>#N/A</v>
      </c>
      <c r="M42" s="255" t="e">
        <f ca="1">IF($A42="Regular Cases",'Regular Cases'!L42,INDIRECT("'"&amp;$A42&amp;"'!N5"))</f>
        <v>#N/A</v>
      </c>
      <c r="N42" s="32"/>
      <c r="O42" s="141" t="e">
        <f ca="1">IF($A42="Regular Cases",'Regular Cases'!N42,INDIRECT("'"&amp;$A42&amp;"'!L5"))</f>
        <v>#N/A</v>
      </c>
      <c r="P42" s="33" t="e">
        <f ca="1">IF($A42="Regular Cases",'Regular Cases'!O42,"")</f>
        <v>#N/A</v>
      </c>
      <c r="Q42" s="34"/>
      <c r="R42" s="45"/>
      <c r="S42" s="36" t="e">
        <f ca="1">IF($A42="Regular Cases",'Regular Cases'!R42,INDIRECT("'"&amp;$A42&amp;"'!L5"))</f>
        <v>#N/A</v>
      </c>
      <c r="T42" s="37"/>
      <c r="U42" s="38"/>
      <c r="V42" s="39"/>
      <c r="W42" s="40"/>
      <c r="X42" s="41"/>
      <c r="Y42" s="42"/>
      <c r="Z42" s="42"/>
      <c r="AA42" s="42"/>
      <c r="AB42" s="43"/>
      <c r="AC42" s="44"/>
    </row>
    <row r="43" spans="1:29" x14ac:dyDescent="0.25">
      <c r="A43" s="101" t="e">
        <f ca="1">IF(ROW(B43)-3&lt;=COUNTA('Regular Cases'!$A$4:$A$100),HYPERLINK("#'Regular Cases'!A1","Regular Cases"),HYPERLINK("#'" &amp; VLOOKUP(ROW(B43)-3-COUNTA('Regular Cases'!$A$4:$A$100),Worksheet!$F$2:$G$51,2,FALSE) &amp; "'!A1", VLOOKUP(ROW(B43)-3-COUNTA('Regular Cases'!$A$4:$A$100),Worksheet!$F$2:$G$51,2,FALSE)))</f>
        <v>#N/A</v>
      </c>
      <c r="B43" s="109" t="e">
        <f ca="1">IF($A43="Regular Cases",'Regular Cases'!A43,INDIRECT("'"&amp;$A43&amp;"'!B5"))</f>
        <v>#N/A</v>
      </c>
      <c r="C43" s="110" t="e">
        <f ca="1">IF($A43="Regular Cases",'Regular Cases'!B43,INDIRECT("'"&amp;$A43&amp;"'!B7"))</f>
        <v>#N/A</v>
      </c>
      <c r="D43" s="110" t="e">
        <f ca="1">IF($A43="Regular Cases",'Regular Cases'!C43,INDIRECT("'"&amp;$A43&amp;"'!B6"))</f>
        <v>#N/A</v>
      </c>
      <c r="E43" s="110" t="e">
        <f ca="1">IF($A43="Regular Cases",'Regular Cases'!D43,INDIRECT("'"&amp;$A43&amp;"'!B8"))</f>
        <v>#N/A</v>
      </c>
      <c r="F43" s="138" t="e">
        <f ca="1">IF($A43="Regular Cases",'Regular Cases'!E43,INDIRECT("'"&amp;$A43&amp;"'!B9"))</f>
        <v>#N/A</v>
      </c>
      <c r="G43" s="110" t="e">
        <f ca="1">IF($A43="Regular Cases",'Regular Cases'!F43,INDIRECT("'"&amp;$A43&amp;"'!B15"))</f>
        <v>#N/A</v>
      </c>
      <c r="H43" s="111" t="e">
        <f ca="1">IF($A43="Regular Cases",'Regular Cases'!G43,INDIRECT("'"&amp;$A43&amp;"'!B10"))</f>
        <v>#N/A</v>
      </c>
      <c r="I43" s="112" t="e">
        <f ca="1">IF($A43="Regular Cases",'Regular Cases'!H43,INDIRECT("'"&amp;$A43&amp;"'!B11"))</f>
        <v>#N/A</v>
      </c>
      <c r="J43" s="103"/>
      <c r="K43" s="222" t="e">
        <f ca="1">IF($A43="Regular Cases",'Regular Cases'!J43,INDIRECT("'"&amp;$A43&amp;"'!L5"))</f>
        <v>#N/A</v>
      </c>
      <c r="L43" s="142" t="e">
        <f ca="1">IF($A43="Regular Cases",'Regular Cases'!K43,INDIRECT("'"&amp;$A43&amp;"'!M5"))</f>
        <v>#N/A</v>
      </c>
      <c r="M43" s="255" t="e">
        <f ca="1">IF($A43="Regular Cases",'Regular Cases'!L43,INDIRECT("'"&amp;$A43&amp;"'!N5"))</f>
        <v>#N/A</v>
      </c>
      <c r="N43" s="32"/>
      <c r="O43" s="141" t="e">
        <f ca="1">IF($A43="Regular Cases",'Regular Cases'!N43,INDIRECT("'"&amp;$A43&amp;"'!L5"))</f>
        <v>#N/A</v>
      </c>
      <c r="P43" s="33" t="e">
        <f ca="1">IF($A43="Regular Cases",'Regular Cases'!O43,"")</f>
        <v>#N/A</v>
      </c>
      <c r="Q43" s="34"/>
      <c r="R43" s="45"/>
      <c r="S43" s="36" t="e">
        <f ca="1">IF($A43="Regular Cases",'Regular Cases'!R43,INDIRECT("'"&amp;$A43&amp;"'!L5"))</f>
        <v>#N/A</v>
      </c>
      <c r="T43" s="37"/>
      <c r="U43" s="38"/>
      <c r="V43" s="39"/>
      <c r="W43" s="40"/>
      <c r="X43" s="41"/>
      <c r="Y43" s="42"/>
      <c r="Z43" s="42"/>
      <c r="AA43" s="42"/>
      <c r="AB43" s="43"/>
      <c r="AC43" s="44"/>
    </row>
    <row r="44" spans="1:29" x14ac:dyDescent="0.25">
      <c r="A44" s="101" t="e">
        <f ca="1">IF(ROW(B44)-3&lt;=COUNTA('Regular Cases'!$A$4:$A$100),HYPERLINK("#'Regular Cases'!A1","Regular Cases"),HYPERLINK("#'" &amp; VLOOKUP(ROW(B44)-3-COUNTA('Regular Cases'!$A$4:$A$100),Worksheet!$F$2:$G$51,2,FALSE) &amp; "'!A1", VLOOKUP(ROW(B44)-3-COUNTA('Regular Cases'!$A$4:$A$100),Worksheet!$F$2:$G$51,2,FALSE)))</f>
        <v>#N/A</v>
      </c>
      <c r="B44" s="109" t="e">
        <f ca="1">IF($A44="Regular Cases",'Regular Cases'!A44,INDIRECT("'"&amp;$A44&amp;"'!B5"))</f>
        <v>#N/A</v>
      </c>
      <c r="C44" s="110" t="e">
        <f ca="1">IF($A44="Regular Cases",'Regular Cases'!B44,INDIRECT("'"&amp;$A44&amp;"'!B7"))</f>
        <v>#N/A</v>
      </c>
      <c r="D44" s="110" t="e">
        <f ca="1">IF($A44="Regular Cases",'Regular Cases'!C44,INDIRECT("'"&amp;$A44&amp;"'!B6"))</f>
        <v>#N/A</v>
      </c>
      <c r="E44" s="110" t="e">
        <f ca="1">IF($A44="Regular Cases",'Regular Cases'!D44,INDIRECT("'"&amp;$A44&amp;"'!B8"))</f>
        <v>#N/A</v>
      </c>
      <c r="F44" s="138" t="e">
        <f ca="1">IF($A44="Regular Cases",'Regular Cases'!E44,INDIRECT("'"&amp;$A44&amp;"'!B9"))</f>
        <v>#N/A</v>
      </c>
      <c r="G44" s="110" t="e">
        <f ca="1">IF($A44="Regular Cases",'Regular Cases'!F44,INDIRECT("'"&amp;$A44&amp;"'!B15"))</f>
        <v>#N/A</v>
      </c>
      <c r="H44" s="111" t="e">
        <f ca="1">IF($A44="Regular Cases",'Regular Cases'!G44,INDIRECT("'"&amp;$A44&amp;"'!B10"))</f>
        <v>#N/A</v>
      </c>
      <c r="I44" s="112" t="e">
        <f ca="1">IF($A44="Regular Cases",'Regular Cases'!H44,INDIRECT("'"&amp;$A44&amp;"'!B11"))</f>
        <v>#N/A</v>
      </c>
      <c r="J44" s="103"/>
      <c r="K44" s="222" t="e">
        <f ca="1">IF($A44="Regular Cases",'Regular Cases'!J44,INDIRECT("'"&amp;$A44&amp;"'!L5"))</f>
        <v>#N/A</v>
      </c>
      <c r="L44" s="142" t="e">
        <f ca="1">IF($A44="Regular Cases",'Regular Cases'!K44,INDIRECT("'"&amp;$A44&amp;"'!M5"))</f>
        <v>#N/A</v>
      </c>
      <c r="M44" s="255" t="e">
        <f ca="1">IF($A44="Regular Cases",'Regular Cases'!L44,INDIRECT("'"&amp;$A44&amp;"'!N5"))</f>
        <v>#N/A</v>
      </c>
      <c r="N44" s="32"/>
      <c r="O44" s="141" t="e">
        <f ca="1">IF($A44="Regular Cases",'Regular Cases'!N44,INDIRECT("'"&amp;$A44&amp;"'!L5"))</f>
        <v>#N/A</v>
      </c>
      <c r="P44" s="33" t="e">
        <f ca="1">IF($A44="Regular Cases",'Regular Cases'!O44,"")</f>
        <v>#N/A</v>
      </c>
      <c r="Q44" s="34"/>
      <c r="R44" s="45"/>
      <c r="S44" s="36" t="e">
        <f ca="1">IF($A44="Regular Cases",'Regular Cases'!R44,INDIRECT("'"&amp;$A44&amp;"'!L5"))</f>
        <v>#N/A</v>
      </c>
      <c r="T44" s="37"/>
      <c r="U44" s="38"/>
      <c r="V44" s="39"/>
      <c r="W44" s="40"/>
      <c r="X44" s="41"/>
      <c r="Y44" s="42"/>
      <c r="Z44" s="42"/>
      <c r="AA44" s="42"/>
      <c r="AB44" s="43"/>
      <c r="AC44" s="44"/>
    </row>
    <row r="45" spans="1:29" x14ac:dyDescent="0.25">
      <c r="A45" s="101" t="e">
        <f ca="1">IF(ROW(B45)-3&lt;=COUNTA('Regular Cases'!$A$4:$A$100),HYPERLINK("#'Regular Cases'!A1","Regular Cases"),HYPERLINK("#'" &amp; VLOOKUP(ROW(B45)-3-COUNTA('Regular Cases'!$A$4:$A$100),Worksheet!$F$2:$G$51,2,FALSE) &amp; "'!A1", VLOOKUP(ROW(B45)-3-COUNTA('Regular Cases'!$A$4:$A$100),Worksheet!$F$2:$G$51,2,FALSE)))</f>
        <v>#N/A</v>
      </c>
      <c r="B45" s="109" t="e">
        <f ca="1">IF($A45="Regular Cases",'Regular Cases'!A45,INDIRECT("'"&amp;$A45&amp;"'!B5"))</f>
        <v>#N/A</v>
      </c>
      <c r="C45" s="110" t="e">
        <f ca="1">IF($A45="Regular Cases",'Regular Cases'!B45,INDIRECT("'"&amp;$A45&amp;"'!B7"))</f>
        <v>#N/A</v>
      </c>
      <c r="D45" s="110" t="e">
        <f ca="1">IF($A45="Regular Cases",'Regular Cases'!C45,INDIRECT("'"&amp;$A45&amp;"'!B6"))</f>
        <v>#N/A</v>
      </c>
      <c r="E45" s="110" t="e">
        <f ca="1">IF($A45="Regular Cases",'Regular Cases'!D45,INDIRECT("'"&amp;$A45&amp;"'!B8"))</f>
        <v>#N/A</v>
      </c>
      <c r="F45" s="138" t="e">
        <f ca="1">IF($A45="Regular Cases",'Regular Cases'!E45,INDIRECT("'"&amp;$A45&amp;"'!B9"))</f>
        <v>#N/A</v>
      </c>
      <c r="G45" s="110" t="e">
        <f ca="1">IF($A45="Regular Cases",'Regular Cases'!F45,INDIRECT("'"&amp;$A45&amp;"'!B15"))</f>
        <v>#N/A</v>
      </c>
      <c r="H45" s="111" t="e">
        <f ca="1">IF($A45="Regular Cases",'Regular Cases'!G45,INDIRECT("'"&amp;$A45&amp;"'!B10"))</f>
        <v>#N/A</v>
      </c>
      <c r="I45" s="112" t="e">
        <f ca="1">IF($A45="Regular Cases",'Regular Cases'!H45,INDIRECT("'"&amp;$A45&amp;"'!B11"))</f>
        <v>#N/A</v>
      </c>
      <c r="J45" s="103"/>
      <c r="K45" s="222" t="e">
        <f ca="1">IF($A45="Regular Cases",'Regular Cases'!J45,INDIRECT("'"&amp;$A45&amp;"'!L5"))</f>
        <v>#N/A</v>
      </c>
      <c r="L45" s="142" t="e">
        <f ca="1">IF($A45="Regular Cases",'Regular Cases'!K45,INDIRECT("'"&amp;$A45&amp;"'!M5"))</f>
        <v>#N/A</v>
      </c>
      <c r="M45" s="255" t="e">
        <f ca="1">IF($A45="Regular Cases",'Regular Cases'!L45,INDIRECT("'"&amp;$A45&amp;"'!N5"))</f>
        <v>#N/A</v>
      </c>
      <c r="N45" s="32"/>
      <c r="O45" s="141" t="e">
        <f ca="1">IF($A45="Regular Cases",'Regular Cases'!N45,INDIRECT("'"&amp;$A45&amp;"'!L5"))</f>
        <v>#N/A</v>
      </c>
      <c r="P45" s="33" t="e">
        <f ca="1">IF($A45="Regular Cases",'Regular Cases'!O45,"")</f>
        <v>#N/A</v>
      </c>
      <c r="Q45" s="34"/>
      <c r="R45" s="45"/>
      <c r="S45" s="36" t="e">
        <f ca="1">IF($A45="Regular Cases",'Regular Cases'!R45,INDIRECT("'"&amp;$A45&amp;"'!L5"))</f>
        <v>#N/A</v>
      </c>
      <c r="T45" s="37"/>
      <c r="U45" s="38"/>
      <c r="V45" s="39"/>
      <c r="W45" s="40"/>
      <c r="X45" s="41"/>
      <c r="Y45" s="42"/>
      <c r="Z45" s="42"/>
      <c r="AA45" s="42"/>
      <c r="AB45" s="43"/>
      <c r="AC45" s="44"/>
    </row>
    <row r="46" spans="1:29" x14ac:dyDescent="0.25">
      <c r="A46" s="101" t="e">
        <f ca="1">IF(ROW(B46)-3&lt;=COUNTA('Regular Cases'!$A$4:$A$100),HYPERLINK("#'Regular Cases'!A1","Regular Cases"),HYPERLINK("#'" &amp; VLOOKUP(ROW(B46)-3-COUNTA('Regular Cases'!$A$4:$A$100),Worksheet!$F$2:$G$51,2,FALSE) &amp; "'!A1", VLOOKUP(ROW(B46)-3-COUNTA('Regular Cases'!$A$4:$A$100),Worksheet!$F$2:$G$51,2,FALSE)))</f>
        <v>#N/A</v>
      </c>
      <c r="B46" s="109" t="e">
        <f ca="1">IF($A46="Regular Cases",'Regular Cases'!A46,INDIRECT("'"&amp;$A46&amp;"'!B5"))</f>
        <v>#N/A</v>
      </c>
      <c r="C46" s="110" t="e">
        <f ca="1">IF($A46="Regular Cases",'Regular Cases'!B46,INDIRECT("'"&amp;$A46&amp;"'!B7"))</f>
        <v>#N/A</v>
      </c>
      <c r="D46" s="110" t="e">
        <f ca="1">IF($A46="Regular Cases",'Regular Cases'!C46,INDIRECT("'"&amp;$A46&amp;"'!B6"))</f>
        <v>#N/A</v>
      </c>
      <c r="E46" s="110" t="e">
        <f ca="1">IF($A46="Regular Cases",'Regular Cases'!D46,INDIRECT("'"&amp;$A46&amp;"'!B8"))</f>
        <v>#N/A</v>
      </c>
      <c r="F46" s="138" t="e">
        <f ca="1">IF($A46="Regular Cases",'Regular Cases'!E46,INDIRECT("'"&amp;$A46&amp;"'!B9"))</f>
        <v>#N/A</v>
      </c>
      <c r="G46" s="110" t="e">
        <f ca="1">IF($A46="Regular Cases",'Regular Cases'!F46,INDIRECT("'"&amp;$A46&amp;"'!B15"))</f>
        <v>#N/A</v>
      </c>
      <c r="H46" s="111" t="e">
        <f ca="1">IF($A46="Regular Cases",'Regular Cases'!G46,INDIRECT("'"&amp;$A46&amp;"'!B10"))</f>
        <v>#N/A</v>
      </c>
      <c r="I46" s="112" t="e">
        <f ca="1">IF($A46="Regular Cases",'Regular Cases'!H46,INDIRECT("'"&amp;$A46&amp;"'!B11"))</f>
        <v>#N/A</v>
      </c>
      <c r="J46" s="103"/>
      <c r="K46" s="222" t="e">
        <f ca="1">IF($A46="Regular Cases",'Regular Cases'!J46,INDIRECT("'"&amp;$A46&amp;"'!L5"))</f>
        <v>#N/A</v>
      </c>
      <c r="L46" s="142" t="e">
        <f ca="1">IF($A46="Regular Cases",'Regular Cases'!K46,INDIRECT("'"&amp;$A46&amp;"'!M5"))</f>
        <v>#N/A</v>
      </c>
      <c r="M46" s="255" t="e">
        <f ca="1">IF($A46="Regular Cases",'Regular Cases'!L46,INDIRECT("'"&amp;$A46&amp;"'!N5"))</f>
        <v>#N/A</v>
      </c>
      <c r="N46" s="32"/>
      <c r="O46" s="141" t="e">
        <f ca="1">IF($A46="Regular Cases",'Regular Cases'!N46,INDIRECT("'"&amp;$A46&amp;"'!L5"))</f>
        <v>#N/A</v>
      </c>
      <c r="P46" s="33" t="e">
        <f ca="1">IF($A46="Regular Cases",'Regular Cases'!O46,"")</f>
        <v>#N/A</v>
      </c>
      <c r="Q46" s="34"/>
      <c r="R46" s="45"/>
      <c r="S46" s="36" t="e">
        <f ca="1">IF($A46="Regular Cases",'Regular Cases'!R46,INDIRECT("'"&amp;$A46&amp;"'!L5"))</f>
        <v>#N/A</v>
      </c>
      <c r="T46" s="37"/>
      <c r="U46" s="38"/>
      <c r="V46" s="39"/>
      <c r="W46" s="40"/>
      <c r="X46" s="41"/>
      <c r="Y46" s="42"/>
      <c r="Z46" s="42"/>
      <c r="AA46" s="42"/>
      <c r="AB46" s="43"/>
      <c r="AC46" s="44"/>
    </row>
    <row r="47" spans="1:29" x14ac:dyDescent="0.25">
      <c r="A47" s="101" t="e">
        <f ca="1">IF(ROW(B47)-3&lt;=COUNTA('Regular Cases'!$A$4:$A$100),HYPERLINK("#'Regular Cases'!A1","Regular Cases"),HYPERLINK("#'" &amp; VLOOKUP(ROW(B47)-3-COUNTA('Regular Cases'!$A$4:$A$100),Worksheet!$F$2:$G$51,2,FALSE) &amp; "'!A1", VLOOKUP(ROW(B47)-3-COUNTA('Regular Cases'!$A$4:$A$100),Worksheet!$F$2:$G$51,2,FALSE)))</f>
        <v>#N/A</v>
      </c>
      <c r="B47" s="109" t="e">
        <f ca="1">IF($A47="Regular Cases",'Regular Cases'!A47,INDIRECT("'"&amp;$A47&amp;"'!B5"))</f>
        <v>#N/A</v>
      </c>
      <c r="C47" s="110" t="e">
        <f ca="1">IF($A47="Regular Cases",'Regular Cases'!B47,INDIRECT("'"&amp;$A47&amp;"'!B7"))</f>
        <v>#N/A</v>
      </c>
      <c r="D47" s="110" t="e">
        <f ca="1">IF($A47="Regular Cases",'Regular Cases'!C47,INDIRECT("'"&amp;$A47&amp;"'!B6"))</f>
        <v>#N/A</v>
      </c>
      <c r="E47" s="110" t="e">
        <f ca="1">IF($A47="Regular Cases",'Regular Cases'!D47,INDIRECT("'"&amp;$A47&amp;"'!B8"))</f>
        <v>#N/A</v>
      </c>
      <c r="F47" s="138" t="e">
        <f ca="1">IF($A47="Regular Cases",'Regular Cases'!E47,INDIRECT("'"&amp;$A47&amp;"'!B9"))</f>
        <v>#N/A</v>
      </c>
      <c r="G47" s="110" t="e">
        <f ca="1">IF($A47="Regular Cases",'Regular Cases'!F47,INDIRECT("'"&amp;$A47&amp;"'!B15"))</f>
        <v>#N/A</v>
      </c>
      <c r="H47" s="111" t="e">
        <f ca="1">IF($A47="Regular Cases",'Regular Cases'!G47,INDIRECT("'"&amp;$A47&amp;"'!B10"))</f>
        <v>#N/A</v>
      </c>
      <c r="I47" s="112" t="e">
        <f ca="1">IF($A47="Regular Cases",'Regular Cases'!H47,INDIRECT("'"&amp;$A47&amp;"'!B11"))</f>
        <v>#N/A</v>
      </c>
      <c r="J47" s="103"/>
      <c r="K47" s="222" t="e">
        <f ca="1">IF($A47="Regular Cases",'Regular Cases'!J47,INDIRECT("'"&amp;$A47&amp;"'!L5"))</f>
        <v>#N/A</v>
      </c>
      <c r="L47" s="142" t="e">
        <f ca="1">IF($A47="Regular Cases",'Regular Cases'!K47,INDIRECT("'"&amp;$A47&amp;"'!M5"))</f>
        <v>#N/A</v>
      </c>
      <c r="M47" s="255" t="e">
        <f ca="1">IF($A47="Regular Cases",'Regular Cases'!L47,INDIRECT("'"&amp;$A47&amp;"'!N5"))</f>
        <v>#N/A</v>
      </c>
      <c r="N47" s="32"/>
      <c r="O47" s="141" t="e">
        <f ca="1">IF($A47="Regular Cases",'Regular Cases'!N47,INDIRECT("'"&amp;$A47&amp;"'!L5"))</f>
        <v>#N/A</v>
      </c>
      <c r="P47" s="33" t="e">
        <f ca="1">IF($A47="Regular Cases",'Regular Cases'!O47,"")</f>
        <v>#N/A</v>
      </c>
      <c r="Q47" s="34"/>
      <c r="R47" s="45"/>
      <c r="S47" s="36" t="e">
        <f ca="1">IF($A47="Regular Cases",'Regular Cases'!R47,INDIRECT("'"&amp;$A47&amp;"'!L5"))</f>
        <v>#N/A</v>
      </c>
      <c r="T47" s="37"/>
      <c r="U47" s="38"/>
      <c r="V47" s="39"/>
      <c r="W47" s="40"/>
      <c r="X47" s="41"/>
      <c r="Y47" s="42"/>
      <c r="Z47" s="42"/>
      <c r="AA47" s="42"/>
      <c r="AB47" s="43"/>
      <c r="AC47" s="44"/>
    </row>
    <row r="48" spans="1:29" x14ac:dyDescent="0.25">
      <c r="A48" s="101" t="e">
        <f ca="1">IF(ROW(B48)-3&lt;=COUNTA('Regular Cases'!$A$4:$A$100),HYPERLINK("#'Regular Cases'!A1","Regular Cases"),HYPERLINK("#'" &amp; VLOOKUP(ROW(B48)-3-COUNTA('Regular Cases'!$A$4:$A$100),Worksheet!$F$2:$G$51,2,FALSE) &amp; "'!A1", VLOOKUP(ROW(B48)-3-COUNTA('Regular Cases'!$A$4:$A$100),Worksheet!$F$2:$G$51,2,FALSE)))</f>
        <v>#N/A</v>
      </c>
      <c r="B48" s="109" t="e">
        <f ca="1">IF($A48="Regular Cases",'Regular Cases'!A48,INDIRECT("'"&amp;$A48&amp;"'!B5"))</f>
        <v>#N/A</v>
      </c>
      <c r="C48" s="110" t="e">
        <f ca="1">IF($A48="Regular Cases",'Regular Cases'!B48,INDIRECT("'"&amp;$A48&amp;"'!B7"))</f>
        <v>#N/A</v>
      </c>
      <c r="D48" s="110" t="e">
        <f ca="1">IF($A48="Regular Cases",'Regular Cases'!C48,INDIRECT("'"&amp;$A48&amp;"'!B6"))</f>
        <v>#N/A</v>
      </c>
      <c r="E48" s="110" t="e">
        <f ca="1">IF($A48="Regular Cases",'Regular Cases'!D48,INDIRECT("'"&amp;$A48&amp;"'!B8"))</f>
        <v>#N/A</v>
      </c>
      <c r="F48" s="138" t="e">
        <f ca="1">IF($A48="Regular Cases",'Regular Cases'!E48,INDIRECT("'"&amp;$A48&amp;"'!B9"))</f>
        <v>#N/A</v>
      </c>
      <c r="G48" s="110" t="e">
        <f ca="1">IF($A48="Regular Cases",'Regular Cases'!F48,INDIRECT("'"&amp;$A48&amp;"'!B15"))</f>
        <v>#N/A</v>
      </c>
      <c r="H48" s="111" t="e">
        <f ca="1">IF($A48="Regular Cases",'Regular Cases'!G48,INDIRECT("'"&amp;$A48&amp;"'!B10"))</f>
        <v>#N/A</v>
      </c>
      <c r="I48" s="112" t="e">
        <f ca="1">IF($A48="Regular Cases",'Regular Cases'!H48,INDIRECT("'"&amp;$A48&amp;"'!B11"))</f>
        <v>#N/A</v>
      </c>
      <c r="J48" s="103"/>
      <c r="K48" s="222" t="e">
        <f ca="1">IF($A48="Regular Cases",'Regular Cases'!J48,INDIRECT("'"&amp;$A48&amp;"'!L5"))</f>
        <v>#N/A</v>
      </c>
      <c r="L48" s="142" t="e">
        <f ca="1">IF($A48="Regular Cases",'Regular Cases'!K48,INDIRECT("'"&amp;$A48&amp;"'!M5"))</f>
        <v>#N/A</v>
      </c>
      <c r="M48" s="255" t="e">
        <f ca="1">IF($A48="Regular Cases",'Regular Cases'!L48,INDIRECT("'"&amp;$A48&amp;"'!N5"))</f>
        <v>#N/A</v>
      </c>
      <c r="N48" s="32"/>
      <c r="O48" s="141" t="e">
        <f ca="1">IF($A48="Regular Cases",'Regular Cases'!N48,INDIRECT("'"&amp;$A48&amp;"'!L5"))</f>
        <v>#N/A</v>
      </c>
      <c r="P48" s="33" t="e">
        <f ca="1">IF($A48="Regular Cases",'Regular Cases'!O48,"")</f>
        <v>#N/A</v>
      </c>
      <c r="Q48" s="34"/>
      <c r="R48" s="45"/>
      <c r="S48" s="36" t="e">
        <f ca="1">IF($A48="Regular Cases",'Regular Cases'!R48,INDIRECT("'"&amp;$A48&amp;"'!L5"))</f>
        <v>#N/A</v>
      </c>
      <c r="T48" s="37"/>
      <c r="U48" s="38"/>
      <c r="V48" s="39"/>
      <c r="W48" s="40"/>
      <c r="X48" s="41"/>
      <c r="Y48" s="42"/>
      <c r="Z48" s="42"/>
      <c r="AA48" s="42"/>
      <c r="AB48" s="43"/>
      <c r="AC48" s="44"/>
    </row>
    <row r="49" spans="1:29" x14ac:dyDescent="0.25">
      <c r="A49" s="101" t="e">
        <f ca="1">IF(ROW(B49)-3&lt;=COUNTA('Regular Cases'!$A$4:$A$100),HYPERLINK("#'Regular Cases'!A1","Regular Cases"),HYPERLINK("#'" &amp; VLOOKUP(ROW(B49)-3-COUNTA('Regular Cases'!$A$4:$A$100),Worksheet!$F$2:$G$51,2,FALSE) &amp; "'!A1", VLOOKUP(ROW(B49)-3-COUNTA('Regular Cases'!$A$4:$A$100),Worksheet!$F$2:$G$51,2,FALSE)))</f>
        <v>#N/A</v>
      </c>
      <c r="B49" s="109" t="e">
        <f ca="1">IF($A49="Regular Cases",'Regular Cases'!A49,INDIRECT("'"&amp;$A49&amp;"'!B5"))</f>
        <v>#N/A</v>
      </c>
      <c r="C49" s="110" t="e">
        <f ca="1">IF($A49="Regular Cases",'Regular Cases'!B49,INDIRECT("'"&amp;$A49&amp;"'!B7"))</f>
        <v>#N/A</v>
      </c>
      <c r="D49" s="110" t="e">
        <f ca="1">IF($A49="Regular Cases",'Regular Cases'!C49,INDIRECT("'"&amp;$A49&amp;"'!B6"))</f>
        <v>#N/A</v>
      </c>
      <c r="E49" s="110" t="e">
        <f ca="1">IF($A49="Regular Cases",'Regular Cases'!D49,INDIRECT("'"&amp;$A49&amp;"'!B8"))</f>
        <v>#N/A</v>
      </c>
      <c r="F49" s="138" t="e">
        <f ca="1">IF($A49="Regular Cases",'Regular Cases'!E49,INDIRECT("'"&amp;$A49&amp;"'!B9"))</f>
        <v>#N/A</v>
      </c>
      <c r="G49" s="110" t="e">
        <f ca="1">IF($A49="Regular Cases",'Regular Cases'!F49,INDIRECT("'"&amp;$A49&amp;"'!B15"))</f>
        <v>#N/A</v>
      </c>
      <c r="H49" s="111" t="e">
        <f ca="1">IF($A49="Regular Cases",'Regular Cases'!G49,INDIRECT("'"&amp;$A49&amp;"'!B10"))</f>
        <v>#N/A</v>
      </c>
      <c r="I49" s="112" t="e">
        <f ca="1">IF($A49="Regular Cases",'Regular Cases'!H49,INDIRECT("'"&amp;$A49&amp;"'!B11"))</f>
        <v>#N/A</v>
      </c>
      <c r="J49" s="103"/>
      <c r="K49" s="222" t="e">
        <f ca="1">IF($A49="Regular Cases",'Regular Cases'!J49,INDIRECT("'"&amp;$A49&amp;"'!L5"))</f>
        <v>#N/A</v>
      </c>
      <c r="L49" s="142" t="e">
        <f ca="1">IF($A49="Regular Cases",'Regular Cases'!K49,INDIRECT("'"&amp;$A49&amp;"'!M5"))</f>
        <v>#N/A</v>
      </c>
      <c r="M49" s="255" t="e">
        <f ca="1">IF($A49="Regular Cases",'Regular Cases'!L49,INDIRECT("'"&amp;$A49&amp;"'!N5"))</f>
        <v>#N/A</v>
      </c>
      <c r="N49" s="32"/>
      <c r="O49" s="141" t="e">
        <f ca="1">IF($A49="Regular Cases",'Regular Cases'!N49,INDIRECT("'"&amp;$A49&amp;"'!L5"))</f>
        <v>#N/A</v>
      </c>
      <c r="P49" s="33" t="e">
        <f ca="1">IF($A49="Regular Cases",'Regular Cases'!O49,"")</f>
        <v>#N/A</v>
      </c>
      <c r="Q49" s="34"/>
      <c r="R49" s="45"/>
      <c r="S49" s="36" t="e">
        <f ca="1">IF($A49="Regular Cases",'Regular Cases'!R49,INDIRECT("'"&amp;$A49&amp;"'!L5"))</f>
        <v>#N/A</v>
      </c>
      <c r="T49" s="37"/>
      <c r="U49" s="38"/>
      <c r="V49" s="39"/>
      <c r="W49" s="40"/>
      <c r="X49" s="41"/>
      <c r="Y49" s="42"/>
      <c r="Z49" s="42"/>
      <c r="AA49" s="42"/>
      <c r="AB49" s="43"/>
      <c r="AC49" s="44"/>
    </row>
    <row r="50" spans="1:29" x14ac:dyDescent="0.25">
      <c r="A50" s="101" t="e">
        <f ca="1">IF(ROW(B50)-3&lt;=COUNTA('Regular Cases'!$A$4:$A$100),HYPERLINK("#'Regular Cases'!A1","Regular Cases"),HYPERLINK("#'" &amp; VLOOKUP(ROW(B50)-3-COUNTA('Regular Cases'!$A$4:$A$100),Worksheet!$F$2:$G$51,2,FALSE) &amp; "'!A1", VLOOKUP(ROW(B50)-3-COUNTA('Regular Cases'!$A$4:$A$100),Worksheet!$F$2:$G$51,2,FALSE)))</f>
        <v>#N/A</v>
      </c>
      <c r="B50" s="109" t="e">
        <f ca="1">IF($A50="Regular Cases",'Regular Cases'!A50,INDIRECT("'"&amp;$A50&amp;"'!B5"))</f>
        <v>#N/A</v>
      </c>
      <c r="C50" s="110" t="e">
        <f ca="1">IF($A50="Regular Cases",'Regular Cases'!B50,INDIRECT("'"&amp;$A50&amp;"'!B7"))</f>
        <v>#N/A</v>
      </c>
      <c r="D50" s="110" t="e">
        <f ca="1">IF($A50="Regular Cases",'Regular Cases'!C50,INDIRECT("'"&amp;$A50&amp;"'!B6"))</f>
        <v>#N/A</v>
      </c>
      <c r="E50" s="110" t="e">
        <f ca="1">IF($A50="Regular Cases",'Regular Cases'!D50,INDIRECT("'"&amp;$A50&amp;"'!B8"))</f>
        <v>#N/A</v>
      </c>
      <c r="F50" s="138" t="e">
        <f ca="1">IF($A50="Regular Cases",'Regular Cases'!E50,INDIRECT("'"&amp;$A50&amp;"'!B9"))</f>
        <v>#N/A</v>
      </c>
      <c r="G50" s="110" t="e">
        <f ca="1">IF($A50="Regular Cases",'Regular Cases'!F50,INDIRECT("'"&amp;$A50&amp;"'!B15"))</f>
        <v>#N/A</v>
      </c>
      <c r="H50" s="111" t="e">
        <f ca="1">IF($A50="Regular Cases",'Regular Cases'!G50,INDIRECT("'"&amp;$A50&amp;"'!B10"))</f>
        <v>#N/A</v>
      </c>
      <c r="I50" s="112" t="e">
        <f ca="1">IF($A50="Regular Cases",'Regular Cases'!H50,INDIRECT("'"&amp;$A50&amp;"'!B11"))</f>
        <v>#N/A</v>
      </c>
      <c r="J50" s="103"/>
      <c r="K50" s="222" t="e">
        <f ca="1">IF($A50="Regular Cases",'Regular Cases'!J50,INDIRECT("'"&amp;$A50&amp;"'!L5"))</f>
        <v>#N/A</v>
      </c>
      <c r="L50" s="142" t="e">
        <f ca="1">IF($A50="Regular Cases",'Regular Cases'!K50,INDIRECT("'"&amp;$A50&amp;"'!M5"))</f>
        <v>#N/A</v>
      </c>
      <c r="M50" s="255" t="e">
        <f ca="1">IF($A50="Regular Cases",'Regular Cases'!L50,INDIRECT("'"&amp;$A50&amp;"'!N5"))</f>
        <v>#N/A</v>
      </c>
      <c r="N50" s="32"/>
      <c r="O50" s="141" t="e">
        <f ca="1">IF($A50="Regular Cases",'Regular Cases'!N50,INDIRECT("'"&amp;$A50&amp;"'!L5"))</f>
        <v>#N/A</v>
      </c>
      <c r="P50" s="33" t="e">
        <f ca="1">IF($A50="Regular Cases",'Regular Cases'!O50,"")</f>
        <v>#N/A</v>
      </c>
      <c r="Q50" s="34"/>
      <c r="R50" s="45"/>
      <c r="S50" s="36" t="e">
        <f ca="1">IF($A50="Regular Cases",'Regular Cases'!R50,INDIRECT("'"&amp;$A50&amp;"'!L5"))</f>
        <v>#N/A</v>
      </c>
      <c r="T50" s="37"/>
      <c r="U50" s="38"/>
      <c r="V50" s="39"/>
      <c r="W50" s="40"/>
      <c r="X50" s="41"/>
      <c r="Y50" s="42"/>
      <c r="Z50" s="42"/>
      <c r="AA50" s="42"/>
      <c r="AB50" s="43"/>
      <c r="AC50" s="44"/>
    </row>
    <row r="51" spans="1:29" x14ac:dyDescent="0.25">
      <c r="A51" s="101" t="e">
        <f ca="1">IF(ROW(B51)-3&lt;=COUNTA('Regular Cases'!$A$4:$A$100),HYPERLINK("#'Regular Cases'!A1","Regular Cases"),HYPERLINK("#'" &amp; VLOOKUP(ROW(B51)-3-COUNTA('Regular Cases'!$A$4:$A$100),Worksheet!$F$2:$G$51,2,FALSE) &amp; "'!A1", VLOOKUP(ROW(B51)-3-COUNTA('Regular Cases'!$A$4:$A$100),Worksheet!$F$2:$G$51,2,FALSE)))</f>
        <v>#N/A</v>
      </c>
      <c r="B51" s="109" t="e">
        <f ca="1">IF($A51="Regular Cases",'Regular Cases'!A51,INDIRECT("'"&amp;$A51&amp;"'!B5"))</f>
        <v>#N/A</v>
      </c>
      <c r="C51" s="110" t="e">
        <f ca="1">IF($A51="Regular Cases",'Regular Cases'!B51,INDIRECT("'"&amp;$A51&amp;"'!B7"))</f>
        <v>#N/A</v>
      </c>
      <c r="D51" s="110" t="e">
        <f ca="1">IF($A51="Regular Cases",'Regular Cases'!C51,INDIRECT("'"&amp;$A51&amp;"'!B6"))</f>
        <v>#N/A</v>
      </c>
      <c r="E51" s="110" t="e">
        <f ca="1">IF($A51="Regular Cases",'Regular Cases'!D51,INDIRECT("'"&amp;$A51&amp;"'!B8"))</f>
        <v>#N/A</v>
      </c>
      <c r="F51" s="138" t="e">
        <f ca="1">IF($A51="Regular Cases",'Regular Cases'!E51,INDIRECT("'"&amp;$A51&amp;"'!B9"))</f>
        <v>#N/A</v>
      </c>
      <c r="G51" s="110" t="e">
        <f ca="1">IF($A51="Regular Cases",'Regular Cases'!F51,INDIRECT("'"&amp;$A51&amp;"'!B15"))</f>
        <v>#N/A</v>
      </c>
      <c r="H51" s="111" t="e">
        <f ca="1">IF($A51="Regular Cases",'Regular Cases'!G51,INDIRECT("'"&amp;$A51&amp;"'!B10"))</f>
        <v>#N/A</v>
      </c>
      <c r="I51" s="112" t="e">
        <f ca="1">IF($A51="Regular Cases",'Regular Cases'!H51,INDIRECT("'"&amp;$A51&amp;"'!B11"))</f>
        <v>#N/A</v>
      </c>
      <c r="J51" s="103"/>
      <c r="K51" s="222" t="e">
        <f ca="1">IF($A51="Regular Cases",'Regular Cases'!J51,INDIRECT("'"&amp;$A51&amp;"'!L5"))</f>
        <v>#N/A</v>
      </c>
      <c r="L51" s="142" t="e">
        <f ca="1">IF($A51="Regular Cases",'Regular Cases'!K51,INDIRECT("'"&amp;$A51&amp;"'!M5"))</f>
        <v>#N/A</v>
      </c>
      <c r="M51" s="255" t="e">
        <f ca="1">IF($A51="Regular Cases",'Regular Cases'!L51,INDIRECT("'"&amp;$A51&amp;"'!N5"))</f>
        <v>#N/A</v>
      </c>
      <c r="N51" s="32"/>
      <c r="O51" s="141" t="e">
        <f ca="1">IF($A51="Regular Cases",'Regular Cases'!N51,INDIRECT("'"&amp;$A51&amp;"'!L5"))</f>
        <v>#N/A</v>
      </c>
      <c r="P51" s="33" t="e">
        <f ca="1">IF($A51="Regular Cases",'Regular Cases'!O51,"")</f>
        <v>#N/A</v>
      </c>
      <c r="Q51" s="34"/>
      <c r="R51" s="45"/>
      <c r="S51" s="36" t="e">
        <f ca="1">IF($A51="Regular Cases",'Regular Cases'!R51,INDIRECT("'"&amp;$A51&amp;"'!L5"))</f>
        <v>#N/A</v>
      </c>
      <c r="T51" s="37"/>
      <c r="U51" s="38"/>
      <c r="V51" s="39"/>
      <c r="W51" s="40"/>
      <c r="X51" s="41"/>
      <c r="Y51" s="42"/>
      <c r="Z51" s="42"/>
      <c r="AA51" s="42"/>
      <c r="AB51" s="43"/>
      <c r="AC51" s="44"/>
    </row>
    <row r="52" spans="1:29" x14ac:dyDescent="0.25">
      <c r="A52" s="101" t="e">
        <f ca="1">IF(ROW(B52)-3&lt;=COUNTA('Regular Cases'!$A$4:$A$100),HYPERLINK("#'Regular Cases'!A1","Regular Cases"),HYPERLINK("#'" &amp; VLOOKUP(ROW(B52)-3-COUNTA('Regular Cases'!$A$4:$A$100),Worksheet!$F$2:$G$51,2,FALSE) &amp; "'!A1", VLOOKUP(ROW(B52)-3-COUNTA('Regular Cases'!$A$4:$A$100),Worksheet!$F$2:$G$51,2,FALSE)))</f>
        <v>#N/A</v>
      </c>
      <c r="B52" s="109" t="e">
        <f ca="1">IF($A52="Regular Cases",'Regular Cases'!A52,INDIRECT("'"&amp;$A52&amp;"'!B5"))</f>
        <v>#N/A</v>
      </c>
      <c r="C52" s="110" t="e">
        <f ca="1">IF($A52="Regular Cases",'Regular Cases'!B52,INDIRECT("'"&amp;$A52&amp;"'!B7"))</f>
        <v>#N/A</v>
      </c>
      <c r="D52" s="110" t="e">
        <f ca="1">IF($A52="Regular Cases",'Regular Cases'!C52,INDIRECT("'"&amp;$A52&amp;"'!B6"))</f>
        <v>#N/A</v>
      </c>
      <c r="E52" s="110" t="e">
        <f ca="1">IF($A52="Regular Cases",'Regular Cases'!D52,INDIRECT("'"&amp;$A52&amp;"'!B8"))</f>
        <v>#N/A</v>
      </c>
      <c r="F52" s="138" t="e">
        <f ca="1">IF($A52="Regular Cases",'Regular Cases'!E52,INDIRECT("'"&amp;$A52&amp;"'!B9"))</f>
        <v>#N/A</v>
      </c>
      <c r="G52" s="110" t="e">
        <f ca="1">IF($A52="Regular Cases",'Regular Cases'!F52,INDIRECT("'"&amp;$A52&amp;"'!B15"))</f>
        <v>#N/A</v>
      </c>
      <c r="H52" s="111" t="e">
        <f ca="1">IF($A52="Regular Cases",'Regular Cases'!G52,INDIRECT("'"&amp;$A52&amp;"'!B10"))</f>
        <v>#N/A</v>
      </c>
      <c r="I52" s="112" t="e">
        <f ca="1">IF($A52="Regular Cases",'Regular Cases'!H52,INDIRECT("'"&amp;$A52&amp;"'!B11"))</f>
        <v>#N/A</v>
      </c>
      <c r="J52" s="103"/>
      <c r="K52" s="222" t="e">
        <f ca="1">IF($A52="Regular Cases",'Regular Cases'!J52,INDIRECT("'"&amp;$A52&amp;"'!L5"))</f>
        <v>#N/A</v>
      </c>
      <c r="L52" s="142" t="e">
        <f ca="1">IF($A52="Regular Cases",'Regular Cases'!K52,INDIRECT("'"&amp;$A52&amp;"'!M5"))</f>
        <v>#N/A</v>
      </c>
      <c r="M52" s="255" t="e">
        <f ca="1">IF($A52="Regular Cases",'Regular Cases'!L52,INDIRECT("'"&amp;$A52&amp;"'!N5"))</f>
        <v>#N/A</v>
      </c>
      <c r="N52" s="32"/>
      <c r="O52" s="141" t="e">
        <f ca="1">IF($A52="Regular Cases",'Regular Cases'!N52,INDIRECT("'"&amp;$A52&amp;"'!L5"))</f>
        <v>#N/A</v>
      </c>
      <c r="P52" s="33" t="e">
        <f ca="1">IF($A52="Regular Cases",'Regular Cases'!O52,"")</f>
        <v>#N/A</v>
      </c>
      <c r="Q52" s="34"/>
      <c r="R52" s="45"/>
      <c r="S52" s="36" t="e">
        <f ca="1">IF($A52="Regular Cases",'Regular Cases'!R52,INDIRECT("'"&amp;$A52&amp;"'!L5"))</f>
        <v>#N/A</v>
      </c>
      <c r="T52" s="37"/>
      <c r="U52" s="38"/>
      <c r="V52" s="39"/>
      <c r="W52" s="40"/>
      <c r="X52" s="41"/>
      <c r="Y52" s="42"/>
      <c r="Z52" s="42"/>
      <c r="AA52" s="42"/>
      <c r="AB52" s="43"/>
      <c r="AC52" s="44"/>
    </row>
    <row r="53" spans="1:29" x14ac:dyDescent="0.25">
      <c r="A53" s="101" t="e">
        <f ca="1">IF(ROW(B53)-3&lt;=COUNTA('Regular Cases'!$A$4:$A$100),HYPERLINK("#'Regular Cases'!A1","Regular Cases"),HYPERLINK("#'" &amp; VLOOKUP(ROW(B53)-3-COUNTA('Regular Cases'!$A$4:$A$100),Worksheet!$F$2:$G$51,2,FALSE) &amp; "'!A1", VLOOKUP(ROW(B53)-3-COUNTA('Regular Cases'!$A$4:$A$100),Worksheet!$F$2:$G$51,2,FALSE)))</f>
        <v>#N/A</v>
      </c>
      <c r="B53" s="109" t="e">
        <f ca="1">IF($A53="Regular Cases",'Regular Cases'!A53,INDIRECT("'"&amp;$A53&amp;"'!B5"))</f>
        <v>#N/A</v>
      </c>
      <c r="C53" s="110" t="e">
        <f ca="1">IF($A53="Regular Cases",'Regular Cases'!B53,INDIRECT("'"&amp;$A53&amp;"'!B7"))</f>
        <v>#N/A</v>
      </c>
      <c r="D53" s="110" t="e">
        <f ca="1">IF($A53="Regular Cases",'Regular Cases'!C53,INDIRECT("'"&amp;$A53&amp;"'!B6"))</f>
        <v>#N/A</v>
      </c>
      <c r="E53" s="110" t="e">
        <f ca="1">IF($A53="Regular Cases",'Regular Cases'!D53,INDIRECT("'"&amp;$A53&amp;"'!B8"))</f>
        <v>#N/A</v>
      </c>
      <c r="F53" s="138" t="e">
        <f ca="1">IF($A53="Regular Cases",'Regular Cases'!E53,INDIRECT("'"&amp;$A53&amp;"'!B9"))</f>
        <v>#N/A</v>
      </c>
      <c r="G53" s="110" t="e">
        <f ca="1">IF($A53="Regular Cases",'Regular Cases'!F53,INDIRECT("'"&amp;$A53&amp;"'!B15"))</f>
        <v>#N/A</v>
      </c>
      <c r="H53" s="111" t="e">
        <f ca="1">IF($A53="Regular Cases",'Regular Cases'!G53,INDIRECT("'"&amp;$A53&amp;"'!B10"))</f>
        <v>#N/A</v>
      </c>
      <c r="I53" s="112" t="e">
        <f ca="1">IF($A53="Regular Cases",'Regular Cases'!H53,INDIRECT("'"&amp;$A53&amp;"'!B11"))</f>
        <v>#N/A</v>
      </c>
      <c r="J53" s="103"/>
      <c r="K53" s="222" t="e">
        <f ca="1">IF($A53="Regular Cases",'Regular Cases'!J53,INDIRECT("'"&amp;$A53&amp;"'!L5"))</f>
        <v>#N/A</v>
      </c>
      <c r="L53" s="142" t="e">
        <f ca="1">IF($A53="Regular Cases",'Regular Cases'!K53,INDIRECT("'"&amp;$A53&amp;"'!M5"))</f>
        <v>#N/A</v>
      </c>
      <c r="M53" s="255" t="e">
        <f ca="1">IF($A53="Regular Cases",'Regular Cases'!L53,INDIRECT("'"&amp;$A53&amp;"'!N5"))</f>
        <v>#N/A</v>
      </c>
      <c r="N53" s="32"/>
      <c r="O53" s="141" t="e">
        <f ca="1">IF($A53="Regular Cases",'Regular Cases'!N53,INDIRECT("'"&amp;$A53&amp;"'!L5"))</f>
        <v>#N/A</v>
      </c>
      <c r="P53" s="33" t="e">
        <f ca="1">IF($A53="Regular Cases",'Regular Cases'!O53,"")</f>
        <v>#N/A</v>
      </c>
      <c r="Q53" s="34"/>
      <c r="R53" s="45"/>
      <c r="S53" s="36" t="e">
        <f ca="1">IF($A53="Regular Cases",'Regular Cases'!R53,INDIRECT("'"&amp;$A53&amp;"'!L5"))</f>
        <v>#N/A</v>
      </c>
      <c r="T53" s="37"/>
      <c r="U53" s="38"/>
      <c r="V53" s="39"/>
      <c r="W53" s="40"/>
      <c r="X53" s="41"/>
      <c r="Y53" s="42"/>
      <c r="Z53" s="42"/>
      <c r="AA53" s="42"/>
      <c r="AB53" s="43"/>
      <c r="AC53" s="44"/>
    </row>
    <row r="54" spans="1:29" x14ac:dyDescent="0.25">
      <c r="A54" s="101" t="e">
        <f ca="1">IF(ROW(B54)-3&lt;=COUNTA('Regular Cases'!$A$4:$A$100),HYPERLINK("#'Regular Cases'!A1","Regular Cases"),HYPERLINK("#'" &amp; VLOOKUP(ROW(B54)-3-COUNTA('Regular Cases'!$A$4:$A$100),Worksheet!$F$2:$G$51,2,FALSE) &amp; "'!A1", VLOOKUP(ROW(B54)-3-COUNTA('Regular Cases'!$A$4:$A$100),Worksheet!$F$2:$G$51,2,FALSE)))</f>
        <v>#N/A</v>
      </c>
      <c r="B54" s="109" t="e">
        <f ca="1">IF($A54="Regular Cases",'Regular Cases'!A54,INDIRECT("'"&amp;$A54&amp;"'!B5"))</f>
        <v>#N/A</v>
      </c>
      <c r="C54" s="110" t="e">
        <f ca="1">IF($A54="Regular Cases",'Regular Cases'!B54,INDIRECT("'"&amp;$A54&amp;"'!B7"))</f>
        <v>#N/A</v>
      </c>
      <c r="D54" s="110" t="e">
        <f ca="1">IF($A54="Regular Cases",'Regular Cases'!C54,INDIRECT("'"&amp;$A54&amp;"'!B6"))</f>
        <v>#N/A</v>
      </c>
      <c r="E54" s="110" t="e">
        <f ca="1">IF($A54="Regular Cases",'Regular Cases'!D54,INDIRECT("'"&amp;$A54&amp;"'!B8"))</f>
        <v>#N/A</v>
      </c>
      <c r="F54" s="138" t="e">
        <f ca="1">IF($A54="Regular Cases",'Regular Cases'!E54,INDIRECT("'"&amp;$A54&amp;"'!B9"))</f>
        <v>#N/A</v>
      </c>
      <c r="G54" s="110" t="e">
        <f ca="1">IF($A54="Regular Cases",'Regular Cases'!F54,INDIRECT("'"&amp;$A54&amp;"'!B15"))</f>
        <v>#N/A</v>
      </c>
      <c r="H54" s="111" t="e">
        <f ca="1">IF($A54="Regular Cases",'Regular Cases'!G54,INDIRECT("'"&amp;$A54&amp;"'!B10"))</f>
        <v>#N/A</v>
      </c>
      <c r="I54" s="112" t="e">
        <f ca="1">IF($A54="Regular Cases",'Regular Cases'!H54,INDIRECT("'"&amp;$A54&amp;"'!B11"))</f>
        <v>#N/A</v>
      </c>
      <c r="J54" s="103"/>
      <c r="K54" s="222" t="e">
        <f ca="1">IF($A54="Regular Cases",'Regular Cases'!J54,INDIRECT("'"&amp;$A54&amp;"'!L5"))</f>
        <v>#N/A</v>
      </c>
      <c r="L54" s="142" t="e">
        <f ca="1">IF($A54="Regular Cases",'Regular Cases'!K54,INDIRECT("'"&amp;$A54&amp;"'!M5"))</f>
        <v>#N/A</v>
      </c>
      <c r="M54" s="255" t="e">
        <f ca="1">IF($A54="Regular Cases",'Regular Cases'!L54,INDIRECT("'"&amp;$A54&amp;"'!N5"))</f>
        <v>#N/A</v>
      </c>
      <c r="N54" s="32"/>
      <c r="O54" s="141" t="e">
        <f ca="1">IF($A54="Regular Cases",'Regular Cases'!N54,INDIRECT("'"&amp;$A54&amp;"'!L5"))</f>
        <v>#N/A</v>
      </c>
      <c r="P54" s="33" t="e">
        <f ca="1">IF($A54="Regular Cases",'Regular Cases'!O54,"")</f>
        <v>#N/A</v>
      </c>
      <c r="Q54" s="34"/>
      <c r="R54" s="45"/>
      <c r="S54" s="36" t="e">
        <f ca="1">IF($A54="Regular Cases",'Regular Cases'!R54,INDIRECT("'"&amp;$A54&amp;"'!L5"))</f>
        <v>#N/A</v>
      </c>
      <c r="T54" s="37"/>
      <c r="U54" s="38"/>
      <c r="V54" s="39"/>
      <c r="W54" s="40"/>
      <c r="X54" s="41"/>
      <c r="Y54" s="42"/>
      <c r="Z54" s="42"/>
      <c r="AA54" s="42"/>
      <c r="AB54" s="43"/>
      <c r="AC54" s="44"/>
    </row>
    <row r="55" spans="1:29" x14ac:dyDescent="0.25">
      <c r="A55" s="101" t="e">
        <f ca="1">IF(ROW(B55)-3&lt;=COUNTA('Regular Cases'!$A$4:$A$100),HYPERLINK("#'Regular Cases'!A1","Regular Cases"),HYPERLINK("#'" &amp; VLOOKUP(ROW(B55)-3-COUNTA('Regular Cases'!$A$4:$A$100),Worksheet!$F$2:$G$51,2,FALSE) &amp; "'!A1", VLOOKUP(ROW(B55)-3-COUNTA('Regular Cases'!$A$4:$A$100),Worksheet!$F$2:$G$51,2,FALSE)))</f>
        <v>#N/A</v>
      </c>
      <c r="B55" s="109" t="e">
        <f ca="1">IF($A55="Regular Cases",'Regular Cases'!A55,INDIRECT("'"&amp;$A55&amp;"'!B5"))</f>
        <v>#N/A</v>
      </c>
      <c r="C55" s="110" t="e">
        <f ca="1">IF($A55="Regular Cases",'Regular Cases'!B55,INDIRECT("'"&amp;$A55&amp;"'!B7"))</f>
        <v>#N/A</v>
      </c>
      <c r="D55" s="110" t="e">
        <f ca="1">IF($A55="Regular Cases",'Regular Cases'!C55,INDIRECT("'"&amp;$A55&amp;"'!B6"))</f>
        <v>#N/A</v>
      </c>
      <c r="E55" s="110" t="e">
        <f ca="1">IF($A55="Regular Cases",'Regular Cases'!D55,INDIRECT("'"&amp;$A55&amp;"'!B8"))</f>
        <v>#N/A</v>
      </c>
      <c r="F55" s="138" t="e">
        <f ca="1">IF($A55="Regular Cases",'Regular Cases'!E55,INDIRECT("'"&amp;$A55&amp;"'!B9"))</f>
        <v>#N/A</v>
      </c>
      <c r="G55" s="110" t="e">
        <f ca="1">IF($A55="Regular Cases",'Regular Cases'!F55,INDIRECT("'"&amp;$A55&amp;"'!B15"))</f>
        <v>#N/A</v>
      </c>
      <c r="H55" s="111" t="e">
        <f ca="1">IF($A55="Regular Cases",'Regular Cases'!G55,INDIRECT("'"&amp;$A55&amp;"'!B10"))</f>
        <v>#N/A</v>
      </c>
      <c r="I55" s="112" t="e">
        <f ca="1">IF($A55="Regular Cases",'Regular Cases'!H55,INDIRECT("'"&amp;$A55&amp;"'!B11"))</f>
        <v>#N/A</v>
      </c>
      <c r="J55" s="103"/>
      <c r="K55" s="222" t="e">
        <f ca="1">IF($A55="Regular Cases",'Regular Cases'!J55,INDIRECT("'"&amp;$A55&amp;"'!L5"))</f>
        <v>#N/A</v>
      </c>
      <c r="L55" s="142" t="e">
        <f ca="1">IF($A55="Regular Cases",'Regular Cases'!K55,INDIRECT("'"&amp;$A55&amp;"'!M5"))</f>
        <v>#N/A</v>
      </c>
      <c r="M55" s="255" t="e">
        <f ca="1">IF($A55="Regular Cases",'Regular Cases'!L55,INDIRECT("'"&amp;$A55&amp;"'!N5"))</f>
        <v>#N/A</v>
      </c>
      <c r="N55" s="32"/>
      <c r="O55" s="141" t="e">
        <f ca="1">IF($A55="Regular Cases",'Regular Cases'!N55,INDIRECT("'"&amp;$A55&amp;"'!L5"))</f>
        <v>#N/A</v>
      </c>
      <c r="P55" s="33" t="e">
        <f ca="1">IF($A55="Regular Cases",'Regular Cases'!O55,"")</f>
        <v>#N/A</v>
      </c>
      <c r="Q55" s="34"/>
      <c r="R55" s="45"/>
      <c r="S55" s="36" t="e">
        <f ca="1">IF($A55="Regular Cases",'Regular Cases'!R55,INDIRECT("'"&amp;$A55&amp;"'!L5"))</f>
        <v>#N/A</v>
      </c>
      <c r="T55" s="37"/>
      <c r="U55" s="38"/>
      <c r="V55" s="39"/>
      <c r="W55" s="40"/>
      <c r="X55" s="41"/>
      <c r="Y55" s="42"/>
      <c r="Z55" s="42"/>
      <c r="AA55" s="42"/>
      <c r="AB55" s="43"/>
      <c r="AC55" s="44"/>
    </row>
    <row r="56" spans="1:29" x14ac:dyDescent="0.25">
      <c r="A56" s="101" t="e">
        <f ca="1">IF(ROW(B56)-3&lt;=COUNTA('Regular Cases'!$A$4:$A$100),HYPERLINK("#'Regular Cases'!A1","Regular Cases"),HYPERLINK("#'" &amp; VLOOKUP(ROW(B56)-3-COUNTA('Regular Cases'!$A$4:$A$100),Worksheet!$F$2:$G$51,2,FALSE) &amp; "'!A1", VLOOKUP(ROW(B56)-3-COUNTA('Regular Cases'!$A$4:$A$100),Worksheet!$F$2:$G$51,2,FALSE)))</f>
        <v>#N/A</v>
      </c>
      <c r="B56" s="109" t="e">
        <f ca="1">IF($A56="Regular Cases",'Regular Cases'!A56,INDIRECT("'"&amp;$A56&amp;"'!B5"))</f>
        <v>#N/A</v>
      </c>
      <c r="C56" s="110" t="e">
        <f ca="1">IF($A56="Regular Cases",'Regular Cases'!B56,INDIRECT("'"&amp;$A56&amp;"'!B7"))</f>
        <v>#N/A</v>
      </c>
      <c r="D56" s="110" t="e">
        <f ca="1">IF($A56="Regular Cases",'Regular Cases'!C56,INDIRECT("'"&amp;$A56&amp;"'!B6"))</f>
        <v>#N/A</v>
      </c>
      <c r="E56" s="110" t="e">
        <f ca="1">IF($A56="Regular Cases",'Regular Cases'!D56,INDIRECT("'"&amp;$A56&amp;"'!B8"))</f>
        <v>#N/A</v>
      </c>
      <c r="F56" s="138" t="e">
        <f ca="1">IF($A56="Regular Cases",'Regular Cases'!E56,INDIRECT("'"&amp;$A56&amp;"'!B9"))</f>
        <v>#N/A</v>
      </c>
      <c r="G56" s="110" t="e">
        <f ca="1">IF($A56="Regular Cases",'Regular Cases'!F56,INDIRECT("'"&amp;$A56&amp;"'!B15"))</f>
        <v>#N/A</v>
      </c>
      <c r="H56" s="111" t="e">
        <f ca="1">IF($A56="Regular Cases",'Regular Cases'!G56,INDIRECT("'"&amp;$A56&amp;"'!B10"))</f>
        <v>#N/A</v>
      </c>
      <c r="I56" s="112" t="e">
        <f ca="1">IF($A56="Regular Cases",'Regular Cases'!H56,INDIRECT("'"&amp;$A56&amp;"'!B11"))</f>
        <v>#N/A</v>
      </c>
      <c r="J56" s="103"/>
      <c r="K56" s="222" t="e">
        <f ca="1">IF($A56="Regular Cases",'Regular Cases'!J56,INDIRECT("'"&amp;$A56&amp;"'!L5"))</f>
        <v>#N/A</v>
      </c>
      <c r="L56" s="142" t="e">
        <f ca="1">IF($A56="Regular Cases",'Regular Cases'!K56,INDIRECT("'"&amp;$A56&amp;"'!M5"))</f>
        <v>#N/A</v>
      </c>
      <c r="M56" s="255" t="e">
        <f ca="1">IF($A56="Regular Cases",'Regular Cases'!L56,INDIRECT("'"&amp;$A56&amp;"'!N5"))</f>
        <v>#N/A</v>
      </c>
      <c r="N56" s="32"/>
      <c r="O56" s="141" t="e">
        <f ca="1">IF($A56="Regular Cases",'Regular Cases'!N56,INDIRECT("'"&amp;$A56&amp;"'!L5"))</f>
        <v>#N/A</v>
      </c>
      <c r="P56" s="33" t="e">
        <f ca="1">IF($A56="Regular Cases",'Regular Cases'!O56,"")</f>
        <v>#N/A</v>
      </c>
      <c r="Q56" s="34"/>
      <c r="R56" s="45"/>
      <c r="S56" s="36" t="e">
        <f ca="1">IF($A56="Regular Cases",'Regular Cases'!R56,INDIRECT("'"&amp;$A56&amp;"'!L5"))</f>
        <v>#N/A</v>
      </c>
      <c r="T56" s="37"/>
      <c r="U56" s="38"/>
      <c r="V56" s="39"/>
      <c r="W56" s="40"/>
      <c r="X56" s="41"/>
      <c r="Y56" s="42"/>
      <c r="Z56" s="42"/>
      <c r="AA56" s="42"/>
      <c r="AB56" s="43"/>
      <c r="AC56" s="44"/>
    </row>
    <row r="57" spans="1:29" x14ac:dyDescent="0.25">
      <c r="A57" s="101" t="e">
        <f ca="1">IF(ROW(B57)-3&lt;=COUNTA('Regular Cases'!$A$4:$A$100),HYPERLINK("#'Regular Cases'!A1","Regular Cases"),HYPERLINK("#'" &amp; VLOOKUP(ROW(B57)-3-COUNTA('Regular Cases'!$A$4:$A$100),Worksheet!$F$2:$G$51,2,FALSE) &amp; "'!A1", VLOOKUP(ROW(B57)-3-COUNTA('Regular Cases'!$A$4:$A$100),Worksheet!$F$2:$G$51,2,FALSE)))</f>
        <v>#N/A</v>
      </c>
      <c r="B57" s="109" t="e">
        <f ca="1">IF($A57="Regular Cases",'Regular Cases'!A57,INDIRECT("'"&amp;$A57&amp;"'!B5"))</f>
        <v>#N/A</v>
      </c>
      <c r="C57" s="110" t="e">
        <f ca="1">IF($A57="Regular Cases",'Regular Cases'!B57,INDIRECT("'"&amp;$A57&amp;"'!B7"))</f>
        <v>#N/A</v>
      </c>
      <c r="D57" s="110" t="e">
        <f ca="1">IF($A57="Regular Cases",'Regular Cases'!C57,INDIRECT("'"&amp;$A57&amp;"'!B6"))</f>
        <v>#N/A</v>
      </c>
      <c r="E57" s="110" t="e">
        <f ca="1">IF($A57="Regular Cases",'Regular Cases'!D57,INDIRECT("'"&amp;$A57&amp;"'!B8"))</f>
        <v>#N/A</v>
      </c>
      <c r="F57" s="138" t="e">
        <f ca="1">IF($A57="Regular Cases",'Regular Cases'!E57,INDIRECT("'"&amp;$A57&amp;"'!B9"))</f>
        <v>#N/A</v>
      </c>
      <c r="G57" s="110" t="e">
        <f ca="1">IF($A57="Regular Cases",'Regular Cases'!F57,INDIRECT("'"&amp;$A57&amp;"'!B15"))</f>
        <v>#N/A</v>
      </c>
      <c r="H57" s="111" t="e">
        <f ca="1">IF($A57="Regular Cases",'Regular Cases'!G57,INDIRECT("'"&amp;$A57&amp;"'!B10"))</f>
        <v>#N/A</v>
      </c>
      <c r="I57" s="112" t="e">
        <f ca="1">IF($A57="Regular Cases",'Regular Cases'!H57,INDIRECT("'"&amp;$A57&amp;"'!B11"))</f>
        <v>#N/A</v>
      </c>
      <c r="J57" s="103"/>
      <c r="K57" s="222" t="e">
        <f ca="1">IF($A57="Regular Cases",'Regular Cases'!J57,INDIRECT("'"&amp;$A57&amp;"'!L5"))</f>
        <v>#N/A</v>
      </c>
      <c r="L57" s="142" t="e">
        <f ca="1">IF($A57="Regular Cases",'Regular Cases'!K57,INDIRECT("'"&amp;$A57&amp;"'!M5"))</f>
        <v>#N/A</v>
      </c>
      <c r="M57" s="255" t="e">
        <f ca="1">IF($A57="Regular Cases",'Regular Cases'!L57,INDIRECT("'"&amp;$A57&amp;"'!N5"))</f>
        <v>#N/A</v>
      </c>
      <c r="N57" s="32"/>
      <c r="O57" s="141" t="e">
        <f ca="1">IF($A57="Regular Cases",'Regular Cases'!N57,INDIRECT("'"&amp;$A57&amp;"'!L5"))</f>
        <v>#N/A</v>
      </c>
      <c r="P57" s="33" t="e">
        <f ca="1">IF($A57="Regular Cases",'Regular Cases'!O57,"")</f>
        <v>#N/A</v>
      </c>
      <c r="Q57" s="34"/>
      <c r="R57" s="45"/>
      <c r="S57" s="36" t="e">
        <f ca="1">IF($A57="Regular Cases",'Regular Cases'!R57,INDIRECT("'"&amp;$A57&amp;"'!L5"))</f>
        <v>#N/A</v>
      </c>
      <c r="T57" s="37"/>
      <c r="U57" s="38"/>
      <c r="V57" s="39"/>
      <c r="W57" s="40"/>
      <c r="X57" s="41"/>
      <c r="Y57" s="42"/>
      <c r="Z57" s="42"/>
      <c r="AA57" s="42"/>
      <c r="AB57" s="43"/>
      <c r="AC57" s="44"/>
    </row>
    <row r="58" spans="1:29" x14ac:dyDescent="0.25">
      <c r="A58" s="101" t="e">
        <f ca="1">IF(ROW(B58)-3&lt;=COUNTA('Regular Cases'!$A$4:$A$100),HYPERLINK("#'Regular Cases'!A1","Regular Cases"),HYPERLINK("#'" &amp; VLOOKUP(ROW(B58)-3-COUNTA('Regular Cases'!$A$4:$A$100),Worksheet!$F$2:$G$51,2,FALSE) &amp; "'!A1", VLOOKUP(ROW(B58)-3-COUNTA('Regular Cases'!$A$4:$A$100),Worksheet!$F$2:$G$51,2,FALSE)))</f>
        <v>#N/A</v>
      </c>
      <c r="B58" s="109" t="e">
        <f ca="1">IF($A58="Regular Cases",'Regular Cases'!A58,INDIRECT("'"&amp;$A58&amp;"'!B5"))</f>
        <v>#N/A</v>
      </c>
      <c r="C58" s="110" t="e">
        <f ca="1">IF($A58="Regular Cases",'Regular Cases'!B58,INDIRECT("'"&amp;$A58&amp;"'!B7"))</f>
        <v>#N/A</v>
      </c>
      <c r="D58" s="110" t="e">
        <f ca="1">IF($A58="Regular Cases",'Regular Cases'!C58,INDIRECT("'"&amp;$A58&amp;"'!B6"))</f>
        <v>#N/A</v>
      </c>
      <c r="E58" s="110" t="e">
        <f ca="1">IF($A58="Regular Cases",'Regular Cases'!D58,INDIRECT("'"&amp;$A58&amp;"'!B8"))</f>
        <v>#N/A</v>
      </c>
      <c r="F58" s="138" t="e">
        <f ca="1">IF($A58="Regular Cases",'Regular Cases'!E58,INDIRECT("'"&amp;$A58&amp;"'!B9"))</f>
        <v>#N/A</v>
      </c>
      <c r="G58" s="110" t="e">
        <f ca="1">IF($A58="Regular Cases",'Regular Cases'!F58,INDIRECT("'"&amp;$A58&amp;"'!B15"))</f>
        <v>#N/A</v>
      </c>
      <c r="H58" s="111" t="e">
        <f ca="1">IF($A58="Regular Cases",'Regular Cases'!G58,INDIRECT("'"&amp;$A58&amp;"'!B10"))</f>
        <v>#N/A</v>
      </c>
      <c r="I58" s="112" t="e">
        <f ca="1">IF($A58="Regular Cases",'Regular Cases'!H58,INDIRECT("'"&amp;$A58&amp;"'!B11"))</f>
        <v>#N/A</v>
      </c>
      <c r="J58" s="103"/>
      <c r="K58" s="222" t="e">
        <f ca="1">IF($A58="Regular Cases",'Regular Cases'!J58,INDIRECT("'"&amp;$A58&amp;"'!L5"))</f>
        <v>#N/A</v>
      </c>
      <c r="L58" s="142" t="e">
        <f ca="1">IF($A58="Regular Cases",'Regular Cases'!K58,INDIRECT("'"&amp;$A58&amp;"'!M5"))</f>
        <v>#N/A</v>
      </c>
      <c r="M58" s="255" t="e">
        <f ca="1">IF($A58="Regular Cases",'Regular Cases'!L58,INDIRECT("'"&amp;$A58&amp;"'!N5"))</f>
        <v>#N/A</v>
      </c>
      <c r="N58" s="32"/>
      <c r="O58" s="141" t="e">
        <f ca="1">IF($A58="Regular Cases",'Regular Cases'!N58,INDIRECT("'"&amp;$A58&amp;"'!L5"))</f>
        <v>#N/A</v>
      </c>
      <c r="P58" s="33" t="e">
        <f ca="1">IF($A58="Regular Cases",'Regular Cases'!O58,"")</f>
        <v>#N/A</v>
      </c>
      <c r="Q58" s="34"/>
      <c r="R58" s="45"/>
      <c r="S58" s="36" t="e">
        <f ca="1">IF($A58="Regular Cases",'Regular Cases'!R58,INDIRECT("'"&amp;$A58&amp;"'!L5"))</f>
        <v>#N/A</v>
      </c>
      <c r="T58" s="37"/>
      <c r="U58" s="38"/>
      <c r="V58" s="39"/>
      <c r="W58" s="40"/>
      <c r="X58" s="41"/>
      <c r="Y58" s="42"/>
      <c r="Z58" s="42"/>
      <c r="AA58" s="42"/>
      <c r="AB58" s="43"/>
      <c r="AC58" s="44"/>
    </row>
    <row r="59" spans="1:29" x14ac:dyDescent="0.25">
      <c r="A59" s="101" t="e">
        <f ca="1">IF(ROW(B59)-3&lt;=COUNTA('Regular Cases'!$A$4:$A$100),HYPERLINK("#'Regular Cases'!A1","Regular Cases"),HYPERLINK("#'" &amp; VLOOKUP(ROW(B59)-3-COUNTA('Regular Cases'!$A$4:$A$100),Worksheet!$F$2:$G$51,2,FALSE) &amp; "'!A1", VLOOKUP(ROW(B59)-3-COUNTA('Regular Cases'!$A$4:$A$100),Worksheet!$F$2:$G$51,2,FALSE)))</f>
        <v>#N/A</v>
      </c>
      <c r="B59" s="109" t="e">
        <f ca="1">IF($A59="Regular Cases",'Regular Cases'!A59,INDIRECT("'"&amp;$A59&amp;"'!B5"))</f>
        <v>#N/A</v>
      </c>
      <c r="C59" s="110" t="e">
        <f ca="1">IF($A59="Regular Cases",'Regular Cases'!B59,INDIRECT("'"&amp;$A59&amp;"'!B7"))</f>
        <v>#N/A</v>
      </c>
      <c r="D59" s="110" t="e">
        <f ca="1">IF($A59="Regular Cases",'Regular Cases'!C59,INDIRECT("'"&amp;$A59&amp;"'!B6"))</f>
        <v>#N/A</v>
      </c>
      <c r="E59" s="110" t="e">
        <f ca="1">IF($A59="Regular Cases",'Regular Cases'!D59,INDIRECT("'"&amp;$A59&amp;"'!B8"))</f>
        <v>#N/A</v>
      </c>
      <c r="F59" s="138" t="e">
        <f ca="1">IF($A59="Regular Cases",'Regular Cases'!E59,INDIRECT("'"&amp;$A59&amp;"'!B9"))</f>
        <v>#N/A</v>
      </c>
      <c r="G59" s="110" t="e">
        <f ca="1">IF($A59="Regular Cases",'Regular Cases'!F59,INDIRECT("'"&amp;$A59&amp;"'!B15"))</f>
        <v>#N/A</v>
      </c>
      <c r="H59" s="111" t="e">
        <f ca="1">IF($A59="Regular Cases",'Regular Cases'!G59,INDIRECT("'"&amp;$A59&amp;"'!B10"))</f>
        <v>#N/A</v>
      </c>
      <c r="I59" s="112" t="e">
        <f ca="1">IF($A59="Regular Cases",'Regular Cases'!H59,INDIRECT("'"&amp;$A59&amp;"'!B11"))</f>
        <v>#N/A</v>
      </c>
      <c r="J59" s="103"/>
      <c r="K59" s="222" t="e">
        <f ca="1">IF($A59="Regular Cases",'Regular Cases'!J59,INDIRECT("'"&amp;$A59&amp;"'!L5"))</f>
        <v>#N/A</v>
      </c>
      <c r="L59" s="142" t="e">
        <f ca="1">IF($A59="Regular Cases",'Regular Cases'!K59,INDIRECT("'"&amp;$A59&amp;"'!M5"))</f>
        <v>#N/A</v>
      </c>
      <c r="M59" s="255" t="e">
        <f ca="1">IF($A59="Regular Cases",'Regular Cases'!L59,INDIRECT("'"&amp;$A59&amp;"'!N5"))</f>
        <v>#N/A</v>
      </c>
      <c r="N59" s="32"/>
      <c r="O59" s="141" t="e">
        <f ca="1">IF($A59="Regular Cases",'Regular Cases'!N59,INDIRECT("'"&amp;$A59&amp;"'!L5"))</f>
        <v>#N/A</v>
      </c>
      <c r="P59" s="33" t="e">
        <f ca="1">IF($A59="Regular Cases",'Regular Cases'!O59,"")</f>
        <v>#N/A</v>
      </c>
      <c r="Q59" s="34"/>
      <c r="R59" s="45"/>
      <c r="S59" s="36" t="e">
        <f ca="1">IF($A59="Regular Cases",'Regular Cases'!R59,INDIRECT("'"&amp;$A59&amp;"'!L5"))</f>
        <v>#N/A</v>
      </c>
      <c r="T59" s="37"/>
      <c r="U59" s="38"/>
      <c r="V59" s="39"/>
      <c r="W59" s="40"/>
      <c r="X59" s="41"/>
      <c r="Y59" s="42"/>
      <c r="Z59" s="42"/>
      <c r="AA59" s="42"/>
      <c r="AB59" s="43"/>
      <c r="AC59" s="44"/>
    </row>
    <row r="60" spans="1:29" x14ac:dyDescent="0.25">
      <c r="A60" s="101" t="e">
        <f ca="1">IF(ROW(B60)-3&lt;=COUNTA('Regular Cases'!$A$4:$A$100),HYPERLINK("#'Regular Cases'!A1","Regular Cases"),HYPERLINK("#'" &amp; VLOOKUP(ROW(B60)-3-COUNTA('Regular Cases'!$A$4:$A$100),Worksheet!$F$2:$G$51,2,FALSE) &amp; "'!A1", VLOOKUP(ROW(B60)-3-COUNTA('Regular Cases'!$A$4:$A$100),Worksheet!$F$2:$G$51,2,FALSE)))</f>
        <v>#N/A</v>
      </c>
      <c r="B60" s="109" t="e">
        <f ca="1">IF($A60="Regular Cases",'Regular Cases'!A60,INDIRECT("'"&amp;$A60&amp;"'!B5"))</f>
        <v>#N/A</v>
      </c>
      <c r="C60" s="110" t="e">
        <f ca="1">IF($A60="Regular Cases",'Regular Cases'!B60,INDIRECT("'"&amp;$A60&amp;"'!B7"))</f>
        <v>#N/A</v>
      </c>
      <c r="D60" s="110" t="e">
        <f ca="1">IF($A60="Regular Cases",'Regular Cases'!C60,INDIRECT("'"&amp;$A60&amp;"'!B6"))</f>
        <v>#N/A</v>
      </c>
      <c r="E60" s="110" t="e">
        <f ca="1">IF($A60="Regular Cases",'Regular Cases'!D60,INDIRECT("'"&amp;$A60&amp;"'!B8"))</f>
        <v>#N/A</v>
      </c>
      <c r="F60" s="138" t="e">
        <f ca="1">IF($A60="Regular Cases",'Regular Cases'!E60,INDIRECT("'"&amp;$A60&amp;"'!B9"))</f>
        <v>#N/A</v>
      </c>
      <c r="G60" s="110" t="e">
        <f ca="1">IF($A60="Regular Cases",'Regular Cases'!F60,INDIRECT("'"&amp;$A60&amp;"'!B15"))</f>
        <v>#N/A</v>
      </c>
      <c r="H60" s="111" t="e">
        <f ca="1">IF($A60="Regular Cases",'Regular Cases'!G60,INDIRECT("'"&amp;$A60&amp;"'!B10"))</f>
        <v>#N/A</v>
      </c>
      <c r="I60" s="112" t="e">
        <f ca="1">IF($A60="Regular Cases",'Regular Cases'!H60,INDIRECT("'"&amp;$A60&amp;"'!B11"))</f>
        <v>#N/A</v>
      </c>
      <c r="J60" s="103"/>
      <c r="K60" s="222" t="e">
        <f ca="1">IF($A60="Regular Cases",'Regular Cases'!J60,INDIRECT("'"&amp;$A60&amp;"'!L5"))</f>
        <v>#N/A</v>
      </c>
      <c r="L60" s="142" t="e">
        <f ca="1">IF($A60="Regular Cases",'Regular Cases'!K60,INDIRECT("'"&amp;$A60&amp;"'!M5"))</f>
        <v>#N/A</v>
      </c>
      <c r="M60" s="255" t="e">
        <f ca="1">IF($A60="Regular Cases",'Regular Cases'!L60,INDIRECT("'"&amp;$A60&amp;"'!N5"))</f>
        <v>#N/A</v>
      </c>
      <c r="N60" s="32"/>
      <c r="O60" s="141" t="e">
        <f ca="1">IF($A60="Regular Cases",'Regular Cases'!N60,INDIRECT("'"&amp;$A60&amp;"'!L5"))</f>
        <v>#N/A</v>
      </c>
      <c r="P60" s="33" t="e">
        <f ca="1">IF($A60="Regular Cases",'Regular Cases'!O60,"")</f>
        <v>#N/A</v>
      </c>
      <c r="Q60" s="34"/>
      <c r="R60" s="45"/>
      <c r="S60" s="36" t="e">
        <f ca="1">IF($A60="Regular Cases",'Regular Cases'!R60,INDIRECT("'"&amp;$A60&amp;"'!L5"))</f>
        <v>#N/A</v>
      </c>
      <c r="T60" s="37"/>
      <c r="U60" s="38"/>
      <c r="V60" s="39"/>
      <c r="W60" s="40"/>
      <c r="X60" s="41"/>
      <c r="Y60" s="42"/>
      <c r="Z60" s="42"/>
      <c r="AA60" s="42"/>
      <c r="AB60" s="43"/>
      <c r="AC60" s="44"/>
    </row>
    <row r="61" spans="1:29" x14ac:dyDescent="0.25">
      <c r="A61" s="101" t="e">
        <f ca="1">IF(ROW(B61)-3&lt;=COUNTA('Regular Cases'!$A$4:$A$100),HYPERLINK("#'Regular Cases'!A1","Regular Cases"),HYPERLINK("#'" &amp; VLOOKUP(ROW(B61)-3-COUNTA('Regular Cases'!$A$4:$A$100),Worksheet!$F$2:$G$51,2,FALSE) &amp; "'!A1", VLOOKUP(ROW(B61)-3-COUNTA('Regular Cases'!$A$4:$A$100),Worksheet!$F$2:$G$51,2,FALSE)))</f>
        <v>#N/A</v>
      </c>
      <c r="B61" s="109" t="e">
        <f ca="1">IF($A61="Regular Cases",'Regular Cases'!A61,INDIRECT("'"&amp;$A61&amp;"'!B5"))</f>
        <v>#N/A</v>
      </c>
      <c r="C61" s="110" t="e">
        <f ca="1">IF($A61="Regular Cases",'Regular Cases'!B61,INDIRECT("'"&amp;$A61&amp;"'!B7"))</f>
        <v>#N/A</v>
      </c>
      <c r="D61" s="110" t="e">
        <f ca="1">IF($A61="Regular Cases",'Regular Cases'!C61,INDIRECT("'"&amp;$A61&amp;"'!B6"))</f>
        <v>#N/A</v>
      </c>
      <c r="E61" s="110" t="e">
        <f ca="1">IF($A61="Regular Cases",'Regular Cases'!D61,INDIRECT("'"&amp;$A61&amp;"'!B8"))</f>
        <v>#N/A</v>
      </c>
      <c r="F61" s="138" t="e">
        <f ca="1">IF($A61="Regular Cases",'Regular Cases'!E61,INDIRECT("'"&amp;$A61&amp;"'!B9"))</f>
        <v>#N/A</v>
      </c>
      <c r="G61" s="110" t="e">
        <f ca="1">IF($A61="Regular Cases",'Regular Cases'!F61,INDIRECT("'"&amp;$A61&amp;"'!B15"))</f>
        <v>#N/A</v>
      </c>
      <c r="H61" s="111" t="e">
        <f ca="1">IF($A61="Regular Cases",'Regular Cases'!G61,INDIRECT("'"&amp;$A61&amp;"'!B10"))</f>
        <v>#N/A</v>
      </c>
      <c r="I61" s="112" t="e">
        <f ca="1">IF($A61="Regular Cases",'Regular Cases'!H61,INDIRECT("'"&amp;$A61&amp;"'!B11"))</f>
        <v>#N/A</v>
      </c>
      <c r="J61" s="103"/>
      <c r="K61" s="222" t="e">
        <f ca="1">IF($A61="Regular Cases",'Regular Cases'!J61,INDIRECT("'"&amp;$A61&amp;"'!L5"))</f>
        <v>#N/A</v>
      </c>
      <c r="L61" s="142" t="e">
        <f ca="1">IF($A61="Regular Cases",'Regular Cases'!K61,INDIRECT("'"&amp;$A61&amp;"'!M5"))</f>
        <v>#N/A</v>
      </c>
      <c r="M61" s="255" t="e">
        <f ca="1">IF($A61="Regular Cases",'Regular Cases'!L61,INDIRECT("'"&amp;$A61&amp;"'!N5"))</f>
        <v>#N/A</v>
      </c>
      <c r="N61" s="32"/>
      <c r="O61" s="141" t="e">
        <f ca="1">IF($A61="Regular Cases",'Regular Cases'!N61,INDIRECT("'"&amp;$A61&amp;"'!L5"))</f>
        <v>#N/A</v>
      </c>
      <c r="P61" s="33" t="e">
        <f ca="1">IF($A61="Regular Cases",'Regular Cases'!O61,"")</f>
        <v>#N/A</v>
      </c>
      <c r="Q61" s="34"/>
      <c r="R61" s="45"/>
      <c r="S61" s="36" t="e">
        <f ca="1">IF($A61="Regular Cases",'Regular Cases'!R61,INDIRECT("'"&amp;$A61&amp;"'!L5"))</f>
        <v>#N/A</v>
      </c>
      <c r="T61" s="37"/>
      <c r="U61" s="38"/>
      <c r="V61" s="39"/>
      <c r="W61" s="40"/>
      <c r="X61" s="41"/>
      <c r="Y61" s="42"/>
      <c r="Z61" s="42"/>
      <c r="AA61" s="42"/>
      <c r="AB61" s="43"/>
      <c r="AC61" s="44"/>
    </row>
    <row r="62" spans="1:29" x14ac:dyDescent="0.25">
      <c r="A62" s="101" t="e">
        <f ca="1">IF(ROW(B62)-3&lt;=COUNTA('Regular Cases'!$A$4:$A$100),HYPERLINK("#'Regular Cases'!A1","Regular Cases"),HYPERLINK("#'" &amp; VLOOKUP(ROW(B62)-3-COUNTA('Regular Cases'!$A$4:$A$100),Worksheet!$F$2:$G$51,2,FALSE) &amp; "'!A1", VLOOKUP(ROW(B62)-3-COUNTA('Regular Cases'!$A$4:$A$100),Worksheet!$F$2:$G$51,2,FALSE)))</f>
        <v>#N/A</v>
      </c>
      <c r="B62" s="109" t="e">
        <f ca="1">IF($A62="Regular Cases",'Regular Cases'!A62,INDIRECT("'"&amp;$A62&amp;"'!B5"))</f>
        <v>#N/A</v>
      </c>
      <c r="C62" s="110" t="e">
        <f ca="1">IF($A62="Regular Cases",'Regular Cases'!B62,INDIRECT("'"&amp;$A62&amp;"'!B7"))</f>
        <v>#N/A</v>
      </c>
      <c r="D62" s="110" t="e">
        <f ca="1">IF($A62="Regular Cases",'Regular Cases'!C62,INDIRECT("'"&amp;$A62&amp;"'!B6"))</f>
        <v>#N/A</v>
      </c>
      <c r="E62" s="110" t="e">
        <f ca="1">IF($A62="Regular Cases",'Regular Cases'!D62,INDIRECT("'"&amp;$A62&amp;"'!B8"))</f>
        <v>#N/A</v>
      </c>
      <c r="F62" s="138" t="e">
        <f ca="1">IF($A62="Regular Cases",'Regular Cases'!E62,INDIRECT("'"&amp;$A62&amp;"'!B9"))</f>
        <v>#N/A</v>
      </c>
      <c r="G62" s="110" t="e">
        <f ca="1">IF($A62="Regular Cases",'Regular Cases'!F62,INDIRECT("'"&amp;$A62&amp;"'!B15"))</f>
        <v>#N/A</v>
      </c>
      <c r="H62" s="111" t="e">
        <f ca="1">IF($A62="Regular Cases",'Regular Cases'!G62,INDIRECT("'"&amp;$A62&amp;"'!B10"))</f>
        <v>#N/A</v>
      </c>
      <c r="I62" s="112" t="e">
        <f ca="1">IF($A62="Regular Cases",'Regular Cases'!H62,INDIRECT("'"&amp;$A62&amp;"'!B11"))</f>
        <v>#N/A</v>
      </c>
      <c r="J62" s="103"/>
      <c r="K62" s="222" t="e">
        <f ca="1">IF($A62="Regular Cases",'Regular Cases'!J62,INDIRECT("'"&amp;$A62&amp;"'!L5"))</f>
        <v>#N/A</v>
      </c>
      <c r="L62" s="142" t="e">
        <f ca="1">IF($A62="Regular Cases",'Regular Cases'!K62,INDIRECT("'"&amp;$A62&amp;"'!M5"))</f>
        <v>#N/A</v>
      </c>
      <c r="M62" s="255" t="e">
        <f ca="1">IF($A62="Regular Cases",'Regular Cases'!L62,INDIRECT("'"&amp;$A62&amp;"'!N5"))</f>
        <v>#N/A</v>
      </c>
      <c r="N62" s="32"/>
      <c r="O62" s="141" t="e">
        <f ca="1">IF($A62="Regular Cases",'Regular Cases'!N62,INDIRECT("'"&amp;$A62&amp;"'!L5"))</f>
        <v>#N/A</v>
      </c>
      <c r="P62" s="33" t="e">
        <f ca="1">IF($A62="Regular Cases",'Regular Cases'!O62,"")</f>
        <v>#N/A</v>
      </c>
      <c r="Q62" s="34"/>
      <c r="R62" s="45"/>
      <c r="S62" s="36" t="e">
        <f ca="1">IF($A62="Regular Cases",'Regular Cases'!R62,INDIRECT("'"&amp;$A62&amp;"'!L5"))</f>
        <v>#N/A</v>
      </c>
      <c r="T62" s="37"/>
      <c r="U62" s="38"/>
      <c r="V62" s="39"/>
      <c r="W62" s="40"/>
      <c r="X62" s="41"/>
      <c r="Y62" s="42"/>
      <c r="Z62" s="42"/>
      <c r="AA62" s="42"/>
      <c r="AB62" s="43"/>
      <c r="AC62" s="44"/>
    </row>
    <row r="63" spans="1:29" x14ac:dyDescent="0.25">
      <c r="A63" s="101" t="e">
        <f ca="1">IF(ROW(B63)-3&lt;=COUNTA('Regular Cases'!$A$4:$A$100),HYPERLINK("#'Regular Cases'!A1","Regular Cases"),HYPERLINK("#'" &amp; VLOOKUP(ROW(B63)-3-COUNTA('Regular Cases'!$A$4:$A$100),Worksheet!$F$2:$G$51,2,FALSE) &amp; "'!A1", VLOOKUP(ROW(B63)-3-COUNTA('Regular Cases'!$A$4:$A$100),Worksheet!$F$2:$G$51,2,FALSE)))</f>
        <v>#N/A</v>
      </c>
      <c r="B63" s="109" t="e">
        <f ca="1">IF($A63="Regular Cases",'Regular Cases'!A63,INDIRECT("'"&amp;$A63&amp;"'!B5"))</f>
        <v>#N/A</v>
      </c>
      <c r="C63" s="110" t="e">
        <f ca="1">IF($A63="Regular Cases",'Regular Cases'!B63,INDIRECT("'"&amp;$A63&amp;"'!B7"))</f>
        <v>#N/A</v>
      </c>
      <c r="D63" s="110" t="e">
        <f ca="1">IF($A63="Regular Cases",'Regular Cases'!C63,INDIRECT("'"&amp;$A63&amp;"'!B6"))</f>
        <v>#N/A</v>
      </c>
      <c r="E63" s="110" t="e">
        <f ca="1">IF($A63="Regular Cases",'Regular Cases'!D63,INDIRECT("'"&amp;$A63&amp;"'!B8"))</f>
        <v>#N/A</v>
      </c>
      <c r="F63" s="138" t="e">
        <f ca="1">IF($A63="Regular Cases",'Regular Cases'!E63,INDIRECT("'"&amp;$A63&amp;"'!B9"))</f>
        <v>#N/A</v>
      </c>
      <c r="G63" s="110" t="e">
        <f ca="1">IF($A63="Regular Cases",'Regular Cases'!F63,INDIRECT("'"&amp;$A63&amp;"'!B15"))</f>
        <v>#N/A</v>
      </c>
      <c r="H63" s="111" t="e">
        <f ca="1">IF($A63="Regular Cases",'Regular Cases'!G63,INDIRECT("'"&amp;$A63&amp;"'!B10"))</f>
        <v>#N/A</v>
      </c>
      <c r="I63" s="112" t="e">
        <f ca="1">IF($A63="Regular Cases",'Regular Cases'!H63,INDIRECT("'"&amp;$A63&amp;"'!B11"))</f>
        <v>#N/A</v>
      </c>
      <c r="J63" s="103"/>
      <c r="K63" s="222" t="e">
        <f ca="1">IF($A63="Regular Cases",'Regular Cases'!J63,INDIRECT("'"&amp;$A63&amp;"'!L5"))</f>
        <v>#N/A</v>
      </c>
      <c r="L63" s="142" t="e">
        <f ca="1">IF($A63="Regular Cases",'Regular Cases'!K63,INDIRECT("'"&amp;$A63&amp;"'!M5"))</f>
        <v>#N/A</v>
      </c>
      <c r="M63" s="255" t="e">
        <f ca="1">IF($A63="Regular Cases",'Regular Cases'!L63,INDIRECT("'"&amp;$A63&amp;"'!N5"))</f>
        <v>#N/A</v>
      </c>
      <c r="N63" s="32"/>
      <c r="O63" s="141" t="e">
        <f ca="1">IF($A63="Regular Cases",'Regular Cases'!N63,INDIRECT("'"&amp;$A63&amp;"'!L5"))</f>
        <v>#N/A</v>
      </c>
      <c r="P63" s="33" t="e">
        <f ca="1">IF($A63="Regular Cases",'Regular Cases'!O63,"")</f>
        <v>#N/A</v>
      </c>
      <c r="Q63" s="34"/>
      <c r="R63" s="45"/>
      <c r="S63" s="36" t="e">
        <f ca="1">IF($A63="Regular Cases",'Regular Cases'!R63,INDIRECT("'"&amp;$A63&amp;"'!L5"))</f>
        <v>#N/A</v>
      </c>
      <c r="T63" s="37"/>
      <c r="U63" s="38"/>
      <c r="V63" s="39"/>
      <c r="W63" s="40"/>
      <c r="X63" s="41"/>
      <c r="Y63" s="42"/>
      <c r="Z63" s="42"/>
      <c r="AA63" s="42"/>
      <c r="AB63" s="43"/>
      <c r="AC63" s="44"/>
    </row>
    <row r="64" spans="1:29" x14ac:dyDescent="0.25">
      <c r="A64" s="101" t="e">
        <f ca="1">IF(ROW(B64)-3&lt;=COUNTA('Regular Cases'!$A$4:$A$100),HYPERLINK("#'Regular Cases'!A1","Regular Cases"),HYPERLINK("#'" &amp; VLOOKUP(ROW(B64)-3-COUNTA('Regular Cases'!$A$4:$A$100),Worksheet!$F$2:$G$51,2,FALSE) &amp; "'!A1", VLOOKUP(ROW(B64)-3-COUNTA('Regular Cases'!$A$4:$A$100),Worksheet!$F$2:$G$51,2,FALSE)))</f>
        <v>#N/A</v>
      </c>
      <c r="B64" s="109" t="e">
        <f ca="1">IF($A64="Regular Cases",'Regular Cases'!A64,INDIRECT("'"&amp;$A64&amp;"'!B5"))</f>
        <v>#N/A</v>
      </c>
      <c r="C64" s="110" t="e">
        <f ca="1">IF($A64="Regular Cases",'Regular Cases'!B64,INDIRECT("'"&amp;$A64&amp;"'!B7"))</f>
        <v>#N/A</v>
      </c>
      <c r="D64" s="110" t="e">
        <f ca="1">IF($A64="Regular Cases",'Regular Cases'!C64,INDIRECT("'"&amp;$A64&amp;"'!B6"))</f>
        <v>#N/A</v>
      </c>
      <c r="E64" s="110" t="e">
        <f ca="1">IF($A64="Regular Cases",'Regular Cases'!D64,INDIRECT("'"&amp;$A64&amp;"'!B8"))</f>
        <v>#N/A</v>
      </c>
      <c r="F64" s="138" t="e">
        <f ca="1">IF($A64="Regular Cases",'Regular Cases'!E64,INDIRECT("'"&amp;$A64&amp;"'!B9"))</f>
        <v>#N/A</v>
      </c>
      <c r="G64" s="110" t="e">
        <f ca="1">IF($A64="Regular Cases",'Regular Cases'!F64,INDIRECT("'"&amp;$A64&amp;"'!B15"))</f>
        <v>#N/A</v>
      </c>
      <c r="H64" s="111" t="e">
        <f ca="1">IF($A64="Regular Cases",'Regular Cases'!G64,INDIRECT("'"&amp;$A64&amp;"'!B10"))</f>
        <v>#N/A</v>
      </c>
      <c r="I64" s="112" t="e">
        <f ca="1">IF($A64="Regular Cases",'Regular Cases'!H64,INDIRECT("'"&amp;$A64&amp;"'!B11"))</f>
        <v>#N/A</v>
      </c>
      <c r="J64" s="103"/>
      <c r="K64" s="222" t="e">
        <f ca="1">IF($A64="Regular Cases",'Regular Cases'!J64,INDIRECT("'"&amp;$A64&amp;"'!L5"))</f>
        <v>#N/A</v>
      </c>
      <c r="L64" s="142" t="e">
        <f ca="1">IF($A64="Regular Cases",'Regular Cases'!K64,INDIRECT("'"&amp;$A64&amp;"'!M5"))</f>
        <v>#N/A</v>
      </c>
      <c r="M64" s="255" t="e">
        <f ca="1">IF($A64="Regular Cases",'Regular Cases'!L64,INDIRECT("'"&amp;$A64&amp;"'!N5"))</f>
        <v>#N/A</v>
      </c>
      <c r="N64" s="32"/>
      <c r="O64" s="141" t="e">
        <f ca="1">IF($A64="Regular Cases",'Regular Cases'!N64,INDIRECT("'"&amp;$A64&amp;"'!L5"))</f>
        <v>#N/A</v>
      </c>
      <c r="P64" s="33" t="e">
        <f ca="1">IF($A64="Regular Cases",'Regular Cases'!O64,"")</f>
        <v>#N/A</v>
      </c>
      <c r="Q64" s="34"/>
      <c r="R64" s="45"/>
      <c r="S64" s="36" t="e">
        <f ca="1">IF($A64="Regular Cases",'Regular Cases'!R64,INDIRECT("'"&amp;$A64&amp;"'!L5"))</f>
        <v>#N/A</v>
      </c>
      <c r="T64" s="37"/>
      <c r="U64" s="38"/>
      <c r="V64" s="39"/>
      <c r="W64" s="40"/>
      <c r="X64" s="41"/>
      <c r="Y64" s="42"/>
      <c r="Z64" s="42"/>
      <c r="AA64" s="42"/>
      <c r="AB64" s="43"/>
      <c r="AC64" s="44"/>
    </row>
    <row r="65" spans="1:29" x14ac:dyDescent="0.25">
      <c r="A65" s="101" t="e">
        <f ca="1">IF(ROW(B65)-3&lt;=COUNTA('Regular Cases'!$A$4:$A$100),HYPERLINK("#'Regular Cases'!A1","Regular Cases"),HYPERLINK("#'" &amp; VLOOKUP(ROW(B65)-3-COUNTA('Regular Cases'!$A$4:$A$100),Worksheet!$F$2:$G$51,2,FALSE) &amp; "'!A1", VLOOKUP(ROW(B65)-3-COUNTA('Regular Cases'!$A$4:$A$100),Worksheet!$F$2:$G$51,2,FALSE)))</f>
        <v>#N/A</v>
      </c>
      <c r="B65" s="109" t="e">
        <f ca="1">IF($A65="Regular Cases",'Regular Cases'!A65,INDIRECT("'"&amp;$A65&amp;"'!B5"))</f>
        <v>#N/A</v>
      </c>
      <c r="C65" s="110" t="e">
        <f ca="1">IF($A65="Regular Cases",'Regular Cases'!B65,INDIRECT("'"&amp;$A65&amp;"'!B7"))</f>
        <v>#N/A</v>
      </c>
      <c r="D65" s="110" t="e">
        <f ca="1">IF($A65="Regular Cases",'Regular Cases'!C65,INDIRECT("'"&amp;$A65&amp;"'!B6"))</f>
        <v>#N/A</v>
      </c>
      <c r="E65" s="110" t="e">
        <f ca="1">IF($A65="Regular Cases",'Regular Cases'!D65,INDIRECT("'"&amp;$A65&amp;"'!B8"))</f>
        <v>#N/A</v>
      </c>
      <c r="F65" s="138" t="e">
        <f ca="1">IF($A65="Regular Cases",'Regular Cases'!E65,INDIRECT("'"&amp;$A65&amp;"'!B9"))</f>
        <v>#N/A</v>
      </c>
      <c r="G65" s="110" t="e">
        <f ca="1">IF($A65="Regular Cases",'Regular Cases'!F65,INDIRECT("'"&amp;$A65&amp;"'!B15"))</f>
        <v>#N/A</v>
      </c>
      <c r="H65" s="111" t="e">
        <f ca="1">IF($A65="Regular Cases",'Regular Cases'!G65,INDIRECT("'"&amp;$A65&amp;"'!B10"))</f>
        <v>#N/A</v>
      </c>
      <c r="I65" s="112" t="e">
        <f ca="1">IF($A65="Regular Cases",'Regular Cases'!H65,INDIRECT("'"&amp;$A65&amp;"'!B11"))</f>
        <v>#N/A</v>
      </c>
      <c r="J65" s="103"/>
      <c r="K65" s="222" t="e">
        <f ca="1">IF($A65="Regular Cases",'Regular Cases'!J65,INDIRECT("'"&amp;$A65&amp;"'!L5"))</f>
        <v>#N/A</v>
      </c>
      <c r="L65" s="142" t="e">
        <f ca="1">IF($A65="Regular Cases",'Regular Cases'!K65,INDIRECT("'"&amp;$A65&amp;"'!M5"))</f>
        <v>#N/A</v>
      </c>
      <c r="M65" s="255" t="e">
        <f ca="1">IF($A65="Regular Cases",'Regular Cases'!L65,INDIRECT("'"&amp;$A65&amp;"'!N5"))</f>
        <v>#N/A</v>
      </c>
      <c r="N65" s="32"/>
      <c r="O65" s="141" t="e">
        <f ca="1">IF($A65="Regular Cases",'Regular Cases'!N65,INDIRECT("'"&amp;$A65&amp;"'!L5"))</f>
        <v>#N/A</v>
      </c>
      <c r="P65" s="33" t="e">
        <f ca="1">IF($A65="Regular Cases",'Regular Cases'!O65,"")</f>
        <v>#N/A</v>
      </c>
      <c r="Q65" s="34"/>
      <c r="R65" s="45"/>
      <c r="S65" s="36" t="e">
        <f ca="1">IF($A65="Regular Cases",'Regular Cases'!R65,INDIRECT("'"&amp;$A65&amp;"'!L5"))</f>
        <v>#N/A</v>
      </c>
      <c r="T65" s="37"/>
      <c r="U65" s="38"/>
      <c r="V65" s="39"/>
      <c r="W65" s="40"/>
      <c r="X65" s="41"/>
      <c r="Y65" s="42"/>
      <c r="Z65" s="42"/>
      <c r="AA65" s="42"/>
      <c r="AB65" s="43"/>
      <c r="AC65" s="44"/>
    </row>
    <row r="66" spans="1:29" x14ac:dyDescent="0.25">
      <c r="A66" s="101" t="e">
        <f ca="1">IF(ROW(B66)-3&lt;=COUNTA('Regular Cases'!$A$4:$A$100),HYPERLINK("#'Regular Cases'!A1","Regular Cases"),HYPERLINK("#'" &amp; VLOOKUP(ROW(B66)-3-COUNTA('Regular Cases'!$A$4:$A$100),Worksheet!$F$2:$G$51,2,FALSE) &amp; "'!A1", VLOOKUP(ROW(B66)-3-COUNTA('Regular Cases'!$A$4:$A$100),Worksheet!$F$2:$G$51,2,FALSE)))</f>
        <v>#N/A</v>
      </c>
      <c r="B66" s="109" t="e">
        <f ca="1">IF($A66="Regular Cases",'Regular Cases'!A66,INDIRECT("'"&amp;$A66&amp;"'!B5"))</f>
        <v>#N/A</v>
      </c>
      <c r="C66" s="110" t="e">
        <f ca="1">IF($A66="Regular Cases",'Regular Cases'!B66,INDIRECT("'"&amp;$A66&amp;"'!B7"))</f>
        <v>#N/A</v>
      </c>
      <c r="D66" s="110" t="e">
        <f ca="1">IF($A66="Regular Cases",'Regular Cases'!C66,INDIRECT("'"&amp;$A66&amp;"'!B6"))</f>
        <v>#N/A</v>
      </c>
      <c r="E66" s="110" t="e">
        <f ca="1">IF($A66="Regular Cases",'Regular Cases'!D66,INDIRECT("'"&amp;$A66&amp;"'!B8"))</f>
        <v>#N/A</v>
      </c>
      <c r="F66" s="138" t="e">
        <f ca="1">IF($A66="Regular Cases",'Regular Cases'!E66,INDIRECT("'"&amp;$A66&amp;"'!B9"))</f>
        <v>#N/A</v>
      </c>
      <c r="G66" s="110" t="e">
        <f ca="1">IF($A66="Regular Cases",'Regular Cases'!F66,INDIRECT("'"&amp;$A66&amp;"'!B15"))</f>
        <v>#N/A</v>
      </c>
      <c r="H66" s="111" t="e">
        <f ca="1">IF($A66="Regular Cases",'Regular Cases'!G66,INDIRECT("'"&amp;$A66&amp;"'!B10"))</f>
        <v>#N/A</v>
      </c>
      <c r="I66" s="112" t="e">
        <f ca="1">IF($A66="Regular Cases",'Regular Cases'!H66,INDIRECT("'"&amp;$A66&amp;"'!B11"))</f>
        <v>#N/A</v>
      </c>
      <c r="J66" s="103"/>
      <c r="K66" s="222" t="e">
        <f ca="1">IF($A66="Regular Cases",'Regular Cases'!J66,INDIRECT("'"&amp;$A66&amp;"'!L5"))</f>
        <v>#N/A</v>
      </c>
      <c r="L66" s="142" t="e">
        <f ca="1">IF($A66="Regular Cases",'Regular Cases'!K66,INDIRECT("'"&amp;$A66&amp;"'!M5"))</f>
        <v>#N/A</v>
      </c>
      <c r="M66" s="255" t="e">
        <f ca="1">IF($A66="Regular Cases",'Regular Cases'!L66,INDIRECT("'"&amp;$A66&amp;"'!N5"))</f>
        <v>#N/A</v>
      </c>
      <c r="N66" s="32"/>
      <c r="O66" s="141" t="e">
        <f ca="1">IF($A66="Regular Cases",'Regular Cases'!N66,INDIRECT("'"&amp;$A66&amp;"'!L5"))</f>
        <v>#N/A</v>
      </c>
      <c r="P66" s="33" t="e">
        <f ca="1">IF($A66="Regular Cases",'Regular Cases'!O66,"")</f>
        <v>#N/A</v>
      </c>
      <c r="Q66" s="34"/>
      <c r="R66" s="45"/>
      <c r="S66" s="36" t="e">
        <f ca="1">IF($A66="Regular Cases",'Regular Cases'!R66,INDIRECT("'"&amp;$A66&amp;"'!L5"))</f>
        <v>#N/A</v>
      </c>
      <c r="T66" s="37"/>
      <c r="U66" s="38"/>
      <c r="V66" s="39"/>
      <c r="W66" s="40"/>
      <c r="X66" s="41"/>
      <c r="Y66" s="42"/>
      <c r="Z66" s="42"/>
      <c r="AA66" s="42"/>
      <c r="AB66" s="43"/>
      <c r="AC66" s="44"/>
    </row>
    <row r="67" spans="1:29" x14ac:dyDescent="0.25">
      <c r="A67" s="101" t="e">
        <f ca="1">IF(ROW(B67)-3&lt;=COUNTA('Regular Cases'!$A$4:$A$100),HYPERLINK("#'Regular Cases'!A1","Regular Cases"),HYPERLINK("#'" &amp; VLOOKUP(ROW(B67)-3-COUNTA('Regular Cases'!$A$4:$A$100),Worksheet!$F$2:$G$51,2,FALSE) &amp; "'!A1", VLOOKUP(ROW(B67)-3-COUNTA('Regular Cases'!$A$4:$A$100),Worksheet!$F$2:$G$51,2,FALSE)))</f>
        <v>#N/A</v>
      </c>
      <c r="B67" s="109" t="e">
        <f ca="1">IF($A67="Regular Cases",'Regular Cases'!A67,INDIRECT("'"&amp;$A67&amp;"'!B5"))</f>
        <v>#N/A</v>
      </c>
      <c r="C67" s="110" t="e">
        <f ca="1">IF($A67="Regular Cases",'Regular Cases'!B67,INDIRECT("'"&amp;$A67&amp;"'!B7"))</f>
        <v>#N/A</v>
      </c>
      <c r="D67" s="110" t="e">
        <f ca="1">IF($A67="Regular Cases",'Regular Cases'!C67,INDIRECT("'"&amp;$A67&amp;"'!B6"))</f>
        <v>#N/A</v>
      </c>
      <c r="E67" s="110" t="e">
        <f ca="1">IF($A67="Regular Cases",'Regular Cases'!D67,INDIRECT("'"&amp;$A67&amp;"'!B8"))</f>
        <v>#N/A</v>
      </c>
      <c r="F67" s="138" t="e">
        <f ca="1">IF($A67="Regular Cases",'Regular Cases'!E67,INDIRECT("'"&amp;$A67&amp;"'!B9"))</f>
        <v>#N/A</v>
      </c>
      <c r="G67" s="110" t="e">
        <f ca="1">IF($A67="Regular Cases",'Regular Cases'!F67,INDIRECT("'"&amp;$A67&amp;"'!B15"))</f>
        <v>#N/A</v>
      </c>
      <c r="H67" s="111" t="e">
        <f ca="1">IF($A67="Regular Cases",'Regular Cases'!G67,INDIRECT("'"&amp;$A67&amp;"'!B10"))</f>
        <v>#N/A</v>
      </c>
      <c r="I67" s="112" t="e">
        <f ca="1">IF($A67="Regular Cases",'Regular Cases'!H67,INDIRECT("'"&amp;$A67&amp;"'!B11"))</f>
        <v>#N/A</v>
      </c>
      <c r="J67" s="103"/>
      <c r="K67" s="222" t="e">
        <f ca="1">IF($A67="Regular Cases",'Regular Cases'!J67,INDIRECT("'"&amp;$A67&amp;"'!L5"))</f>
        <v>#N/A</v>
      </c>
      <c r="L67" s="142" t="e">
        <f ca="1">IF($A67="Regular Cases",'Regular Cases'!K67,INDIRECT("'"&amp;$A67&amp;"'!M5"))</f>
        <v>#N/A</v>
      </c>
      <c r="M67" s="255" t="e">
        <f ca="1">IF($A67="Regular Cases",'Regular Cases'!L67,INDIRECT("'"&amp;$A67&amp;"'!N5"))</f>
        <v>#N/A</v>
      </c>
      <c r="N67" s="32"/>
      <c r="O67" s="141" t="e">
        <f ca="1">IF($A67="Regular Cases",'Regular Cases'!N67,INDIRECT("'"&amp;$A67&amp;"'!L5"))</f>
        <v>#N/A</v>
      </c>
      <c r="P67" s="33" t="e">
        <f ca="1">IF($A67="Regular Cases",'Regular Cases'!O67,"")</f>
        <v>#N/A</v>
      </c>
      <c r="Q67" s="34"/>
      <c r="R67" s="45"/>
      <c r="S67" s="36" t="e">
        <f ca="1">IF($A67="Regular Cases",'Regular Cases'!R67,INDIRECT("'"&amp;$A67&amp;"'!L5"))</f>
        <v>#N/A</v>
      </c>
      <c r="T67" s="37"/>
      <c r="U67" s="38"/>
      <c r="V67" s="39"/>
      <c r="W67" s="40"/>
      <c r="X67" s="41"/>
      <c r="Y67" s="42"/>
      <c r="Z67" s="42"/>
      <c r="AA67" s="42"/>
      <c r="AB67" s="43"/>
      <c r="AC67" s="44"/>
    </row>
    <row r="68" spans="1:29" x14ac:dyDescent="0.25">
      <c r="A68" s="101" t="e">
        <f ca="1">IF(ROW(B68)-3&lt;=COUNTA('Regular Cases'!$A$4:$A$100),HYPERLINK("#'Regular Cases'!A1","Regular Cases"),HYPERLINK("#'" &amp; VLOOKUP(ROW(B68)-3-COUNTA('Regular Cases'!$A$4:$A$100),Worksheet!$F$2:$G$51,2,FALSE) &amp; "'!A1", VLOOKUP(ROW(B68)-3-COUNTA('Regular Cases'!$A$4:$A$100),Worksheet!$F$2:$G$51,2,FALSE)))</f>
        <v>#N/A</v>
      </c>
      <c r="B68" s="109" t="e">
        <f ca="1">IF($A68="Regular Cases",'Regular Cases'!A68,INDIRECT("'"&amp;$A68&amp;"'!B5"))</f>
        <v>#N/A</v>
      </c>
      <c r="C68" s="110" t="e">
        <f ca="1">IF($A68="Regular Cases",'Regular Cases'!B68,INDIRECT("'"&amp;$A68&amp;"'!B7"))</f>
        <v>#N/A</v>
      </c>
      <c r="D68" s="110" t="e">
        <f ca="1">IF($A68="Regular Cases",'Regular Cases'!C68,INDIRECT("'"&amp;$A68&amp;"'!B6"))</f>
        <v>#N/A</v>
      </c>
      <c r="E68" s="110" t="e">
        <f ca="1">IF($A68="Regular Cases",'Regular Cases'!D68,INDIRECT("'"&amp;$A68&amp;"'!B8"))</f>
        <v>#N/A</v>
      </c>
      <c r="F68" s="138" t="e">
        <f ca="1">IF($A68="Regular Cases",'Regular Cases'!E68,INDIRECT("'"&amp;$A68&amp;"'!B9"))</f>
        <v>#N/A</v>
      </c>
      <c r="G68" s="110" t="e">
        <f ca="1">IF($A68="Regular Cases",'Regular Cases'!F68,INDIRECT("'"&amp;$A68&amp;"'!B15"))</f>
        <v>#N/A</v>
      </c>
      <c r="H68" s="111" t="e">
        <f ca="1">IF($A68="Regular Cases",'Regular Cases'!G68,INDIRECT("'"&amp;$A68&amp;"'!B10"))</f>
        <v>#N/A</v>
      </c>
      <c r="I68" s="112" t="e">
        <f ca="1">IF($A68="Regular Cases",'Regular Cases'!H68,INDIRECT("'"&amp;$A68&amp;"'!B11"))</f>
        <v>#N/A</v>
      </c>
      <c r="J68" s="103"/>
      <c r="K68" s="222" t="e">
        <f ca="1">IF($A68="Regular Cases",'Regular Cases'!J68,INDIRECT("'"&amp;$A68&amp;"'!L5"))</f>
        <v>#N/A</v>
      </c>
      <c r="L68" s="142" t="e">
        <f ca="1">IF($A68="Regular Cases",'Regular Cases'!K68,INDIRECT("'"&amp;$A68&amp;"'!M5"))</f>
        <v>#N/A</v>
      </c>
      <c r="M68" s="255" t="e">
        <f ca="1">IF($A68="Regular Cases",'Regular Cases'!L68,INDIRECT("'"&amp;$A68&amp;"'!N5"))</f>
        <v>#N/A</v>
      </c>
      <c r="N68" s="32"/>
      <c r="O68" s="141" t="e">
        <f ca="1">IF($A68="Regular Cases",'Regular Cases'!N68,INDIRECT("'"&amp;$A68&amp;"'!L5"))</f>
        <v>#N/A</v>
      </c>
      <c r="P68" s="33" t="e">
        <f ca="1">IF($A68="Regular Cases",'Regular Cases'!O68,"")</f>
        <v>#N/A</v>
      </c>
      <c r="Q68" s="34"/>
      <c r="R68" s="45"/>
      <c r="S68" s="36" t="e">
        <f ca="1">IF($A68="Regular Cases",'Regular Cases'!R68,INDIRECT("'"&amp;$A68&amp;"'!L5"))</f>
        <v>#N/A</v>
      </c>
      <c r="T68" s="37"/>
      <c r="U68" s="38"/>
      <c r="V68" s="39"/>
      <c r="W68" s="40"/>
      <c r="X68" s="41"/>
      <c r="Y68" s="42"/>
      <c r="Z68" s="42"/>
      <c r="AA68" s="42"/>
      <c r="AB68" s="43"/>
      <c r="AC68" s="44"/>
    </row>
    <row r="69" spans="1:29" x14ac:dyDescent="0.25">
      <c r="A69" s="101" t="e">
        <f ca="1">IF(ROW(B69)-3&lt;=COUNTA('Regular Cases'!$A$4:$A$100),HYPERLINK("#'Regular Cases'!A1","Regular Cases"),HYPERLINK("#'" &amp; VLOOKUP(ROW(B69)-3-COUNTA('Regular Cases'!$A$4:$A$100),Worksheet!$F$2:$G$51,2,FALSE) &amp; "'!A1", VLOOKUP(ROW(B69)-3-COUNTA('Regular Cases'!$A$4:$A$100),Worksheet!$F$2:$G$51,2,FALSE)))</f>
        <v>#N/A</v>
      </c>
      <c r="B69" s="109" t="e">
        <f ca="1">IF($A69="Regular Cases",'Regular Cases'!A69,INDIRECT("'"&amp;$A69&amp;"'!B5"))</f>
        <v>#N/A</v>
      </c>
      <c r="C69" s="110" t="e">
        <f ca="1">IF($A69="Regular Cases",'Regular Cases'!B69,INDIRECT("'"&amp;$A69&amp;"'!B7"))</f>
        <v>#N/A</v>
      </c>
      <c r="D69" s="110" t="e">
        <f ca="1">IF($A69="Regular Cases",'Regular Cases'!C69,INDIRECT("'"&amp;$A69&amp;"'!B6"))</f>
        <v>#N/A</v>
      </c>
      <c r="E69" s="110" t="e">
        <f ca="1">IF($A69="Regular Cases",'Regular Cases'!D69,INDIRECT("'"&amp;$A69&amp;"'!B8"))</f>
        <v>#N/A</v>
      </c>
      <c r="F69" s="138" t="e">
        <f ca="1">IF($A69="Regular Cases",'Regular Cases'!E69,INDIRECT("'"&amp;$A69&amp;"'!B9"))</f>
        <v>#N/A</v>
      </c>
      <c r="G69" s="110" t="e">
        <f ca="1">IF($A69="Regular Cases",'Regular Cases'!F69,INDIRECT("'"&amp;$A69&amp;"'!B15"))</f>
        <v>#N/A</v>
      </c>
      <c r="H69" s="111" t="e">
        <f ca="1">IF($A69="Regular Cases",'Regular Cases'!G69,INDIRECT("'"&amp;$A69&amp;"'!B10"))</f>
        <v>#N/A</v>
      </c>
      <c r="I69" s="112" t="e">
        <f ca="1">IF($A69="Regular Cases",'Regular Cases'!H69,INDIRECT("'"&amp;$A69&amp;"'!B11"))</f>
        <v>#N/A</v>
      </c>
      <c r="J69" s="103"/>
      <c r="K69" s="222" t="e">
        <f ca="1">IF($A69="Regular Cases",'Regular Cases'!J69,INDIRECT("'"&amp;$A69&amp;"'!L5"))</f>
        <v>#N/A</v>
      </c>
      <c r="L69" s="142" t="e">
        <f ca="1">IF($A69="Regular Cases",'Regular Cases'!K69,INDIRECT("'"&amp;$A69&amp;"'!M5"))</f>
        <v>#N/A</v>
      </c>
      <c r="M69" s="255" t="e">
        <f ca="1">IF($A69="Regular Cases",'Regular Cases'!L69,INDIRECT("'"&amp;$A69&amp;"'!N5"))</f>
        <v>#N/A</v>
      </c>
      <c r="N69" s="32"/>
      <c r="O69" s="141" t="e">
        <f ca="1">IF($A69="Regular Cases",'Regular Cases'!N69,INDIRECT("'"&amp;$A69&amp;"'!L5"))</f>
        <v>#N/A</v>
      </c>
      <c r="P69" s="33" t="e">
        <f ca="1">IF($A69="Regular Cases",'Regular Cases'!O69,"")</f>
        <v>#N/A</v>
      </c>
      <c r="Q69" s="34"/>
      <c r="R69" s="45"/>
      <c r="S69" s="36" t="e">
        <f ca="1">IF($A69="Regular Cases",'Regular Cases'!R69,INDIRECT("'"&amp;$A69&amp;"'!L5"))</f>
        <v>#N/A</v>
      </c>
      <c r="T69" s="37"/>
      <c r="U69" s="38"/>
      <c r="V69" s="39"/>
      <c r="W69" s="40"/>
      <c r="X69" s="41"/>
      <c r="Y69" s="42"/>
      <c r="Z69" s="42"/>
      <c r="AA69" s="42"/>
      <c r="AB69" s="43"/>
      <c r="AC69" s="44"/>
    </row>
    <row r="70" spans="1:29" x14ac:dyDescent="0.25">
      <c r="A70" s="101" t="e">
        <f ca="1">IF(ROW(B70)-3&lt;=COUNTA('Regular Cases'!$A$4:$A$100),HYPERLINK("#'Regular Cases'!A1","Regular Cases"),HYPERLINK("#'" &amp; VLOOKUP(ROW(B70)-3-COUNTA('Regular Cases'!$A$4:$A$100),Worksheet!$F$2:$G$51,2,FALSE) &amp; "'!A1", VLOOKUP(ROW(B70)-3-COUNTA('Regular Cases'!$A$4:$A$100),Worksheet!$F$2:$G$51,2,FALSE)))</f>
        <v>#N/A</v>
      </c>
      <c r="B70" s="109" t="e">
        <f ca="1">IF($A70="Regular Cases",'Regular Cases'!A70,INDIRECT("'"&amp;$A70&amp;"'!B5"))</f>
        <v>#N/A</v>
      </c>
      <c r="C70" s="110" t="e">
        <f ca="1">IF($A70="Regular Cases",'Regular Cases'!B70,INDIRECT("'"&amp;$A70&amp;"'!B7"))</f>
        <v>#N/A</v>
      </c>
      <c r="D70" s="110" t="e">
        <f ca="1">IF($A70="Regular Cases",'Regular Cases'!C70,INDIRECT("'"&amp;$A70&amp;"'!B6"))</f>
        <v>#N/A</v>
      </c>
      <c r="E70" s="110" t="e">
        <f ca="1">IF($A70="Regular Cases",'Regular Cases'!D70,INDIRECT("'"&amp;$A70&amp;"'!B8"))</f>
        <v>#N/A</v>
      </c>
      <c r="F70" s="138" t="e">
        <f ca="1">IF($A70="Regular Cases",'Regular Cases'!E70,INDIRECT("'"&amp;$A70&amp;"'!B9"))</f>
        <v>#N/A</v>
      </c>
      <c r="G70" s="110" t="e">
        <f ca="1">IF($A70="Regular Cases",'Regular Cases'!F70,INDIRECT("'"&amp;$A70&amp;"'!B15"))</f>
        <v>#N/A</v>
      </c>
      <c r="H70" s="111" t="e">
        <f ca="1">IF($A70="Regular Cases",'Regular Cases'!G70,INDIRECT("'"&amp;$A70&amp;"'!B10"))</f>
        <v>#N/A</v>
      </c>
      <c r="I70" s="112" t="e">
        <f ca="1">IF($A70="Regular Cases",'Regular Cases'!H70,INDIRECT("'"&amp;$A70&amp;"'!B11"))</f>
        <v>#N/A</v>
      </c>
      <c r="J70" s="103"/>
      <c r="K70" s="222" t="e">
        <f ca="1">IF($A70="Regular Cases",'Regular Cases'!J70,INDIRECT("'"&amp;$A70&amp;"'!L5"))</f>
        <v>#N/A</v>
      </c>
      <c r="L70" s="142" t="e">
        <f ca="1">IF($A70="Regular Cases",'Regular Cases'!K70,INDIRECT("'"&amp;$A70&amp;"'!M5"))</f>
        <v>#N/A</v>
      </c>
      <c r="M70" s="255" t="e">
        <f ca="1">IF($A70="Regular Cases",'Regular Cases'!L70,INDIRECT("'"&amp;$A70&amp;"'!N5"))</f>
        <v>#N/A</v>
      </c>
      <c r="N70" s="32"/>
      <c r="O70" s="141" t="e">
        <f ca="1">IF($A70="Regular Cases",'Regular Cases'!N70,INDIRECT("'"&amp;$A70&amp;"'!L5"))</f>
        <v>#N/A</v>
      </c>
      <c r="P70" s="33" t="e">
        <f ca="1">IF($A70="Regular Cases",'Regular Cases'!O70,"")</f>
        <v>#N/A</v>
      </c>
      <c r="Q70" s="34"/>
      <c r="R70" s="45"/>
      <c r="S70" s="36" t="e">
        <f ca="1">IF($A70="Regular Cases",'Regular Cases'!R70,INDIRECT("'"&amp;$A70&amp;"'!L5"))</f>
        <v>#N/A</v>
      </c>
      <c r="T70" s="37"/>
      <c r="U70" s="38"/>
      <c r="V70" s="39"/>
      <c r="W70" s="40"/>
      <c r="X70" s="41"/>
      <c r="Y70" s="42"/>
      <c r="Z70" s="42"/>
      <c r="AA70" s="42"/>
      <c r="AB70" s="43"/>
      <c r="AC70" s="44"/>
    </row>
    <row r="71" spans="1:29" x14ac:dyDescent="0.25">
      <c r="A71" s="101" t="e">
        <f ca="1">IF(ROW(B71)-3&lt;=COUNTA('Regular Cases'!$A$4:$A$100),HYPERLINK("#'Regular Cases'!A1","Regular Cases"),HYPERLINK("#'" &amp; VLOOKUP(ROW(B71)-3-COUNTA('Regular Cases'!$A$4:$A$100),Worksheet!$F$2:$G$51,2,FALSE) &amp; "'!A1", VLOOKUP(ROW(B71)-3-COUNTA('Regular Cases'!$A$4:$A$100),Worksheet!$F$2:$G$51,2,FALSE)))</f>
        <v>#N/A</v>
      </c>
      <c r="B71" s="109" t="e">
        <f ca="1">IF($A71="Regular Cases",'Regular Cases'!A71,INDIRECT("'"&amp;$A71&amp;"'!B5"))</f>
        <v>#N/A</v>
      </c>
      <c r="C71" s="110" t="e">
        <f ca="1">IF($A71="Regular Cases",'Regular Cases'!B71,INDIRECT("'"&amp;$A71&amp;"'!B7"))</f>
        <v>#N/A</v>
      </c>
      <c r="D71" s="110" t="e">
        <f ca="1">IF($A71="Regular Cases",'Regular Cases'!C71,INDIRECT("'"&amp;$A71&amp;"'!B6"))</f>
        <v>#N/A</v>
      </c>
      <c r="E71" s="110" t="e">
        <f ca="1">IF($A71="Regular Cases",'Regular Cases'!D71,INDIRECT("'"&amp;$A71&amp;"'!B8"))</f>
        <v>#N/A</v>
      </c>
      <c r="F71" s="138" t="e">
        <f ca="1">IF($A71="Regular Cases",'Regular Cases'!E71,INDIRECT("'"&amp;$A71&amp;"'!B9"))</f>
        <v>#N/A</v>
      </c>
      <c r="G71" s="110" t="e">
        <f ca="1">IF($A71="Regular Cases",'Regular Cases'!F71,INDIRECT("'"&amp;$A71&amp;"'!B15"))</f>
        <v>#N/A</v>
      </c>
      <c r="H71" s="111" t="e">
        <f ca="1">IF($A71="Regular Cases",'Regular Cases'!G71,INDIRECT("'"&amp;$A71&amp;"'!B10"))</f>
        <v>#N/A</v>
      </c>
      <c r="I71" s="112" t="e">
        <f ca="1">IF($A71="Regular Cases",'Regular Cases'!H71,INDIRECT("'"&amp;$A71&amp;"'!B11"))</f>
        <v>#N/A</v>
      </c>
      <c r="J71" s="103"/>
      <c r="K71" s="222" t="e">
        <f ca="1">IF($A71="Regular Cases",'Regular Cases'!J71,INDIRECT("'"&amp;$A71&amp;"'!L5"))</f>
        <v>#N/A</v>
      </c>
      <c r="L71" s="142" t="e">
        <f ca="1">IF($A71="Regular Cases",'Regular Cases'!K71,INDIRECT("'"&amp;$A71&amp;"'!M5"))</f>
        <v>#N/A</v>
      </c>
      <c r="M71" s="255" t="e">
        <f ca="1">IF($A71="Regular Cases",'Regular Cases'!L71,INDIRECT("'"&amp;$A71&amp;"'!N5"))</f>
        <v>#N/A</v>
      </c>
      <c r="N71" s="32"/>
      <c r="O71" s="141" t="e">
        <f ca="1">IF($A71="Regular Cases",'Regular Cases'!N71,INDIRECT("'"&amp;$A71&amp;"'!L5"))</f>
        <v>#N/A</v>
      </c>
      <c r="P71" s="33" t="e">
        <f ca="1">IF($A71="Regular Cases",'Regular Cases'!O71,"")</f>
        <v>#N/A</v>
      </c>
      <c r="Q71" s="34"/>
      <c r="R71" s="45"/>
      <c r="S71" s="36" t="e">
        <f ca="1">IF($A71="Regular Cases",'Regular Cases'!R71,INDIRECT("'"&amp;$A71&amp;"'!L5"))</f>
        <v>#N/A</v>
      </c>
      <c r="T71" s="37"/>
      <c r="U71" s="38"/>
      <c r="V71" s="39"/>
      <c r="W71" s="40"/>
      <c r="X71" s="41"/>
      <c r="Y71" s="42"/>
      <c r="Z71" s="42"/>
      <c r="AA71" s="42"/>
      <c r="AB71" s="43"/>
      <c r="AC71" s="44"/>
    </row>
    <row r="72" spans="1:29" x14ac:dyDescent="0.25">
      <c r="A72" s="101" t="e">
        <f ca="1">IF(ROW(B72)-3&lt;=COUNTA('Regular Cases'!$A$4:$A$100),HYPERLINK("#'Regular Cases'!A1","Regular Cases"),HYPERLINK("#'" &amp; VLOOKUP(ROW(B72)-3-COUNTA('Regular Cases'!$A$4:$A$100),Worksheet!$F$2:$G$51,2,FALSE) &amp; "'!A1", VLOOKUP(ROW(B72)-3-COUNTA('Regular Cases'!$A$4:$A$100),Worksheet!$F$2:$G$51,2,FALSE)))</f>
        <v>#N/A</v>
      </c>
      <c r="B72" s="109" t="e">
        <f ca="1">IF($A72="Regular Cases",'Regular Cases'!A72,INDIRECT("'"&amp;$A72&amp;"'!B5"))</f>
        <v>#N/A</v>
      </c>
      <c r="C72" s="110" t="e">
        <f ca="1">IF($A72="Regular Cases",'Regular Cases'!B72,INDIRECT("'"&amp;$A72&amp;"'!B7"))</f>
        <v>#N/A</v>
      </c>
      <c r="D72" s="110" t="e">
        <f ca="1">IF($A72="Regular Cases",'Regular Cases'!C72,INDIRECT("'"&amp;$A72&amp;"'!B6"))</f>
        <v>#N/A</v>
      </c>
      <c r="E72" s="110" t="e">
        <f ca="1">IF($A72="Regular Cases",'Regular Cases'!D72,INDIRECT("'"&amp;$A72&amp;"'!B8"))</f>
        <v>#N/A</v>
      </c>
      <c r="F72" s="138" t="e">
        <f ca="1">IF($A72="Regular Cases",'Regular Cases'!E72,INDIRECT("'"&amp;$A72&amp;"'!B9"))</f>
        <v>#N/A</v>
      </c>
      <c r="G72" s="110" t="e">
        <f ca="1">IF($A72="Regular Cases",'Regular Cases'!F72,INDIRECT("'"&amp;$A72&amp;"'!B15"))</f>
        <v>#N/A</v>
      </c>
      <c r="H72" s="111" t="e">
        <f ca="1">IF($A72="Regular Cases",'Regular Cases'!G72,INDIRECT("'"&amp;$A72&amp;"'!B10"))</f>
        <v>#N/A</v>
      </c>
      <c r="I72" s="112" t="e">
        <f ca="1">IF($A72="Regular Cases",'Regular Cases'!H72,INDIRECT("'"&amp;$A72&amp;"'!B11"))</f>
        <v>#N/A</v>
      </c>
      <c r="J72" s="103"/>
      <c r="K72" s="222" t="e">
        <f ca="1">IF($A72="Regular Cases",'Regular Cases'!J72,INDIRECT("'"&amp;$A72&amp;"'!L5"))</f>
        <v>#N/A</v>
      </c>
      <c r="L72" s="142" t="e">
        <f ca="1">IF($A72="Regular Cases",'Regular Cases'!K72,INDIRECT("'"&amp;$A72&amp;"'!M5"))</f>
        <v>#N/A</v>
      </c>
      <c r="M72" s="255" t="e">
        <f ca="1">IF($A72="Regular Cases",'Regular Cases'!L72,INDIRECT("'"&amp;$A72&amp;"'!N5"))</f>
        <v>#N/A</v>
      </c>
      <c r="N72" s="32"/>
      <c r="O72" s="141" t="e">
        <f ca="1">IF($A72="Regular Cases",'Regular Cases'!N72,INDIRECT("'"&amp;$A72&amp;"'!L5"))</f>
        <v>#N/A</v>
      </c>
      <c r="P72" s="33" t="e">
        <f ca="1">IF($A72="Regular Cases",'Regular Cases'!O72,"")</f>
        <v>#N/A</v>
      </c>
      <c r="Q72" s="34"/>
      <c r="R72" s="45"/>
      <c r="S72" s="36" t="e">
        <f ca="1">IF($A72="Regular Cases",'Regular Cases'!R72,INDIRECT("'"&amp;$A72&amp;"'!L5"))</f>
        <v>#N/A</v>
      </c>
      <c r="T72" s="37"/>
      <c r="U72" s="38"/>
      <c r="V72" s="39"/>
      <c r="W72" s="40"/>
      <c r="X72" s="41"/>
      <c r="Y72" s="42"/>
      <c r="Z72" s="42"/>
      <c r="AA72" s="42"/>
      <c r="AB72" s="43"/>
      <c r="AC72" s="44"/>
    </row>
    <row r="73" spans="1:29" x14ac:dyDescent="0.25">
      <c r="A73" s="101" t="e">
        <f ca="1">IF(ROW(B73)-3&lt;=COUNTA('Regular Cases'!$A$4:$A$100),HYPERLINK("#'Regular Cases'!A1","Regular Cases"),HYPERLINK("#'" &amp; VLOOKUP(ROW(B73)-3-COUNTA('Regular Cases'!$A$4:$A$100),Worksheet!$F$2:$G$51,2,FALSE) &amp; "'!A1", VLOOKUP(ROW(B73)-3-COUNTA('Regular Cases'!$A$4:$A$100),Worksheet!$F$2:$G$51,2,FALSE)))</f>
        <v>#N/A</v>
      </c>
      <c r="B73" s="109" t="e">
        <f ca="1">IF($A73="Regular Cases",'Regular Cases'!A73,INDIRECT("'"&amp;$A73&amp;"'!B5"))</f>
        <v>#N/A</v>
      </c>
      <c r="C73" s="110" t="e">
        <f ca="1">IF($A73="Regular Cases",'Regular Cases'!B73,INDIRECT("'"&amp;$A73&amp;"'!B7"))</f>
        <v>#N/A</v>
      </c>
      <c r="D73" s="110" t="e">
        <f ca="1">IF($A73="Regular Cases",'Regular Cases'!C73,INDIRECT("'"&amp;$A73&amp;"'!B6"))</f>
        <v>#N/A</v>
      </c>
      <c r="E73" s="110" t="e">
        <f ca="1">IF($A73="Regular Cases",'Regular Cases'!D73,INDIRECT("'"&amp;$A73&amp;"'!B8"))</f>
        <v>#N/A</v>
      </c>
      <c r="F73" s="138" t="e">
        <f ca="1">IF($A73="Regular Cases",'Regular Cases'!E73,INDIRECT("'"&amp;$A73&amp;"'!B9"))</f>
        <v>#N/A</v>
      </c>
      <c r="G73" s="110" t="e">
        <f ca="1">IF($A73="Regular Cases",'Regular Cases'!F73,INDIRECT("'"&amp;$A73&amp;"'!B15"))</f>
        <v>#N/A</v>
      </c>
      <c r="H73" s="111" t="e">
        <f ca="1">IF($A73="Regular Cases",'Regular Cases'!G73,INDIRECT("'"&amp;$A73&amp;"'!B10"))</f>
        <v>#N/A</v>
      </c>
      <c r="I73" s="112" t="e">
        <f ca="1">IF($A73="Regular Cases",'Regular Cases'!H73,INDIRECT("'"&amp;$A73&amp;"'!B11"))</f>
        <v>#N/A</v>
      </c>
      <c r="J73" s="103"/>
      <c r="K73" s="222" t="e">
        <f ca="1">IF($A73="Regular Cases",'Regular Cases'!J73,INDIRECT("'"&amp;$A73&amp;"'!L5"))</f>
        <v>#N/A</v>
      </c>
      <c r="L73" s="142" t="e">
        <f ca="1">IF($A73="Regular Cases",'Regular Cases'!K73,INDIRECT("'"&amp;$A73&amp;"'!M5"))</f>
        <v>#N/A</v>
      </c>
      <c r="M73" s="255" t="e">
        <f ca="1">IF($A73="Regular Cases",'Regular Cases'!L73,INDIRECT("'"&amp;$A73&amp;"'!N5"))</f>
        <v>#N/A</v>
      </c>
      <c r="N73" s="32"/>
      <c r="O73" s="141" t="e">
        <f ca="1">IF($A73="Regular Cases",'Regular Cases'!N73,INDIRECT("'"&amp;$A73&amp;"'!L5"))</f>
        <v>#N/A</v>
      </c>
      <c r="P73" s="33" t="e">
        <f ca="1">IF($A73="Regular Cases",'Regular Cases'!O73,"")</f>
        <v>#N/A</v>
      </c>
      <c r="Q73" s="34"/>
      <c r="R73" s="45"/>
      <c r="S73" s="36" t="e">
        <f ca="1">IF($A73="Regular Cases",'Regular Cases'!R73,INDIRECT("'"&amp;$A73&amp;"'!L5"))</f>
        <v>#N/A</v>
      </c>
      <c r="T73" s="37"/>
      <c r="U73" s="38"/>
      <c r="V73" s="39"/>
      <c r="W73" s="40"/>
      <c r="X73" s="41"/>
      <c r="Y73" s="42"/>
      <c r="Z73" s="42"/>
      <c r="AA73" s="42"/>
      <c r="AB73" s="43"/>
      <c r="AC73" s="44"/>
    </row>
    <row r="74" spans="1:29" x14ac:dyDescent="0.25">
      <c r="A74" s="101" t="e">
        <f ca="1">IF(ROW(B74)-3&lt;=COUNTA('Regular Cases'!$A$4:$A$100),HYPERLINK("#'Regular Cases'!A1","Regular Cases"),HYPERLINK("#'" &amp; VLOOKUP(ROW(B74)-3-COUNTA('Regular Cases'!$A$4:$A$100),Worksheet!$F$2:$G$51,2,FALSE) &amp; "'!A1", VLOOKUP(ROW(B74)-3-COUNTA('Regular Cases'!$A$4:$A$100),Worksheet!$F$2:$G$51,2,FALSE)))</f>
        <v>#N/A</v>
      </c>
      <c r="B74" s="109" t="e">
        <f ca="1">IF($A74="Regular Cases",'Regular Cases'!A74,INDIRECT("'"&amp;$A74&amp;"'!B5"))</f>
        <v>#N/A</v>
      </c>
      <c r="C74" s="110" t="e">
        <f ca="1">IF($A74="Regular Cases",'Regular Cases'!B74,INDIRECT("'"&amp;$A74&amp;"'!B7"))</f>
        <v>#N/A</v>
      </c>
      <c r="D74" s="110" t="e">
        <f ca="1">IF($A74="Regular Cases",'Regular Cases'!C74,INDIRECT("'"&amp;$A74&amp;"'!B6"))</f>
        <v>#N/A</v>
      </c>
      <c r="E74" s="110" t="e">
        <f ca="1">IF($A74="Regular Cases",'Regular Cases'!D74,INDIRECT("'"&amp;$A74&amp;"'!B8"))</f>
        <v>#N/A</v>
      </c>
      <c r="F74" s="138" t="e">
        <f ca="1">IF($A74="Regular Cases",'Regular Cases'!E74,INDIRECT("'"&amp;$A74&amp;"'!B9"))</f>
        <v>#N/A</v>
      </c>
      <c r="G74" s="110" t="e">
        <f ca="1">IF($A74="Regular Cases",'Regular Cases'!F74,INDIRECT("'"&amp;$A74&amp;"'!B15"))</f>
        <v>#N/A</v>
      </c>
      <c r="H74" s="111" t="e">
        <f ca="1">IF($A74="Regular Cases",'Regular Cases'!G74,INDIRECT("'"&amp;$A74&amp;"'!B10"))</f>
        <v>#N/A</v>
      </c>
      <c r="I74" s="112" t="e">
        <f ca="1">IF($A74="Regular Cases",'Regular Cases'!H74,INDIRECT("'"&amp;$A74&amp;"'!B11"))</f>
        <v>#N/A</v>
      </c>
      <c r="J74" s="103"/>
      <c r="K74" s="222" t="e">
        <f ca="1">IF($A74="Regular Cases",'Regular Cases'!J74,INDIRECT("'"&amp;$A74&amp;"'!L5"))</f>
        <v>#N/A</v>
      </c>
      <c r="L74" s="142" t="e">
        <f ca="1">IF($A74="Regular Cases",'Regular Cases'!K74,INDIRECT("'"&amp;$A74&amp;"'!M5"))</f>
        <v>#N/A</v>
      </c>
      <c r="M74" s="255" t="e">
        <f ca="1">IF($A74="Regular Cases",'Regular Cases'!L74,INDIRECT("'"&amp;$A74&amp;"'!N5"))</f>
        <v>#N/A</v>
      </c>
      <c r="N74" s="32"/>
      <c r="O74" s="141" t="e">
        <f ca="1">IF($A74="Regular Cases",'Regular Cases'!N74,INDIRECT("'"&amp;$A74&amp;"'!L5"))</f>
        <v>#N/A</v>
      </c>
      <c r="P74" s="33" t="e">
        <f ca="1">IF($A74="Regular Cases",'Regular Cases'!O74,"")</f>
        <v>#N/A</v>
      </c>
      <c r="Q74" s="34"/>
      <c r="R74" s="45"/>
      <c r="S74" s="36" t="e">
        <f ca="1">IF($A74="Regular Cases",'Regular Cases'!R74,INDIRECT("'"&amp;$A74&amp;"'!L5"))</f>
        <v>#N/A</v>
      </c>
      <c r="T74" s="37"/>
      <c r="U74" s="38"/>
      <c r="V74" s="39"/>
      <c r="W74" s="40"/>
      <c r="X74" s="41"/>
      <c r="Y74" s="42"/>
      <c r="Z74" s="42"/>
      <c r="AA74" s="42"/>
      <c r="AB74" s="43"/>
      <c r="AC74" s="44"/>
    </row>
    <row r="75" spans="1:29" x14ac:dyDescent="0.25">
      <c r="A75" s="101" t="e">
        <f ca="1">IF(ROW(B75)-3&lt;=COUNTA('Regular Cases'!$A$4:$A$100),HYPERLINK("#'Regular Cases'!A1","Regular Cases"),HYPERLINK("#'" &amp; VLOOKUP(ROW(B75)-3-COUNTA('Regular Cases'!$A$4:$A$100),Worksheet!$F$2:$G$51,2,FALSE) &amp; "'!A1", VLOOKUP(ROW(B75)-3-COUNTA('Regular Cases'!$A$4:$A$100),Worksheet!$F$2:$G$51,2,FALSE)))</f>
        <v>#N/A</v>
      </c>
      <c r="B75" s="109" t="e">
        <f ca="1">IF($A75="Regular Cases",'Regular Cases'!A75,INDIRECT("'"&amp;$A75&amp;"'!B5"))</f>
        <v>#N/A</v>
      </c>
      <c r="C75" s="110" t="e">
        <f ca="1">IF($A75="Regular Cases",'Regular Cases'!B75,INDIRECT("'"&amp;$A75&amp;"'!B7"))</f>
        <v>#N/A</v>
      </c>
      <c r="D75" s="110" t="e">
        <f ca="1">IF($A75="Regular Cases",'Regular Cases'!C75,INDIRECT("'"&amp;$A75&amp;"'!B6"))</f>
        <v>#N/A</v>
      </c>
      <c r="E75" s="110" t="e">
        <f ca="1">IF($A75="Regular Cases",'Regular Cases'!D75,INDIRECT("'"&amp;$A75&amp;"'!B8"))</f>
        <v>#N/A</v>
      </c>
      <c r="F75" s="138" t="e">
        <f ca="1">IF($A75="Regular Cases",'Regular Cases'!E75,INDIRECT("'"&amp;$A75&amp;"'!B9"))</f>
        <v>#N/A</v>
      </c>
      <c r="G75" s="110" t="e">
        <f ca="1">IF($A75="Regular Cases",'Regular Cases'!F75,INDIRECT("'"&amp;$A75&amp;"'!B15"))</f>
        <v>#N/A</v>
      </c>
      <c r="H75" s="111" t="e">
        <f ca="1">IF($A75="Regular Cases",'Regular Cases'!G75,INDIRECT("'"&amp;$A75&amp;"'!B10"))</f>
        <v>#N/A</v>
      </c>
      <c r="I75" s="112" t="e">
        <f ca="1">IF($A75="Regular Cases",'Regular Cases'!H75,INDIRECT("'"&amp;$A75&amp;"'!B11"))</f>
        <v>#N/A</v>
      </c>
      <c r="J75" s="103"/>
      <c r="K75" s="222" t="e">
        <f ca="1">IF($A75="Regular Cases",'Regular Cases'!J75,INDIRECT("'"&amp;$A75&amp;"'!L5"))</f>
        <v>#N/A</v>
      </c>
      <c r="L75" s="142" t="e">
        <f ca="1">IF($A75="Regular Cases",'Regular Cases'!K75,INDIRECT("'"&amp;$A75&amp;"'!M5"))</f>
        <v>#N/A</v>
      </c>
      <c r="M75" s="255" t="e">
        <f ca="1">IF($A75="Regular Cases",'Regular Cases'!L75,INDIRECT("'"&amp;$A75&amp;"'!N5"))</f>
        <v>#N/A</v>
      </c>
      <c r="N75" s="32"/>
      <c r="O75" s="141" t="e">
        <f ca="1">IF($A75="Regular Cases",'Regular Cases'!N75,INDIRECT("'"&amp;$A75&amp;"'!L5"))</f>
        <v>#N/A</v>
      </c>
      <c r="P75" s="33" t="e">
        <f ca="1">IF($A75="Regular Cases",'Regular Cases'!O75,"")</f>
        <v>#N/A</v>
      </c>
      <c r="Q75" s="34"/>
      <c r="R75" s="45"/>
      <c r="S75" s="36" t="e">
        <f ca="1">IF($A75="Regular Cases",'Regular Cases'!R75,INDIRECT("'"&amp;$A75&amp;"'!L5"))</f>
        <v>#N/A</v>
      </c>
      <c r="T75" s="37"/>
      <c r="U75" s="38"/>
      <c r="V75" s="39"/>
      <c r="W75" s="40"/>
      <c r="X75" s="41"/>
      <c r="Y75" s="42"/>
      <c r="Z75" s="42"/>
      <c r="AA75" s="42"/>
      <c r="AB75" s="43"/>
      <c r="AC75" s="44"/>
    </row>
    <row r="76" spans="1:29" x14ac:dyDescent="0.25">
      <c r="A76" s="101" t="e">
        <f ca="1">IF(ROW(B76)-3&lt;=COUNTA('Regular Cases'!$A$4:$A$100),HYPERLINK("#'Regular Cases'!A1","Regular Cases"),HYPERLINK("#'" &amp; VLOOKUP(ROW(B76)-3-COUNTA('Regular Cases'!$A$4:$A$100),Worksheet!$F$2:$G$51,2,FALSE) &amp; "'!A1", VLOOKUP(ROW(B76)-3-COUNTA('Regular Cases'!$A$4:$A$100),Worksheet!$F$2:$G$51,2,FALSE)))</f>
        <v>#N/A</v>
      </c>
      <c r="B76" s="109" t="e">
        <f ca="1">IF($A76="Regular Cases",'Regular Cases'!A76,INDIRECT("'"&amp;$A76&amp;"'!B5"))</f>
        <v>#N/A</v>
      </c>
      <c r="C76" s="110" t="e">
        <f ca="1">IF($A76="Regular Cases",'Regular Cases'!B76,INDIRECT("'"&amp;$A76&amp;"'!B7"))</f>
        <v>#N/A</v>
      </c>
      <c r="D76" s="110" t="e">
        <f ca="1">IF($A76="Regular Cases",'Regular Cases'!C76,INDIRECT("'"&amp;$A76&amp;"'!B6"))</f>
        <v>#N/A</v>
      </c>
      <c r="E76" s="110" t="e">
        <f ca="1">IF($A76="Regular Cases",'Regular Cases'!D76,INDIRECT("'"&amp;$A76&amp;"'!B8"))</f>
        <v>#N/A</v>
      </c>
      <c r="F76" s="138" t="e">
        <f ca="1">IF($A76="Regular Cases",'Regular Cases'!E76,INDIRECT("'"&amp;$A76&amp;"'!B9"))</f>
        <v>#N/A</v>
      </c>
      <c r="G76" s="110" t="e">
        <f ca="1">IF($A76="Regular Cases",'Regular Cases'!F76,INDIRECT("'"&amp;$A76&amp;"'!B15"))</f>
        <v>#N/A</v>
      </c>
      <c r="H76" s="111" t="e">
        <f ca="1">IF($A76="Regular Cases",'Regular Cases'!G76,INDIRECT("'"&amp;$A76&amp;"'!B10"))</f>
        <v>#N/A</v>
      </c>
      <c r="I76" s="112" t="e">
        <f ca="1">IF($A76="Regular Cases",'Regular Cases'!H76,INDIRECT("'"&amp;$A76&amp;"'!B11"))</f>
        <v>#N/A</v>
      </c>
      <c r="J76" s="103"/>
      <c r="K76" s="222" t="e">
        <f ca="1">IF($A76="Regular Cases",'Regular Cases'!J76,INDIRECT("'"&amp;$A76&amp;"'!L5"))</f>
        <v>#N/A</v>
      </c>
      <c r="L76" s="142" t="e">
        <f ca="1">IF($A76="Regular Cases",'Regular Cases'!K76,INDIRECT("'"&amp;$A76&amp;"'!M5"))</f>
        <v>#N/A</v>
      </c>
      <c r="M76" s="255" t="e">
        <f ca="1">IF($A76="Regular Cases",'Regular Cases'!L76,INDIRECT("'"&amp;$A76&amp;"'!N5"))</f>
        <v>#N/A</v>
      </c>
      <c r="N76" s="32"/>
      <c r="O76" s="141" t="e">
        <f ca="1">IF($A76="Regular Cases",'Regular Cases'!N76,INDIRECT("'"&amp;$A76&amp;"'!L5"))</f>
        <v>#N/A</v>
      </c>
      <c r="P76" s="33" t="e">
        <f ca="1">IF($A76="Regular Cases",'Regular Cases'!O76,"")</f>
        <v>#N/A</v>
      </c>
      <c r="Q76" s="34"/>
      <c r="R76" s="45"/>
      <c r="S76" s="36" t="e">
        <f ca="1">IF($A76="Regular Cases",'Regular Cases'!R76,INDIRECT("'"&amp;$A76&amp;"'!L5"))</f>
        <v>#N/A</v>
      </c>
      <c r="T76" s="37"/>
      <c r="U76" s="38"/>
      <c r="V76" s="39"/>
      <c r="W76" s="40"/>
      <c r="X76" s="41"/>
      <c r="Y76" s="42"/>
      <c r="Z76" s="42"/>
      <c r="AA76" s="42"/>
      <c r="AB76" s="43"/>
      <c r="AC76" s="44"/>
    </row>
    <row r="77" spans="1:29" x14ac:dyDescent="0.25">
      <c r="A77" s="101" t="e">
        <f ca="1">IF(ROW(B77)-3&lt;=COUNTA('Regular Cases'!$A$4:$A$100),HYPERLINK("#'Regular Cases'!A1","Regular Cases"),HYPERLINK("#'" &amp; VLOOKUP(ROW(B77)-3-COUNTA('Regular Cases'!$A$4:$A$100),Worksheet!$F$2:$G$51,2,FALSE) &amp; "'!A1", VLOOKUP(ROW(B77)-3-COUNTA('Regular Cases'!$A$4:$A$100),Worksheet!$F$2:$G$51,2,FALSE)))</f>
        <v>#N/A</v>
      </c>
      <c r="B77" s="109" t="e">
        <f ca="1">IF($A77="Regular Cases",'Regular Cases'!A77,INDIRECT("'"&amp;$A77&amp;"'!B5"))</f>
        <v>#N/A</v>
      </c>
      <c r="C77" s="110" t="e">
        <f ca="1">IF($A77="Regular Cases",'Regular Cases'!B77,INDIRECT("'"&amp;$A77&amp;"'!B7"))</f>
        <v>#N/A</v>
      </c>
      <c r="D77" s="110" t="e">
        <f ca="1">IF($A77="Regular Cases",'Regular Cases'!C77,INDIRECT("'"&amp;$A77&amp;"'!B6"))</f>
        <v>#N/A</v>
      </c>
      <c r="E77" s="110" t="e">
        <f ca="1">IF($A77="Regular Cases",'Regular Cases'!D77,INDIRECT("'"&amp;$A77&amp;"'!B8"))</f>
        <v>#N/A</v>
      </c>
      <c r="F77" s="138" t="e">
        <f ca="1">IF($A77="Regular Cases",'Regular Cases'!E77,INDIRECT("'"&amp;$A77&amp;"'!B9"))</f>
        <v>#N/A</v>
      </c>
      <c r="G77" s="110" t="e">
        <f ca="1">IF($A77="Regular Cases",'Regular Cases'!F77,INDIRECT("'"&amp;$A77&amp;"'!B15"))</f>
        <v>#N/A</v>
      </c>
      <c r="H77" s="111" t="e">
        <f ca="1">IF($A77="Regular Cases",'Regular Cases'!G77,INDIRECT("'"&amp;$A77&amp;"'!B10"))</f>
        <v>#N/A</v>
      </c>
      <c r="I77" s="112" t="e">
        <f ca="1">IF($A77="Regular Cases",'Regular Cases'!H77,INDIRECT("'"&amp;$A77&amp;"'!B11"))</f>
        <v>#N/A</v>
      </c>
      <c r="J77" s="103"/>
      <c r="K77" s="222" t="e">
        <f ca="1">IF($A77="Regular Cases",'Regular Cases'!J77,INDIRECT("'"&amp;$A77&amp;"'!L5"))</f>
        <v>#N/A</v>
      </c>
      <c r="L77" s="142" t="e">
        <f ca="1">IF($A77="Regular Cases",'Regular Cases'!K77,INDIRECT("'"&amp;$A77&amp;"'!M5"))</f>
        <v>#N/A</v>
      </c>
      <c r="M77" s="255" t="e">
        <f ca="1">IF($A77="Regular Cases",'Regular Cases'!L77,INDIRECT("'"&amp;$A77&amp;"'!N5"))</f>
        <v>#N/A</v>
      </c>
      <c r="N77" s="32"/>
      <c r="O77" s="141" t="e">
        <f ca="1">IF($A77="Regular Cases",'Regular Cases'!N77,INDIRECT("'"&amp;$A77&amp;"'!L5"))</f>
        <v>#N/A</v>
      </c>
      <c r="P77" s="33" t="e">
        <f ca="1">IF($A77="Regular Cases",'Regular Cases'!O77,"")</f>
        <v>#N/A</v>
      </c>
      <c r="Q77" s="34"/>
      <c r="R77" s="45"/>
      <c r="S77" s="36" t="e">
        <f ca="1">IF($A77="Regular Cases",'Regular Cases'!R77,INDIRECT("'"&amp;$A77&amp;"'!L5"))</f>
        <v>#N/A</v>
      </c>
      <c r="T77" s="37"/>
      <c r="U77" s="38"/>
      <c r="V77" s="39"/>
      <c r="W77" s="40"/>
      <c r="X77" s="41"/>
      <c r="Y77" s="42"/>
      <c r="Z77" s="42"/>
      <c r="AA77" s="42"/>
      <c r="AB77" s="43"/>
      <c r="AC77" s="44"/>
    </row>
    <row r="78" spans="1:29" x14ac:dyDescent="0.25">
      <c r="A78" s="101" t="e">
        <f ca="1">IF(ROW(B78)-3&lt;=COUNTA('Regular Cases'!$A$4:$A$100),HYPERLINK("#'Regular Cases'!A1","Regular Cases"),HYPERLINK("#'" &amp; VLOOKUP(ROW(B78)-3-COUNTA('Regular Cases'!$A$4:$A$100),Worksheet!$F$2:$G$51,2,FALSE) &amp; "'!A1", VLOOKUP(ROW(B78)-3-COUNTA('Regular Cases'!$A$4:$A$100),Worksheet!$F$2:$G$51,2,FALSE)))</f>
        <v>#N/A</v>
      </c>
      <c r="B78" s="109" t="e">
        <f ca="1">IF($A78="Regular Cases",'Regular Cases'!A78,INDIRECT("'"&amp;$A78&amp;"'!B5"))</f>
        <v>#N/A</v>
      </c>
      <c r="C78" s="110" t="e">
        <f ca="1">IF($A78="Regular Cases",'Regular Cases'!B78,INDIRECT("'"&amp;$A78&amp;"'!B7"))</f>
        <v>#N/A</v>
      </c>
      <c r="D78" s="110" t="e">
        <f ca="1">IF($A78="Regular Cases",'Regular Cases'!C78,INDIRECT("'"&amp;$A78&amp;"'!B6"))</f>
        <v>#N/A</v>
      </c>
      <c r="E78" s="110" t="e">
        <f ca="1">IF($A78="Regular Cases",'Regular Cases'!D78,INDIRECT("'"&amp;$A78&amp;"'!B8"))</f>
        <v>#N/A</v>
      </c>
      <c r="F78" s="138" t="e">
        <f ca="1">IF($A78="Regular Cases",'Regular Cases'!E78,INDIRECT("'"&amp;$A78&amp;"'!B9"))</f>
        <v>#N/A</v>
      </c>
      <c r="G78" s="110" t="e">
        <f ca="1">IF($A78="Regular Cases",'Regular Cases'!F78,INDIRECT("'"&amp;$A78&amp;"'!B15"))</f>
        <v>#N/A</v>
      </c>
      <c r="H78" s="111" t="e">
        <f ca="1">IF($A78="Regular Cases",'Regular Cases'!G78,INDIRECT("'"&amp;$A78&amp;"'!B10"))</f>
        <v>#N/A</v>
      </c>
      <c r="I78" s="112" t="e">
        <f ca="1">IF($A78="Regular Cases",'Regular Cases'!H78,INDIRECT("'"&amp;$A78&amp;"'!B11"))</f>
        <v>#N/A</v>
      </c>
      <c r="J78" s="103"/>
      <c r="K78" s="222" t="e">
        <f ca="1">IF($A78="Regular Cases",'Regular Cases'!J78,INDIRECT("'"&amp;$A78&amp;"'!L5"))</f>
        <v>#N/A</v>
      </c>
      <c r="L78" s="142" t="e">
        <f ca="1">IF($A78="Regular Cases",'Regular Cases'!K78,INDIRECT("'"&amp;$A78&amp;"'!M5"))</f>
        <v>#N/A</v>
      </c>
      <c r="M78" s="255" t="e">
        <f ca="1">IF($A78="Regular Cases",'Regular Cases'!L78,INDIRECT("'"&amp;$A78&amp;"'!N5"))</f>
        <v>#N/A</v>
      </c>
      <c r="N78" s="32"/>
      <c r="O78" s="141" t="e">
        <f ca="1">IF($A78="Regular Cases",'Regular Cases'!N78,INDIRECT("'"&amp;$A78&amp;"'!L5"))</f>
        <v>#N/A</v>
      </c>
      <c r="P78" s="33" t="e">
        <f ca="1">IF($A78="Regular Cases",'Regular Cases'!O78,"")</f>
        <v>#N/A</v>
      </c>
      <c r="Q78" s="34"/>
      <c r="R78" s="45"/>
      <c r="S78" s="36" t="e">
        <f ca="1">IF($A78="Regular Cases",'Regular Cases'!R78,INDIRECT("'"&amp;$A78&amp;"'!L5"))</f>
        <v>#N/A</v>
      </c>
      <c r="T78" s="37"/>
      <c r="U78" s="38"/>
      <c r="V78" s="39"/>
      <c r="W78" s="40"/>
      <c r="X78" s="41"/>
      <c r="Y78" s="42"/>
      <c r="Z78" s="42"/>
      <c r="AA78" s="42"/>
      <c r="AB78" s="43"/>
      <c r="AC78" s="44"/>
    </row>
    <row r="79" spans="1:29" x14ac:dyDescent="0.25">
      <c r="A79" s="101" t="e">
        <f ca="1">IF(ROW(B79)-3&lt;=COUNTA('Regular Cases'!$A$4:$A$100),HYPERLINK("#'Regular Cases'!A1","Regular Cases"),HYPERLINK("#'" &amp; VLOOKUP(ROW(B79)-3-COUNTA('Regular Cases'!$A$4:$A$100),Worksheet!$F$2:$G$51,2,FALSE) &amp; "'!A1", VLOOKUP(ROW(B79)-3-COUNTA('Regular Cases'!$A$4:$A$100),Worksheet!$F$2:$G$51,2,FALSE)))</f>
        <v>#N/A</v>
      </c>
      <c r="B79" s="109" t="e">
        <f ca="1">IF($A79="Regular Cases",'Regular Cases'!A79,INDIRECT("'"&amp;$A79&amp;"'!B5"))</f>
        <v>#N/A</v>
      </c>
      <c r="C79" s="110" t="e">
        <f ca="1">IF($A79="Regular Cases",'Regular Cases'!B79,INDIRECT("'"&amp;$A79&amp;"'!B7"))</f>
        <v>#N/A</v>
      </c>
      <c r="D79" s="110" t="e">
        <f ca="1">IF($A79="Regular Cases",'Regular Cases'!C79,INDIRECT("'"&amp;$A79&amp;"'!B6"))</f>
        <v>#N/A</v>
      </c>
      <c r="E79" s="110" t="e">
        <f ca="1">IF($A79="Regular Cases",'Regular Cases'!D79,INDIRECT("'"&amp;$A79&amp;"'!B8"))</f>
        <v>#N/A</v>
      </c>
      <c r="F79" s="138" t="e">
        <f ca="1">IF($A79="Regular Cases",'Regular Cases'!E79,INDIRECT("'"&amp;$A79&amp;"'!B9"))</f>
        <v>#N/A</v>
      </c>
      <c r="G79" s="110" t="e">
        <f ca="1">IF($A79="Regular Cases",'Regular Cases'!F79,INDIRECT("'"&amp;$A79&amp;"'!B15"))</f>
        <v>#N/A</v>
      </c>
      <c r="H79" s="111" t="e">
        <f ca="1">IF($A79="Regular Cases",'Regular Cases'!G79,INDIRECT("'"&amp;$A79&amp;"'!B10"))</f>
        <v>#N/A</v>
      </c>
      <c r="I79" s="112" t="e">
        <f ca="1">IF($A79="Regular Cases",'Regular Cases'!H79,INDIRECT("'"&amp;$A79&amp;"'!B11"))</f>
        <v>#N/A</v>
      </c>
      <c r="J79" s="103"/>
      <c r="K79" s="222" t="e">
        <f ca="1">IF($A79="Regular Cases",'Regular Cases'!J79,INDIRECT("'"&amp;$A79&amp;"'!L5"))</f>
        <v>#N/A</v>
      </c>
      <c r="L79" s="142" t="e">
        <f ca="1">IF($A79="Regular Cases",'Regular Cases'!K79,INDIRECT("'"&amp;$A79&amp;"'!M5"))</f>
        <v>#N/A</v>
      </c>
      <c r="M79" s="255" t="e">
        <f ca="1">IF($A79="Regular Cases",'Regular Cases'!L79,INDIRECT("'"&amp;$A79&amp;"'!N5"))</f>
        <v>#N/A</v>
      </c>
      <c r="N79" s="32"/>
      <c r="O79" s="141" t="e">
        <f ca="1">IF($A79="Regular Cases",'Regular Cases'!N79,INDIRECT("'"&amp;$A79&amp;"'!L5"))</f>
        <v>#N/A</v>
      </c>
      <c r="P79" s="33" t="e">
        <f ca="1">IF($A79="Regular Cases",'Regular Cases'!O79,"")</f>
        <v>#N/A</v>
      </c>
      <c r="Q79" s="34"/>
      <c r="R79" s="45"/>
      <c r="S79" s="36" t="e">
        <f ca="1">IF($A79="Regular Cases",'Regular Cases'!R79,INDIRECT("'"&amp;$A79&amp;"'!L5"))</f>
        <v>#N/A</v>
      </c>
      <c r="T79" s="37"/>
      <c r="U79" s="38"/>
      <c r="V79" s="39"/>
      <c r="W79" s="40"/>
      <c r="X79" s="41"/>
      <c r="Y79" s="42"/>
      <c r="Z79" s="42"/>
      <c r="AA79" s="42"/>
      <c r="AB79" s="43"/>
      <c r="AC79" s="44"/>
    </row>
    <row r="80" spans="1:29" x14ac:dyDescent="0.25">
      <c r="A80" s="101" t="e">
        <f ca="1">IF(ROW(B80)-3&lt;=COUNTA('Regular Cases'!$A$4:$A$100),HYPERLINK("#'Regular Cases'!A1","Regular Cases"),HYPERLINK("#'" &amp; VLOOKUP(ROW(B80)-3-COUNTA('Regular Cases'!$A$4:$A$100),Worksheet!$F$2:$G$51,2,FALSE) &amp; "'!A1", VLOOKUP(ROW(B80)-3-COUNTA('Regular Cases'!$A$4:$A$100),Worksheet!$F$2:$G$51,2,FALSE)))</f>
        <v>#N/A</v>
      </c>
      <c r="B80" s="109" t="e">
        <f ca="1">IF($A80="Regular Cases",'Regular Cases'!A80,INDIRECT("'"&amp;$A80&amp;"'!B5"))</f>
        <v>#N/A</v>
      </c>
      <c r="C80" s="110" t="e">
        <f ca="1">IF($A80="Regular Cases",'Regular Cases'!B80,INDIRECT("'"&amp;$A80&amp;"'!B7"))</f>
        <v>#N/A</v>
      </c>
      <c r="D80" s="110" t="e">
        <f ca="1">IF($A80="Regular Cases",'Regular Cases'!C80,INDIRECT("'"&amp;$A80&amp;"'!B6"))</f>
        <v>#N/A</v>
      </c>
      <c r="E80" s="110" t="e">
        <f ca="1">IF($A80="Regular Cases",'Regular Cases'!D80,INDIRECT("'"&amp;$A80&amp;"'!B8"))</f>
        <v>#N/A</v>
      </c>
      <c r="F80" s="138" t="e">
        <f ca="1">IF($A80="Regular Cases",'Regular Cases'!E80,INDIRECT("'"&amp;$A80&amp;"'!B9"))</f>
        <v>#N/A</v>
      </c>
      <c r="G80" s="110" t="e">
        <f ca="1">IF($A80="Regular Cases",'Regular Cases'!F80,INDIRECT("'"&amp;$A80&amp;"'!B15"))</f>
        <v>#N/A</v>
      </c>
      <c r="H80" s="111" t="e">
        <f ca="1">IF($A80="Regular Cases",'Regular Cases'!G80,INDIRECT("'"&amp;$A80&amp;"'!B10"))</f>
        <v>#N/A</v>
      </c>
      <c r="I80" s="112" t="e">
        <f ca="1">IF($A80="Regular Cases",'Regular Cases'!H80,INDIRECT("'"&amp;$A80&amp;"'!B11"))</f>
        <v>#N/A</v>
      </c>
      <c r="J80" s="103"/>
      <c r="K80" s="222" t="e">
        <f ca="1">IF($A80="Regular Cases",'Regular Cases'!J80,INDIRECT("'"&amp;$A80&amp;"'!L5"))</f>
        <v>#N/A</v>
      </c>
      <c r="L80" s="142" t="e">
        <f ca="1">IF($A80="Regular Cases",'Regular Cases'!K80,INDIRECT("'"&amp;$A80&amp;"'!M5"))</f>
        <v>#N/A</v>
      </c>
      <c r="M80" s="255" t="e">
        <f ca="1">IF($A80="Regular Cases",'Regular Cases'!L80,INDIRECT("'"&amp;$A80&amp;"'!N5"))</f>
        <v>#N/A</v>
      </c>
      <c r="N80" s="32"/>
      <c r="O80" s="141" t="e">
        <f ca="1">IF($A80="Regular Cases",'Regular Cases'!N80,INDIRECT("'"&amp;$A80&amp;"'!L5"))</f>
        <v>#N/A</v>
      </c>
      <c r="P80" s="33" t="e">
        <f ca="1">IF($A80="Regular Cases",'Regular Cases'!O80,"")</f>
        <v>#N/A</v>
      </c>
      <c r="Q80" s="34"/>
      <c r="R80" s="45"/>
      <c r="S80" s="36" t="e">
        <f ca="1">IF($A80="Regular Cases",'Regular Cases'!R80,INDIRECT("'"&amp;$A80&amp;"'!L5"))</f>
        <v>#N/A</v>
      </c>
      <c r="T80" s="37"/>
      <c r="U80" s="38"/>
      <c r="V80" s="39"/>
      <c r="W80" s="40"/>
      <c r="X80" s="41"/>
      <c r="Y80" s="42"/>
      <c r="Z80" s="42"/>
      <c r="AA80" s="42"/>
      <c r="AB80" s="43"/>
      <c r="AC80" s="44"/>
    </row>
    <row r="81" spans="1:29" x14ac:dyDescent="0.25">
      <c r="A81" s="101" t="e">
        <f ca="1">IF(ROW(B81)-3&lt;=COUNTA('Regular Cases'!$A$4:$A$100),HYPERLINK("#'Regular Cases'!A1","Regular Cases"),HYPERLINK("#'" &amp; VLOOKUP(ROW(B81)-3-COUNTA('Regular Cases'!$A$4:$A$100),Worksheet!$F$2:$G$51,2,FALSE) &amp; "'!A1", VLOOKUP(ROW(B81)-3-COUNTA('Regular Cases'!$A$4:$A$100),Worksheet!$F$2:$G$51,2,FALSE)))</f>
        <v>#N/A</v>
      </c>
      <c r="B81" s="109" t="e">
        <f ca="1">IF($A81="Regular Cases",'Regular Cases'!A81,INDIRECT("'"&amp;$A81&amp;"'!B5"))</f>
        <v>#N/A</v>
      </c>
      <c r="C81" s="110" t="e">
        <f ca="1">IF($A81="Regular Cases",'Regular Cases'!B81,INDIRECT("'"&amp;$A81&amp;"'!B7"))</f>
        <v>#N/A</v>
      </c>
      <c r="D81" s="110" t="e">
        <f ca="1">IF($A81="Regular Cases",'Regular Cases'!C81,INDIRECT("'"&amp;$A81&amp;"'!B6"))</f>
        <v>#N/A</v>
      </c>
      <c r="E81" s="110" t="e">
        <f ca="1">IF($A81="Regular Cases",'Regular Cases'!D81,INDIRECT("'"&amp;$A81&amp;"'!B8"))</f>
        <v>#N/A</v>
      </c>
      <c r="F81" s="138" t="e">
        <f ca="1">IF($A81="Regular Cases",'Regular Cases'!E81,INDIRECT("'"&amp;$A81&amp;"'!B9"))</f>
        <v>#N/A</v>
      </c>
      <c r="G81" s="110" t="e">
        <f ca="1">IF($A81="Regular Cases",'Regular Cases'!F81,INDIRECT("'"&amp;$A81&amp;"'!B15"))</f>
        <v>#N/A</v>
      </c>
      <c r="H81" s="111" t="e">
        <f ca="1">IF($A81="Regular Cases",'Regular Cases'!G81,INDIRECT("'"&amp;$A81&amp;"'!B10"))</f>
        <v>#N/A</v>
      </c>
      <c r="I81" s="112" t="e">
        <f ca="1">IF($A81="Regular Cases",'Regular Cases'!H81,INDIRECT("'"&amp;$A81&amp;"'!B11"))</f>
        <v>#N/A</v>
      </c>
      <c r="J81" s="103"/>
      <c r="K81" s="222" t="e">
        <f ca="1">IF($A81="Regular Cases",'Regular Cases'!J81,INDIRECT("'"&amp;$A81&amp;"'!L5"))</f>
        <v>#N/A</v>
      </c>
      <c r="L81" s="142" t="e">
        <f ca="1">IF($A81="Regular Cases",'Regular Cases'!K81,INDIRECT("'"&amp;$A81&amp;"'!M5"))</f>
        <v>#N/A</v>
      </c>
      <c r="M81" s="255" t="e">
        <f ca="1">IF($A81="Regular Cases",'Regular Cases'!L81,INDIRECT("'"&amp;$A81&amp;"'!N5"))</f>
        <v>#N/A</v>
      </c>
      <c r="N81" s="32"/>
      <c r="O81" s="141" t="e">
        <f ca="1">IF($A81="Regular Cases",'Regular Cases'!N81,INDIRECT("'"&amp;$A81&amp;"'!L5"))</f>
        <v>#N/A</v>
      </c>
      <c r="P81" s="33" t="e">
        <f ca="1">IF($A81="Regular Cases",'Regular Cases'!O81,"")</f>
        <v>#N/A</v>
      </c>
      <c r="Q81" s="34"/>
      <c r="R81" s="45"/>
      <c r="S81" s="36" t="e">
        <f ca="1">IF($A81="Regular Cases",'Regular Cases'!R81,INDIRECT("'"&amp;$A81&amp;"'!L5"))</f>
        <v>#N/A</v>
      </c>
      <c r="T81" s="37"/>
      <c r="U81" s="38"/>
      <c r="V81" s="39"/>
      <c r="W81" s="40"/>
      <c r="X81" s="41"/>
      <c r="Y81" s="42"/>
      <c r="Z81" s="42"/>
      <c r="AA81" s="42"/>
      <c r="AB81" s="43"/>
      <c r="AC81" s="44"/>
    </row>
    <row r="82" spans="1:29" x14ac:dyDescent="0.25">
      <c r="A82" s="101" t="e">
        <f ca="1">IF(ROW(B82)-3&lt;=COUNTA('Regular Cases'!$A$4:$A$100),HYPERLINK("#'Regular Cases'!A1","Regular Cases"),HYPERLINK("#'" &amp; VLOOKUP(ROW(B82)-3-COUNTA('Regular Cases'!$A$4:$A$100),Worksheet!$F$2:$G$51,2,FALSE) &amp; "'!A1", VLOOKUP(ROW(B82)-3-COUNTA('Regular Cases'!$A$4:$A$100),Worksheet!$F$2:$G$51,2,FALSE)))</f>
        <v>#N/A</v>
      </c>
      <c r="B82" s="109" t="e">
        <f ca="1">IF($A82="Regular Cases",'Regular Cases'!A82,INDIRECT("'"&amp;$A82&amp;"'!B5"))</f>
        <v>#N/A</v>
      </c>
      <c r="C82" s="110" t="e">
        <f ca="1">IF($A82="Regular Cases",'Regular Cases'!B82,INDIRECT("'"&amp;$A82&amp;"'!B7"))</f>
        <v>#N/A</v>
      </c>
      <c r="D82" s="110" t="e">
        <f ca="1">IF($A82="Regular Cases",'Regular Cases'!C82,INDIRECT("'"&amp;$A82&amp;"'!B6"))</f>
        <v>#N/A</v>
      </c>
      <c r="E82" s="110" t="e">
        <f ca="1">IF($A82="Regular Cases",'Regular Cases'!D82,INDIRECT("'"&amp;$A82&amp;"'!B8"))</f>
        <v>#N/A</v>
      </c>
      <c r="F82" s="138" t="e">
        <f ca="1">IF($A82="Regular Cases",'Regular Cases'!E82,INDIRECT("'"&amp;$A82&amp;"'!B9"))</f>
        <v>#N/A</v>
      </c>
      <c r="G82" s="110" t="e">
        <f ca="1">IF($A82="Regular Cases",'Regular Cases'!F82,INDIRECT("'"&amp;$A82&amp;"'!B15"))</f>
        <v>#N/A</v>
      </c>
      <c r="H82" s="111" t="e">
        <f ca="1">IF($A82="Regular Cases",'Regular Cases'!G82,INDIRECT("'"&amp;$A82&amp;"'!B10"))</f>
        <v>#N/A</v>
      </c>
      <c r="I82" s="112" t="e">
        <f ca="1">IF($A82="Regular Cases",'Regular Cases'!H82,INDIRECT("'"&amp;$A82&amp;"'!B11"))</f>
        <v>#N/A</v>
      </c>
      <c r="J82" s="103"/>
      <c r="K82" s="222" t="e">
        <f ca="1">IF($A82="Regular Cases",'Regular Cases'!J82,INDIRECT("'"&amp;$A82&amp;"'!L5"))</f>
        <v>#N/A</v>
      </c>
      <c r="L82" s="142" t="e">
        <f ca="1">IF($A82="Regular Cases",'Regular Cases'!K82,INDIRECT("'"&amp;$A82&amp;"'!M5"))</f>
        <v>#N/A</v>
      </c>
      <c r="M82" s="255" t="e">
        <f ca="1">IF($A82="Regular Cases",'Regular Cases'!L82,INDIRECT("'"&amp;$A82&amp;"'!N5"))</f>
        <v>#N/A</v>
      </c>
      <c r="N82" s="32"/>
      <c r="O82" s="141" t="e">
        <f ca="1">IF($A82="Regular Cases",'Regular Cases'!N82,INDIRECT("'"&amp;$A82&amp;"'!L5"))</f>
        <v>#N/A</v>
      </c>
      <c r="P82" s="33" t="e">
        <f ca="1">IF($A82="Regular Cases",'Regular Cases'!O82,"")</f>
        <v>#N/A</v>
      </c>
      <c r="Q82" s="34"/>
      <c r="R82" s="45"/>
      <c r="S82" s="36" t="e">
        <f ca="1">IF($A82="Regular Cases",'Regular Cases'!R82,INDIRECT("'"&amp;$A82&amp;"'!L5"))</f>
        <v>#N/A</v>
      </c>
      <c r="T82" s="37"/>
      <c r="U82" s="38"/>
      <c r="V82" s="39"/>
      <c r="W82" s="40"/>
      <c r="X82" s="41"/>
      <c r="Y82" s="42"/>
      <c r="Z82" s="42"/>
      <c r="AA82" s="42"/>
      <c r="AB82" s="43"/>
      <c r="AC82" s="44"/>
    </row>
    <row r="83" spans="1:29" x14ac:dyDescent="0.25">
      <c r="A83" s="101" t="e">
        <f ca="1">IF(ROW(B83)-3&lt;=COUNTA('Regular Cases'!$A$4:$A$100),HYPERLINK("#'Regular Cases'!A1","Regular Cases"),HYPERLINK("#'" &amp; VLOOKUP(ROW(B83)-3-COUNTA('Regular Cases'!$A$4:$A$100),Worksheet!$F$2:$G$51,2,FALSE) &amp; "'!A1", VLOOKUP(ROW(B83)-3-COUNTA('Regular Cases'!$A$4:$A$100),Worksheet!$F$2:$G$51,2,FALSE)))</f>
        <v>#N/A</v>
      </c>
      <c r="B83" s="109" t="e">
        <f ca="1">IF($A83="Regular Cases",'Regular Cases'!A83,INDIRECT("'"&amp;$A83&amp;"'!B5"))</f>
        <v>#N/A</v>
      </c>
      <c r="C83" s="110" t="e">
        <f ca="1">IF($A83="Regular Cases",'Regular Cases'!B83,INDIRECT("'"&amp;$A83&amp;"'!B7"))</f>
        <v>#N/A</v>
      </c>
      <c r="D83" s="110" t="e">
        <f ca="1">IF($A83="Regular Cases",'Regular Cases'!C83,INDIRECT("'"&amp;$A83&amp;"'!B6"))</f>
        <v>#N/A</v>
      </c>
      <c r="E83" s="110" t="e">
        <f ca="1">IF($A83="Regular Cases",'Regular Cases'!D83,INDIRECT("'"&amp;$A83&amp;"'!B8"))</f>
        <v>#N/A</v>
      </c>
      <c r="F83" s="138" t="e">
        <f ca="1">IF($A83="Regular Cases",'Regular Cases'!E83,INDIRECT("'"&amp;$A83&amp;"'!B9"))</f>
        <v>#N/A</v>
      </c>
      <c r="G83" s="110" t="e">
        <f ca="1">IF($A83="Regular Cases",'Regular Cases'!F83,INDIRECT("'"&amp;$A83&amp;"'!B15"))</f>
        <v>#N/A</v>
      </c>
      <c r="H83" s="111" t="e">
        <f ca="1">IF($A83="Regular Cases",'Regular Cases'!G83,INDIRECT("'"&amp;$A83&amp;"'!B10"))</f>
        <v>#N/A</v>
      </c>
      <c r="I83" s="112" t="e">
        <f ca="1">IF($A83="Regular Cases",'Regular Cases'!H83,INDIRECT("'"&amp;$A83&amp;"'!B11"))</f>
        <v>#N/A</v>
      </c>
      <c r="J83" s="103"/>
      <c r="K83" s="222" t="e">
        <f ca="1">IF($A83="Regular Cases",'Regular Cases'!J83,INDIRECT("'"&amp;$A83&amp;"'!L5"))</f>
        <v>#N/A</v>
      </c>
      <c r="L83" s="142" t="e">
        <f ca="1">IF($A83="Regular Cases",'Regular Cases'!K83,INDIRECT("'"&amp;$A83&amp;"'!M5"))</f>
        <v>#N/A</v>
      </c>
      <c r="M83" s="255" t="e">
        <f ca="1">IF($A83="Regular Cases",'Regular Cases'!L83,INDIRECT("'"&amp;$A83&amp;"'!N5"))</f>
        <v>#N/A</v>
      </c>
      <c r="N83" s="32"/>
      <c r="O83" s="141" t="e">
        <f ca="1">IF($A83="Regular Cases",'Regular Cases'!N83,INDIRECT("'"&amp;$A83&amp;"'!L5"))</f>
        <v>#N/A</v>
      </c>
      <c r="P83" s="33" t="e">
        <f ca="1">IF($A83="Regular Cases",'Regular Cases'!O83,"")</f>
        <v>#N/A</v>
      </c>
      <c r="Q83" s="34"/>
      <c r="R83" s="45"/>
      <c r="S83" s="36" t="e">
        <f ca="1">IF($A83="Regular Cases",'Regular Cases'!R83,INDIRECT("'"&amp;$A83&amp;"'!L5"))</f>
        <v>#N/A</v>
      </c>
      <c r="T83" s="37"/>
      <c r="U83" s="38"/>
      <c r="V83" s="39"/>
      <c r="W83" s="40"/>
      <c r="X83" s="41"/>
      <c r="Y83" s="42"/>
      <c r="Z83" s="42"/>
      <c r="AA83" s="42"/>
      <c r="AB83" s="43"/>
      <c r="AC83" s="44"/>
    </row>
    <row r="84" spans="1:29" x14ac:dyDescent="0.25">
      <c r="A84" s="101" t="e">
        <f ca="1">IF(ROW(B84)-3&lt;=COUNTA('Regular Cases'!$A$4:$A$100),HYPERLINK("#'Regular Cases'!A1","Regular Cases"),HYPERLINK("#'" &amp; VLOOKUP(ROW(B84)-3-COUNTA('Regular Cases'!$A$4:$A$100),Worksheet!$F$2:$G$51,2,FALSE) &amp; "'!A1", VLOOKUP(ROW(B84)-3-COUNTA('Regular Cases'!$A$4:$A$100),Worksheet!$F$2:$G$51,2,FALSE)))</f>
        <v>#N/A</v>
      </c>
      <c r="B84" s="109" t="e">
        <f ca="1">IF($A84="Regular Cases",'Regular Cases'!A84,INDIRECT("'"&amp;$A84&amp;"'!B5"))</f>
        <v>#N/A</v>
      </c>
      <c r="C84" s="110" t="e">
        <f ca="1">IF($A84="Regular Cases",'Regular Cases'!B84,INDIRECT("'"&amp;$A84&amp;"'!B7"))</f>
        <v>#N/A</v>
      </c>
      <c r="D84" s="110" t="e">
        <f ca="1">IF($A84="Regular Cases",'Regular Cases'!C84,INDIRECT("'"&amp;$A84&amp;"'!B6"))</f>
        <v>#N/A</v>
      </c>
      <c r="E84" s="110" t="e">
        <f ca="1">IF($A84="Regular Cases",'Regular Cases'!D84,INDIRECT("'"&amp;$A84&amp;"'!B8"))</f>
        <v>#N/A</v>
      </c>
      <c r="F84" s="138" t="e">
        <f ca="1">IF($A84="Regular Cases",'Regular Cases'!E84,INDIRECT("'"&amp;$A84&amp;"'!B9"))</f>
        <v>#N/A</v>
      </c>
      <c r="G84" s="110" t="e">
        <f ca="1">IF($A84="Regular Cases",'Regular Cases'!F84,INDIRECT("'"&amp;$A84&amp;"'!B15"))</f>
        <v>#N/A</v>
      </c>
      <c r="H84" s="111" t="e">
        <f ca="1">IF($A84="Regular Cases",'Regular Cases'!G84,INDIRECT("'"&amp;$A84&amp;"'!B10"))</f>
        <v>#N/A</v>
      </c>
      <c r="I84" s="112" t="e">
        <f ca="1">IF($A84="Regular Cases",'Regular Cases'!H84,INDIRECT("'"&amp;$A84&amp;"'!B11"))</f>
        <v>#N/A</v>
      </c>
      <c r="J84" s="103"/>
      <c r="K84" s="222" t="e">
        <f ca="1">IF($A84="Regular Cases",'Regular Cases'!J84,INDIRECT("'"&amp;$A84&amp;"'!L5"))</f>
        <v>#N/A</v>
      </c>
      <c r="L84" s="142" t="e">
        <f ca="1">IF($A84="Regular Cases",'Regular Cases'!K84,INDIRECT("'"&amp;$A84&amp;"'!M5"))</f>
        <v>#N/A</v>
      </c>
      <c r="M84" s="255" t="e">
        <f ca="1">IF($A84="Regular Cases",'Regular Cases'!L84,INDIRECT("'"&amp;$A84&amp;"'!N5"))</f>
        <v>#N/A</v>
      </c>
      <c r="N84" s="32"/>
      <c r="O84" s="141" t="e">
        <f ca="1">IF($A84="Regular Cases",'Regular Cases'!N84,INDIRECT("'"&amp;$A84&amp;"'!L5"))</f>
        <v>#N/A</v>
      </c>
      <c r="P84" s="33" t="e">
        <f ca="1">IF($A84="Regular Cases",'Regular Cases'!O84,"")</f>
        <v>#N/A</v>
      </c>
      <c r="Q84" s="34"/>
      <c r="R84" s="45"/>
      <c r="S84" s="36" t="e">
        <f ca="1">IF($A84="Regular Cases",'Regular Cases'!R84,INDIRECT("'"&amp;$A84&amp;"'!L5"))</f>
        <v>#N/A</v>
      </c>
      <c r="T84" s="37"/>
      <c r="U84" s="38"/>
      <c r="V84" s="39"/>
      <c r="W84" s="40"/>
      <c r="X84" s="41"/>
      <c r="Y84" s="42"/>
      <c r="Z84" s="42"/>
      <c r="AA84" s="42"/>
      <c r="AB84" s="43"/>
      <c r="AC84" s="44"/>
    </row>
    <row r="85" spans="1:29" x14ac:dyDescent="0.25">
      <c r="A85" s="101" t="e">
        <f ca="1">IF(ROW(B85)-3&lt;=COUNTA('Regular Cases'!$A$4:$A$100),HYPERLINK("#'Regular Cases'!A1","Regular Cases"),HYPERLINK("#'" &amp; VLOOKUP(ROW(B85)-3-COUNTA('Regular Cases'!$A$4:$A$100),Worksheet!$F$2:$G$51,2,FALSE) &amp; "'!A1", VLOOKUP(ROW(B85)-3-COUNTA('Regular Cases'!$A$4:$A$100),Worksheet!$F$2:$G$51,2,FALSE)))</f>
        <v>#N/A</v>
      </c>
      <c r="B85" s="109" t="e">
        <f ca="1">IF($A85="Regular Cases",'Regular Cases'!A85,INDIRECT("'"&amp;$A85&amp;"'!B5"))</f>
        <v>#N/A</v>
      </c>
      <c r="C85" s="110" t="e">
        <f ca="1">IF($A85="Regular Cases",'Regular Cases'!B85,INDIRECT("'"&amp;$A85&amp;"'!B7"))</f>
        <v>#N/A</v>
      </c>
      <c r="D85" s="110" t="e">
        <f ca="1">IF($A85="Regular Cases",'Regular Cases'!C85,INDIRECT("'"&amp;$A85&amp;"'!B6"))</f>
        <v>#N/A</v>
      </c>
      <c r="E85" s="110" t="e">
        <f ca="1">IF($A85="Regular Cases",'Regular Cases'!D85,INDIRECT("'"&amp;$A85&amp;"'!B8"))</f>
        <v>#N/A</v>
      </c>
      <c r="F85" s="138" t="e">
        <f ca="1">IF($A85="Regular Cases",'Regular Cases'!E85,INDIRECT("'"&amp;$A85&amp;"'!B9"))</f>
        <v>#N/A</v>
      </c>
      <c r="G85" s="110" t="e">
        <f ca="1">IF($A85="Regular Cases",'Regular Cases'!F85,INDIRECT("'"&amp;$A85&amp;"'!B15"))</f>
        <v>#N/A</v>
      </c>
      <c r="H85" s="111" t="e">
        <f ca="1">IF($A85="Regular Cases",'Regular Cases'!G85,INDIRECT("'"&amp;$A85&amp;"'!B10"))</f>
        <v>#N/A</v>
      </c>
      <c r="I85" s="112" t="e">
        <f ca="1">IF($A85="Regular Cases",'Regular Cases'!H85,INDIRECT("'"&amp;$A85&amp;"'!B11"))</f>
        <v>#N/A</v>
      </c>
      <c r="J85" s="103"/>
      <c r="K85" s="222" t="e">
        <f ca="1">IF($A85="Regular Cases",'Regular Cases'!J85,INDIRECT("'"&amp;$A85&amp;"'!L5"))</f>
        <v>#N/A</v>
      </c>
      <c r="L85" s="142" t="e">
        <f ca="1">IF($A85="Regular Cases",'Regular Cases'!K85,INDIRECT("'"&amp;$A85&amp;"'!M5"))</f>
        <v>#N/A</v>
      </c>
      <c r="M85" s="255" t="e">
        <f ca="1">IF($A85="Regular Cases",'Regular Cases'!L85,INDIRECT("'"&amp;$A85&amp;"'!N5"))</f>
        <v>#N/A</v>
      </c>
      <c r="N85" s="32"/>
      <c r="O85" s="141" t="e">
        <f ca="1">IF($A85="Regular Cases",'Regular Cases'!N85,INDIRECT("'"&amp;$A85&amp;"'!L5"))</f>
        <v>#N/A</v>
      </c>
      <c r="P85" s="33" t="e">
        <f ca="1">IF($A85="Regular Cases",'Regular Cases'!O85,"")</f>
        <v>#N/A</v>
      </c>
      <c r="Q85" s="34"/>
      <c r="R85" s="45"/>
      <c r="S85" s="36" t="e">
        <f ca="1">IF($A85="Regular Cases",'Regular Cases'!R85,INDIRECT("'"&amp;$A85&amp;"'!L5"))</f>
        <v>#N/A</v>
      </c>
      <c r="T85" s="37"/>
      <c r="U85" s="38"/>
      <c r="V85" s="39"/>
      <c r="W85" s="40"/>
      <c r="X85" s="41"/>
      <c r="Y85" s="42"/>
      <c r="Z85" s="42"/>
      <c r="AA85" s="42"/>
      <c r="AB85" s="43"/>
      <c r="AC85" s="44"/>
    </row>
    <row r="86" spans="1:29" x14ac:dyDescent="0.25">
      <c r="A86" s="101" t="e">
        <f ca="1">IF(ROW(B86)-3&lt;=COUNTA('Regular Cases'!$A$4:$A$100),HYPERLINK("#'Regular Cases'!A1","Regular Cases"),HYPERLINK("#'" &amp; VLOOKUP(ROW(B86)-3-COUNTA('Regular Cases'!$A$4:$A$100),Worksheet!$F$2:$G$51,2,FALSE) &amp; "'!A1", VLOOKUP(ROW(B86)-3-COUNTA('Regular Cases'!$A$4:$A$100),Worksheet!$F$2:$G$51,2,FALSE)))</f>
        <v>#N/A</v>
      </c>
      <c r="B86" s="109" t="e">
        <f ca="1">IF($A86="Regular Cases",'Regular Cases'!A86,INDIRECT("'"&amp;$A86&amp;"'!B5"))</f>
        <v>#N/A</v>
      </c>
      <c r="C86" s="110" t="e">
        <f ca="1">IF($A86="Regular Cases",'Regular Cases'!B86,INDIRECT("'"&amp;$A86&amp;"'!B7"))</f>
        <v>#N/A</v>
      </c>
      <c r="D86" s="110" t="e">
        <f ca="1">IF($A86="Regular Cases",'Regular Cases'!C86,INDIRECT("'"&amp;$A86&amp;"'!B6"))</f>
        <v>#N/A</v>
      </c>
      <c r="E86" s="110" t="e">
        <f ca="1">IF($A86="Regular Cases",'Regular Cases'!D86,INDIRECT("'"&amp;$A86&amp;"'!B8"))</f>
        <v>#N/A</v>
      </c>
      <c r="F86" s="138" t="e">
        <f ca="1">IF($A86="Regular Cases",'Regular Cases'!E86,INDIRECT("'"&amp;$A86&amp;"'!B9"))</f>
        <v>#N/A</v>
      </c>
      <c r="G86" s="110" t="e">
        <f ca="1">IF($A86="Regular Cases",'Regular Cases'!F86,INDIRECT("'"&amp;$A86&amp;"'!B15"))</f>
        <v>#N/A</v>
      </c>
      <c r="H86" s="111" t="e">
        <f ca="1">IF($A86="Regular Cases",'Regular Cases'!G86,INDIRECT("'"&amp;$A86&amp;"'!B10"))</f>
        <v>#N/A</v>
      </c>
      <c r="I86" s="112" t="e">
        <f ca="1">IF($A86="Regular Cases",'Regular Cases'!H86,INDIRECT("'"&amp;$A86&amp;"'!B11"))</f>
        <v>#N/A</v>
      </c>
      <c r="J86" s="103"/>
      <c r="K86" s="222" t="e">
        <f ca="1">IF($A86="Regular Cases",'Regular Cases'!J86,INDIRECT("'"&amp;$A86&amp;"'!L5"))</f>
        <v>#N/A</v>
      </c>
      <c r="L86" s="142" t="e">
        <f ca="1">IF($A86="Regular Cases",'Regular Cases'!K86,INDIRECT("'"&amp;$A86&amp;"'!M5"))</f>
        <v>#N/A</v>
      </c>
      <c r="M86" s="255" t="e">
        <f ca="1">IF($A86="Regular Cases",'Regular Cases'!L86,INDIRECT("'"&amp;$A86&amp;"'!N5"))</f>
        <v>#N/A</v>
      </c>
      <c r="N86" s="32"/>
      <c r="O86" s="141" t="e">
        <f ca="1">IF($A86="Regular Cases",'Regular Cases'!N86,INDIRECT("'"&amp;$A86&amp;"'!L5"))</f>
        <v>#N/A</v>
      </c>
      <c r="P86" s="33" t="e">
        <f ca="1">IF($A86="Regular Cases",'Regular Cases'!O86,"")</f>
        <v>#N/A</v>
      </c>
      <c r="Q86" s="34"/>
      <c r="R86" s="45"/>
      <c r="S86" s="36" t="e">
        <f ca="1">IF($A86="Regular Cases",'Regular Cases'!R86,INDIRECT("'"&amp;$A86&amp;"'!L5"))</f>
        <v>#N/A</v>
      </c>
      <c r="T86" s="37"/>
      <c r="U86" s="38"/>
      <c r="V86" s="39"/>
      <c r="W86" s="40"/>
      <c r="X86" s="41"/>
      <c r="Y86" s="42"/>
      <c r="Z86" s="42"/>
      <c r="AA86" s="42"/>
      <c r="AB86" s="43"/>
      <c r="AC86" s="44"/>
    </row>
    <row r="87" spans="1:29" x14ac:dyDescent="0.25">
      <c r="A87" s="101" t="e">
        <f ca="1">IF(ROW(B87)-3&lt;=COUNTA('Regular Cases'!$A$4:$A$100),HYPERLINK("#'Regular Cases'!A1","Regular Cases"),HYPERLINK("#'" &amp; VLOOKUP(ROW(B87)-3-COUNTA('Regular Cases'!$A$4:$A$100),Worksheet!$F$2:$G$51,2,FALSE) &amp; "'!A1", VLOOKUP(ROW(B87)-3-COUNTA('Regular Cases'!$A$4:$A$100),Worksheet!$F$2:$G$51,2,FALSE)))</f>
        <v>#N/A</v>
      </c>
      <c r="B87" s="109" t="e">
        <f ca="1">IF($A87="Regular Cases",'Regular Cases'!A87,INDIRECT("'"&amp;$A87&amp;"'!B5"))</f>
        <v>#N/A</v>
      </c>
      <c r="C87" s="110" t="e">
        <f ca="1">IF($A87="Regular Cases",'Regular Cases'!B87,INDIRECT("'"&amp;$A87&amp;"'!B7"))</f>
        <v>#N/A</v>
      </c>
      <c r="D87" s="110" t="e">
        <f ca="1">IF($A87="Regular Cases",'Regular Cases'!C87,INDIRECT("'"&amp;$A87&amp;"'!B6"))</f>
        <v>#N/A</v>
      </c>
      <c r="E87" s="110" t="e">
        <f ca="1">IF($A87="Regular Cases",'Regular Cases'!D87,INDIRECT("'"&amp;$A87&amp;"'!B8"))</f>
        <v>#N/A</v>
      </c>
      <c r="F87" s="138" t="e">
        <f ca="1">IF($A87="Regular Cases",'Regular Cases'!E87,INDIRECT("'"&amp;$A87&amp;"'!B9"))</f>
        <v>#N/A</v>
      </c>
      <c r="G87" s="110" t="e">
        <f ca="1">IF($A87="Regular Cases",'Regular Cases'!F87,INDIRECT("'"&amp;$A87&amp;"'!B15"))</f>
        <v>#N/A</v>
      </c>
      <c r="H87" s="111" t="e">
        <f ca="1">IF($A87="Regular Cases",'Regular Cases'!G87,INDIRECT("'"&amp;$A87&amp;"'!B10"))</f>
        <v>#N/A</v>
      </c>
      <c r="I87" s="112" t="e">
        <f ca="1">IF($A87="Regular Cases",'Regular Cases'!H87,INDIRECT("'"&amp;$A87&amp;"'!B11"))</f>
        <v>#N/A</v>
      </c>
      <c r="J87" s="103"/>
      <c r="K87" s="222" t="e">
        <f ca="1">IF($A87="Regular Cases",'Regular Cases'!J87,INDIRECT("'"&amp;$A87&amp;"'!L5"))</f>
        <v>#N/A</v>
      </c>
      <c r="L87" s="142" t="e">
        <f ca="1">IF($A87="Regular Cases",'Regular Cases'!K87,INDIRECT("'"&amp;$A87&amp;"'!M5"))</f>
        <v>#N/A</v>
      </c>
      <c r="M87" s="255" t="e">
        <f ca="1">IF($A87="Regular Cases",'Regular Cases'!L87,INDIRECT("'"&amp;$A87&amp;"'!N5"))</f>
        <v>#N/A</v>
      </c>
      <c r="N87" s="32"/>
      <c r="O87" s="141" t="e">
        <f ca="1">IF($A87="Regular Cases",'Regular Cases'!N87,INDIRECT("'"&amp;$A87&amp;"'!L5"))</f>
        <v>#N/A</v>
      </c>
      <c r="P87" s="33" t="e">
        <f ca="1">IF($A87="Regular Cases",'Regular Cases'!O87,"")</f>
        <v>#N/A</v>
      </c>
      <c r="Q87" s="34"/>
      <c r="R87" s="45"/>
      <c r="S87" s="36" t="e">
        <f ca="1">IF($A87="Regular Cases",'Regular Cases'!R87,INDIRECT("'"&amp;$A87&amp;"'!L5"))</f>
        <v>#N/A</v>
      </c>
      <c r="T87" s="37"/>
      <c r="U87" s="38"/>
      <c r="V87" s="39"/>
      <c r="W87" s="40"/>
      <c r="X87" s="41"/>
      <c r="Y87" s="42"/>
      <c r="Z87" s="42"/>
      <c r="AA87" s="42"/>
      <c r="AB87" s="43"/>
      <c r="AC87" s="44"/>
    </row>
    <row r="88" spans="1:29" x14ac:dyDescent="0.25">
      <c r="A88" s="101" t="e">
        <f ca="1">IF(ROW(B88)-3&lt;=COUNTA('Regular Cases'!$A$4:$A$100),HYPERLINK("#'Regular Cases'!A1","Regular Cases"),HYPERLINK("#'" &amp; VLOOKUP(ROW(B88)-3-COUNTA('Regular Cases'!$A$4:$A$100),Worksheet!$F$2:$G$51,2,FALSE) &amp; "'!A1", VLOOKUP(ROW(B88)-3-COUNTA('Regular Cases'!$A$4:$A$100),Worksheet!$F$2:$G$51,2,FALSE)))</f>
        <v>#N/A</v>
      </c>
      <c r="B88" s="109" t="e">
        <f ca="1">IF($A88="Regular Cases",'Regular Cases'!A88,INDIRECT("'"&amp;$A88&amp;"'!B5"))</f>
        <v>#N/A</v>
      </c>
      <c r="C88" s="110" t="e">
        <f ca="1">IF($A88="Regular Cases",'Regular Cases'!B88,INDIRECT("'"&amp;$A88&amp;"'!B7"))</f>
        <v>#N/A</v>
      </c>
      <c r="D88" s="110" t="e">
        <f ca="1">IF($A88="Regular Cases",'Regular Cases'!C88,INDIRECT("'"&amp;$A88&amp;"'!B6"))</f>
        <v>#N/A</v>
      </c>
      <c r="E88" s="110" t="e">
        <f ca="1">IF($A88="Regular Cases",'Regular Cases'!D88,INDIRECT("'"&amp;$A88&amp;"'!B8"))</f>
        <v>#N/A</v>
      </c>
      <c r="F88" s="138" t="e">
        <f ca="1">IF($A88="Regular Cases",'Regular Cases'!E88,INDIRECT("'"&amp;$A88&amp;"'!B9"))</f>
        <v>#N/A</v>
      </c>
      <c r="G88" s="110" t="e">
        <f ca="1">IF($A88="Regular Cases",'Regular Cases'!F88,INDIRECT("'"&amp;$A88&amp;"'!B15"))</f>
        <v>#N/A</v>
      </c>
      <c r="H88" s="111" t="e">
        <f ca="1">IF($A88="Regular Cases",'Regular Cases'!G88,INDIRECT("'"&amp;$A88&amp;"'!B10"))</f>
        <v>#N/A</v>
      </c>
      <c r="I88" s="112" t="e">
        <f ca="1">IF($A88="Regular Cases",'Regular Cases'!H88,INDIRECT("'"&amp;$A88&amp;"'!B11"))</f>
        <v>#N/A</v>
      </c>
      <c r="J88" s="103"/>
      <c r="K88" s="222" t="e">
        <f ca="1">IF($A88="Regular Cases",'Regular Cases'!J88,INDIRECT("'"&amp;$A88&amp;"'!L5"))</f>
        <v>#N/A</v>
      </c>
      <c r="L88" s="142" t="e">
        <f ca="1">IF($A88="Regular Cases",'Regular Cases'!K88,INDIRECT("'"&amp;$A88&amp;"'!M5"))</f>
        <v>#N/A</v>
      </c>
      <c r="M88" s="255" t="e">
        <f ca="1">IF($A88="Regular Cases",'Regular Cases'!L88,INDIRECT("'"&amp;$A88&amp;"'!N5"))</f>
        <v>#N/A</v>
      </c>
      <c r="N88" s="32"/>
      <c r="O88" s="141" t="e">
        <f ca="1">IF($A88="Regular Cases",'Regular Cases'!N88,INDIRECT("'"&amp;$A88&amp;"'!L5"))</f>
        <v>#N/A</v>
      </c>
      <c r="P88" s="33" t="e">
        <f ca="1">IF($A88="Regular Cases",'Regular Cases'!O88,"")</f>
        <v>#N/A</v>
      </c>
      <c r="Q88" s="34"/>
      <c r="R88" s="45"/>
      <c r="S88" s="36" t="e">
        <f ca="1">IF($A88="Regular Cases",'Regular Cases'!R88,INDIRECT("'"&amp;$A88&amp;"'!L5"))</f>
        <v>#N/A</v>
      </c>
      <c r="T88" s="37"/>
      <c r="U88" s="38"/>
      <c r="V88" s="39"/>
      <c r="W88" s="40"/>
      <c r="X88" s="41"/>
      <c r="Y88" s="42"/>
      <c r="Z88" s="42"/>
      <c r="AA88" s="42"/>
      <c r="AB88" s="43"/>
      <c r="AC88" s="44"/>
    </row>
    <row r="89" spans="1:29" x14ac:dyDescent="0.25">
      <c r="A89" s="101" t="e">
        <f ca="1">IF(ROW(B89)-3&lt;=COUNTA('Regular Cases'!$A$4:$A$100),HYPERLINK("#'Regular Cases'!A1","Regular Cases"),HYPERLINK("#'" &amp; VLOOKUP(ROW(B89)-3-COUNTA('Regular Cases'!$A$4:$A$100),Worksheet!$F$2:$G$51,2,FALSE) &amp; "'!A1", VLOOKUP(ROW(B89)-3-COUNTA('Regular Cases'!$A$4:$A$100),Worksheet!$F$2:$G$51,2,FALSE)))</f>
        <v>#N/A</v>
      </c>
      <c r="B89" s="109" t="e">
        <f ca="1">IF($A89="Regular Cases",'Regular Cases'!A89,INDIRECT("'"&amp;$A89&amp;"'!B5"))</f>
        <v>#N/A</v>
      </c>
      <c r="C89" s="110" t="e">
        <f ca="1">IF($A89="Regular Cases",'Regular Cases'!B89,INDIRECT("'"&amp;$A89&amp;"'!B7"))</f>
        <v>#N/A</v>
      </c>
      <c r="D89" s="110" t="e">
        <f ca="1">IF($A89="Regular Cases",'Regular Cases'!C89,INDIRECT("'"&amp;$A89&amp;"'!B6"))</f>
        <v>#N/A</v>
      </c>
      <c r="E89" s="110" t="e">
        <f ca="1">IF($A89="Regular Cases",'Regular Cases'!D89,INDIRECT("'"&amp;$A89&amp;"'!B8"))</f>
        <v>#N/A</v>
      </c>
      <c r="F89" s="138" t="e">
        <f ca="1">IF($A89="Regular Cases",'Regular Cases'!E89,INDIRECT("'"&amp;$A89&amp;"'!B9"))</f>
        <v>#N/A</v>
      </c>
      <c r="G89" s="110" t="e">
        <f ca="1">IF($A89="Regular Cases",'Regular Cases'!F89,INDIRECT("'"&amp;$A89&amp;"'!B15"))</f>
        <v>#N/A</v>
      </c>
      <c r="H89" s="111" t="e">
        <f ca="1">IF($A89="Regular Cases",'Regular Cases'!G89,INDIRECT("'"&amp;$A89&amp;"'!B10"))</f>
        <v>#N/A</v>
      </c>
      <c r="I89" s="112" t="e">
        <f ca="1">IF($A89="Regular Cases",'Regular Cases'!H89,INDIRECT("'"&amp;$A89&amp;"'!B11"))</f>
        <v>#N/A</v>
      </c>
      <c r="J89" s="103"/>
      <c r="K89" s="222" t="e">
        <f ca="1">IF($A89="Regular Cases",'Regular Cases'!J89,INDIRECT("'"&amp;$A89&amp;"'!L5"))</f>
        <v>#N/A</v>
      </c>
      <c r="L89" s="142" t="e">
        <f ca="1">IF($A89="Regular Cases",'Regular Cases'!K89,INDIRECT("'"&amp;$A89&amp;"'!M5"))</f>
        <v>#N/A</v>
      </c>
      <c r="M89" s="255" t="e">
        <f ca="1">IF($A89="Regular Cases",'Regular Cases'!L89,INDIRECT("'"&amp;$A89&amp;"'!N5"))</f>
        <v>#N/A</v>
      </c>
      <c r="N89" s="32"/>
      <c r="O89" s="141" t="e">
        <f ca="1">IF($A89="Regular Cases",'Regular Cases'!N89,INDIRECT("'"&amp;$A89&amp;"'!L5"))</f>
        <v>#N/A</v>
      </c>
      <c r="P89" s="33" t="e">
        <f ca="1">IF($A89="Regular Cases",'Regular Cases'!O89,"")</f>
        <v>#N/A</v>
      </c>
      <c r="Q89" s="34"/>
      <c r="R89" s="45"/>
      <c r="S89" s="36" t="e">
        <f ca="1">IF($A89="Regular Cases",'Regular Cases'!R89,INDIRECT("'"&amp;$A89&amp;"'!L5"))</f>
        <v>#N/A</v>
      </c>
      <c r="T89" s="37"/>
      <c r="U89" s="38"/>
      <c r="V89" s="39"/>
      <c r="W89" s="40"/>
      <c r="X89" s="41"/>
      <c r="Y89" s="42"/>
      <c r="Z89" s="42"/>
      <c r="AA89" s="42"/>
      <c r="AB89" s="43"/>
      <c r="AC89" s="44"/>
    </row>
    <row r="90" spans="1:29" x14ac:dyDescent="0.25">
      <c r="A90" s="101" t="e">
        <f ca="1">IF(ROW(B90)-3&lt;=COUNTA('Regular Cases'!$A$4:$A$100),HYPERLINK("#'Regular Cases'!A1","Regular Cases"),HYPERLINK("#'" &amp; VLOOKUP(ROW(B90)-3-COUNTA('Regular Cases'!$A$4:$A$100),Worksheet!$F$2:$G$51,2,FALSE) &amp; "'!A1", VLOOKUP(ROW(B90)-3-COUNTA('Regular Cases'!$A$4:$A$100),Worksheet!$F$2:$G$51,2,FALSE)))</f>
        <v>#N/A</v>
      </c>
      <c r="B90" s="109" t="e">
        <f ca="1">IF($A90="Regular Cases",'Regular Cases'!A90,INDIRECT("'"&amp;$A90&amp;"'!B5"))</f>
        <v>#N/A</v>
      </c>
      <c r="C90" s="110" t="e">
        <f ca="1">IF($A90="Regular Cases",'Regular Cases'!B90,INDIRECT("'"&amp;$A90&amp;"'!B7"))</f>
        <v>#N/A</v>
      </c>
      <c r="D90" s="110" t="e">
        <f ca="1">IF($A90="Regular Cases",'Regular Cases'!C90,INDIRECT("'"&amp;$A90&amp;"'!B6"))</f>
        <v>#N/A</v>
      </c>
      <c r="E90" s="110" t="e">
        <f ca="1">IF($A90="Regular Cases",'Regular Cases'!D90,INDIRECT("'"&amp;$A90&amp;"'!B8"))</f>
        <v>#N/A</v>
      </c>
      <c r="F90" s="138" t="e">
        <f ca="1">IF($A90="Regular Cases",'Regular Cases'!E90,INDIRECT("'"&amp;$A90&amp;"'!B9"))</f>
        <v>#N/A</v>
      </c>
      <c r="G90" s="110" t="e">
        <f ca="1">IF($A90="Regular Cases",'Regular Cases'!F90,INDIRECT("'"&amp;$A90&amp;"'!B15"))</f>
        <v>#N/A</v>
      </c>
      <c r="H90" s="111" t="e">
        <f ca="1">IF($A90="Regular Cases",'Regular Cases'!G90,INDIRECT("'"&amp;$A90&amp;"'!B10"))</f>
        <v>#N/A</v>
      </c>
      <c r="I90" s="112" t="e">
        <f ca="1">IF($A90="Regular Cases",'Regular Cases'!H90,INDIRECT("'"&amp;$A90&amp;"'!B11"))</f>
        <v>#N/A</v>
      </c>
      <c r="J90" s="103"/>
      <c r="K90" s="222" t="e">
        <f ca="1">IF($A90="Regular Cases",'Regular Cases'!J90,INDIRECT("'"&amp;$A90&amp;"'!L5"))</f>
        <v>#N/A</v>
      </c>
      <c r="L90" s="142" t="e">
        <f ca="1">IF($A90="Regular Cases",'Regular Cases'!K90,INDIRECT("'"&amp;$A90&amp;"'!M5"))</f>
        <v>#N/A</v>
      </c>
      <c r="M90" s="255" t="e">
        <f ca="1">IF($A90="Regular Cases",'Regular Cases'!L90,INDIRECT("'"&amp;$A90&amp;"'!N5"))</f>
        <v>#N/A</v>
      </c>
      <c r="N90" s="32"/>
      <c r="O90" s="141" t="e">
        <f ca="1">IF($A90="Regular Cases",'Regular Cases'!N90,INDIRECT("'"&amp;$A90&amp;"'!L5"))</f>
        <v>#N/A</v>
      </c>
      <c r="P90" s="33" t="e">
        <f ca="1">IF($A90="Regular Cases",'Regular Cases'!O90,"")</f>
        <v>#N/A</v>
      </c>
      <c r="Q90" s="34"/>
      <c r="R90" s="45"/>
      <c r="S90" s="36" t="e">
        <f ca="1">IF($A90="Regular Cases",'Regular Cases'!R90,INDIRECT("'"&amp;$A90&amp;"'!L5"))</f>
        <v>#N/A</v>
      </c>
      <c r="T90" s="37"/>
      <c r="U90" s="38"/>
      <c r="V90" s="39"/>
      <c r="W90" s="40"/>
      <c r="X90" s="41"/>
      <c r="Y90" s="42"/>
      <c r="Z90" s="42"/>
      <c r="AA90" s="42"/>
      <c r="AB90" s="43"/>
      <c r="AC90" s="44"/>
    </row>
    <row r="91" spans="1:29" x14ac:dyDescent="0.25">
      <c r="A91" s="101" t="e">
        <f ca="1">IF(ROW(B91)-3&lt;=COUNTA('Regular Cases'!$A$4:$A$100),HYPERLINK("#'Regular Cases'!A1","Regular Cases"),HYPERLINK("#'" &amp; VLOOKUP(ROW(B91)-3-COUNTA('Regular Cases'!$A$4:$A$100),Worksheet!$F$2:$G$51,2,FALSE) &amp; "'!A1", VLOOKUP(ROW(B91)-3-COUNTA('Regular Cases'!$A$4:$A$100),Worksheet!$F$2:$G$51,2,FALSE)))</f>
        <v>#N/A</v>
      </c>
      <c r="B91" s="109" t="e">
        <f ca="1">IF($A91="Regular Cases",'Regular Cases'!A91,INDIRECT("'"&amp;$A91&amp;"'!B5"))</f>
        <v>#N/A</v>
      </c>
      <c r="C91" s="110" t="e">
        <f ca="1">IF($A91="Regular Cases",'Regular Cases'!B91,INDIRECT("'"&amp;$A91&amp;"'!B7"))</f>
        <v>#N/A</v>
      </c>
      <c r="D91" s="110" t="e">
        <f ca="1">IF($A91="Regular Cases",'Regular Cases'!C91,INDIRECT("'"&amp;$A91&amp;"'!B6"))</f>
        <v>#N/A</v>
      </c>
      <c r="E91" s="110" t="e">
        <f ca="1">IF($A91="Regular Cases",'Regular Cases'!D91,INDIRECT("'"&amp;$A91&amp;"'!B8"))</f>
        <v>#N/A</v>
      </c>
      <c r="F91" s="138" t="e">
        <f ca="1">IF($A91="Regular Cases",'Regular Cases'!E91,INDIRECT("'"&amp;$A91&amp;"'!B9"))</f>
        <v>#N/A</v>
      </c>
      <c r="G91" s="110" t="e">
        <f ca="1">IF($A91="Regular Cases",'Regular Cases'!F91,INDIRECT("'"&amp;$A91&amp;"'!B15"))</f>
        <v>#N/A</v>
      </c>
      <c r="H91" s="111" t="e">
        <f ca="1">IF($A91="Regular Cases",'Regular Cases'!G91,INDIRECT("'"&amp;$A91&amp;"'!B10"))</f>
        <v>#N/A</v>
      </c>
      <c r="I91" s="112" t="e">
        <f ca="1">IF($A91="Regular Cases",'Regular Cases'!H91,INDIRECT("'"&amp;$A91&amp;"'!B11"))</f>
        <v>#N/A</v>
      </c>
      <c r="J91" s="103"/>
      <c r="K91" s="222" t="e">
        <f ca="1">IF($A91="Regular Cases",'Regular Cases'!J91,INDIRECT("'"&amp;$A91&amp;"'!L5"))</f>
        <v>#N/A</v>
      </c>
      <c r="L91" s="142" t="e">
        <f ca="1">IF($A91="Regular Cases",'Regular Cases'!K91,INDIRECT("'"&amp;$A91&amp;"'!M5"))</f>
        <v>#N/A</v>
      </c>
      <c r="M91" s="255" t="e">
        <f ca="1">IF($A91="Regular Cases",'Regular Cases'!L91,INDIRECT("'"&amp;$A91&amp;"'!N5"))</f>
        <v>#N/A</v>
      </c>
      <c r="N91" s="32"/>
      <c r="O91" s="141" t="e">
        <f ca="1">IF($A91="Regular Cases",'Regular Cases'!N91,INDIRECT("'"&amp;$A91&amp;"'!L5"))</f>
        <v>#N/A</v>
      </c>
      <c r="P91" s="33" t="e">
        <f ca="1">IF($A91="Regular Cases",'Regular Cases'!O91,"")</f>
        <v>#N/A</v>
      </c>
      <c r="Q91" s="34"/>
      <c r="R91" s="45"/>
      <c r="S91" s="36" t="e">
        <f ca="1">IF($A91="Regular Cases",'Regular Cases'!R91,INDIRECT("'"&amp;$A91&amp;"'!L5"))</f>
        <v>#N/A</v>
      </c>
      <c r="T91" s="37"/>
      <c r="U91" s="38"/>
      <c r="V91" s="39"/>
      <c r="W91" s="40"/>
      <c r="X91" s="41"/>
      <c r="Y91" s="42"/>
      <c r="Z91" s="42"/>
      <c r="AA91" s="42"/>
      <c r="AB91" s="43"/>
      <c r="AC91" s="44"/>
    </row>
    <row r="92" spans="1:29" x14ac:dyDescent="0.25">
      <c r="A92" s="101" t="e">
        <f ca="1">IF(ROW(B92)-3&lt;=COUNTA('Regular Cases'!$A$4:$A$100),HYPERLINK("#'Regular Cases'!A1","Regular Cases"),HYPERLINK("#'" &amp; VLOOKUP(ROW(B92)-3-COUNTA('Regular Cases'!$A$4:$A$100),Worksheet!$F$2:$G$51,2,FALSE) &amp; "'!A1", VLOOKUP(ROW(B92)-3-COUNTA('Regular Cases'!$A$4:$A$100),Worksheet!$F$2:$G$51,2,FALSE)))</f>
        <v>#N/A</v>
      </c>
      <c r="B92" s="109" t="e">
        <f ca="1">IF($A92="Regular Cases",'Regular Cases'!A92,INDIRECT("'"&amp;$A92&amp;"'!B5"))</f>
        <v>#N/A</v>
      </c>
      <c r="C92" s="110" t="e">
        <f ca="1">IF($A92="Regular Cases",'Regular Cases'!B92,INDIRECT("'"&amp;$A92&amp;"'!B7"))</f>
        <v>#N/A</v>
      </c>
      <c r="D92" s="110" t="e">
        <f ca="1">IF($A92="Regular Cases",'Regular Cases'!C92,INDIRECT("'"&amp;$A92&amp;"'!B6"))</f>
        <v>#N/A</v>
      </c>
      <c r="E92" s="110" t="e">
        <f ca="1">IF($A92="Regular Cases",'Regular Cases'!D92,INDIRECT("'"&amp;$A92&amp;"'!B8"))</f>
        <v>#N/A</v>
      </c>
      <c r="F92" s="138" t="e">
        <f ca="1">IF($A92="Regular Cases",'Regular Cases'!E92,INDIRECT("'"&amp;$A92&amp;"'!B9"))</f>
        <v>#N/A</v>
      </c>
      <c r="G92" s="110" t="e">
        <f ca="1">IF($A92="Regular Cases",'Regular Cases'!F92,INDIRECT("'"&amp;$A92&amp;"'!B15"))</f>
        <v>#N/A</v>
      </c>
      <c r="H92" s="111" t="e">
        <f ca="1">IF($A92="Regular Cases",'Regular Cases'!G92,INDIRECT("'"&amp;$A92&amp;"'!B10"))</f>
        <v>#N/A</v>
      </c>
      <c r="I92" s="112" t="e">
        <f ca="1">IF($A92="Regular Cases",'Regular Cases'!H92,INDIRECT("'"&amp;$A92&amp;"'!B11"))</f>
        <v>#N/A</v>
      </c>
      <c r="J92" s="103"/>
      <c r="K92" s="222" t="e">
        <f ca="1">IF($A92="Regular Cases",'Regular Cases'!J92,INDIRECT("'"&amp;$A92&amp;"'!L5"))</f>
        <v>#N/A</v>
      </c>
      <c r="L92" s="142" t="e">
        <f ca="1">IF($A92="Regular Cases",'Regular Cases'!K92,INDIRECT("'"&amp;$A92&amp;"'!M5"))</f>
        <v>#N/A</v>
      </c>
      <c r="M92" s="255" t="e">
        <f ca="1">IF($A92="Regular Cases",'Regular Cases'!L92,INDIRECT("'"&amp;$A92&amp;"'!N5"))</f>
        <v>#N/A</v>
      </c>
      <c r="N92" s="32"/>
      <c r="O92" s="141" t="e">
        <f ca="1">IF($A92="Regular Cases",'Regular Cases'!N92,INDIRECT("'"&amp;$A92&amp;"'!L5"))</f>
        <v>#N/A</v>
      </c>
      <c r="P92" s="33" t="e">
        <f ca="1">IF($A92="Regular Cases",'Regular Cases'!O92,"")</f>
        <v>#N/A</v>
      </c>
      <c r="Q92" s="34"/>
      <c r="R92" s="45"/>
      <c r="S92" s="36" t="e">
        <f ca="1">IF($A92="Regular Cases",'Regular Cases'!R92,INDIRECT("'"&amp;$A92&amp;"'!L5"))</f>
        <v>#N/A</v>
      </c>
      <c r="T92" s="37"/>
      <c r="U92" s="38"/>
      <c r="V92" s="39"/>
      <c r="W92" s="40"/>
      <c r="X92" s="41"/>
      <c r="Y92" s="42"/>
      <c r="Z92" s="42"/>
      <c r="AA92" s="42"/>
      <c r="AB92" s="43"/>
      <c r="AC92" s="44"/>
    </row>
    <row r="93" spans="1:29" x14ac:dyDescent="0.25">
      <c r="A93" s="101" t="e">
        <f ca="1">IF(ROW(B93)-3&lt;=COUNTA('Regular Cases'!$A$4:$A$100),HYPERLINK("#'Regular Cases'!A1","Regular Cases"),HYPERLINK("#'" &amp; VLOOKUP(ROW(B93)-3-COUNTA('Regular Cases'!$A$4:$A$100),Worksheet!$F$2:$G$51,2,FALSE) &amp; "'!A1", VLOOKUP(ROW(B93)-3-COUNTA('Regular Cases'!$A$4:$A$100),Worksheet!$F$2:$G$51,2,FALSE)))</f>
        <v>#N/A</v>
      </c>
      <c r="B93" s="109" t="e">
        <f ca="1">IF($A93="Regular Cases",'Regular Cases'!A93,INDIRECT("'"&amp;$A93&amp;"'!B5"))</f>
        <v>#N/A</v>
      </c>
      <c r="C93" s="110" t="e">
        <f ca="1">IF($A93="Regular Cases",'Regular Cases'!B93,INDIRECT("'"&amp;$A93&amp;"'!B7"))</f>
        <v>#N/A</v>
      </c>
      <c r="D93" s="110" t="e">
        <f ca="1">IF($A93="Regular Cases",'Regular Cases'!C93,INDIRECT("'"&amp;$A93&amp;"'!B6"))</f>
        <v>#N/A</v>
      </c>
      <c r="E93" s="110" t="e">
        <f ca="1">IF($A93="Regular Cases",'Regular Cases'!D93,INDIRECT("'"&amp;$A93&amp;"'!B8"))</f>
        <v>#N/A</v>
      </c>
      <c r="F93" s="138" t="e">
        <f ca="1">IF($A93="Regular Cases",'Regular Cases'!E93,INDIRECT("'"&amp;$A93&amp;"'!B9"))</f>
        <v>#N/A</v>
      </c>
      <c r="G93" s="110" t="e">
        <f ca="1">IF($A93="Regular Cases",'Regular Cases'!F93,INDIRECT("'"&amp;$A93&amp;"'!B15"))</f>
        <v>#N/A</v>
      </c>
      <c r="H93" s="111" t="e">
        <f ca="1">IF($A93="Regular Cases",'Regular Cases'!G93,INDIRECT("'"&amp;$A93&amp;"'!B10"))</f>
        <v>#N/A</v>
      </c>
      <c r="I93" s="112" t="e">
        <f ca="1">IF($A93="Regular Cases",'Regular Cases'!H93,INDIRECT("'"&amp;$A93&amp;"'!B11"))</f>
        <v>#N/A</v>
      </c>
      <c r="J93" s="103"/>
      <c r="K93" s="222" t="e">
        <f ca="1">IF($A93="Regular Cases",'Regular Cases'!J93,INDIRECT("'"&amp;$A93&amp;"'!L5"))</f>
        <v>#N/A</v>
      </c>
      <c r="L93" s="142" t="e">
        <f ca="1">IF($A93="Regular Cases",'Regular Cases'!K93,INDIRECT("'"&amp;$A93&amp;"'!M5"))</f>
        <v>#N/A</v>
      </c>
      <c r="M93" s="255" t="e">
        <f ca="1">IF($A93="Regular Cases",'Regular Cases'!L93,INDIRECT("'"&amp;$A93&amp;"'!N5"))</f>
        <v>#N/A</v>
      </c>
      <c r="N93" s="32"/>
      <c r="O93" s="141" t="e">
        <f ca="1">IF($A93="Regular Cases",'Regular Cases'!N93,INDIRECT("'"&amp;$A93&amp;"'!L5"))</f>
        <v>#N/A</v>
      </c>
      <c r="P93" s="33" t="e">
        <f ca="1">IF($A93="Regular Cases",'Regular Cases'!O93,"")</f>
        <v>#N/A</v>
      </c>
      <c r="Q93" s="34"/>
      <c r="R93" s="45"/>
      <c r="S93" s="36" t="e">
        <f ca="1">IF($A93="Regular Cases",'Regular Cases'!R93,INDIRECT("'"&amp;$A93&amp;"'!L5"))</f>
        <v>#N/A</v>
      </c>
      <c r="T93" s="37"/>
      <c r="U93" s="38"/>
      <c r="V93" s="39"/>
      <c r="W93" s="40"/>
      <c r="X93" s="41"/>
      <c r="Y93" s="42"/>
      <c r="Z93" s="42"/>
      <c r="AA93" s="42"/>
      <c r="AB93" s="43"/>
      <c r="AC93" s="44"/>
    </row>
    <row r="94" spans="1:29" x14ac:dyDescent="0.25">
      <c r="A94" s="101" t="e">
        <f ca="1">IF(ROW(B94)-3&lt;=COUNTA('Regular Cases'!$A$4:$A$100),HYPERLINK("#'Regular Cases'!A1","Regular Cases"),HYPERLINK("#'" &amp; VLOOKUP(ROW(B94)-3-COUNTA('Regular Cases'!$A$4:$A$100),Worksheet!$F$2:$G$51,2,FALSE) &amp; "'!A1", VLOOKUP(ROW(B94)-3-COUNTA('Regular Cases'!$A$4:$A$100),Worksheet!$F$2:$G$51,2,FALSE)))</f>
        <v>#N/A</v>
      </c>
      <c r="B94" s="109" t="e">
        <f ca="1">IF($A94="Regular Cases",'Regular Cases'!A94,INDIRECT("'"&amp;$A94&amp;"'!B5"))</f>
        <v>#N/A</v>
      </c>
      <c r="C94" s="110" t="e">
        <f ca="1">IF($A94="Regular Cases",'Regular Cases'!B94,INDIRECT("'"&amp;$A94&amp;"'!B7"))</f>
        <v>#N/A</v>
      </c>
      <c r="D94" s="110" t="e">
        <f ca="1">IF($A94="Regular Cases",'Regular Cases'!C94,INDIRECT("'"&amp;$A94&amp;"'!B6"))</f>
        <v>#N/A</v>
      </c>
      <c r="E94" s="110" t="e">
        <f ca="1">IF($A94="Regular Cases",'Regular Cases'!D94,INDIRECT("'"&amp;$A94&amp;"'!B8"))</f>
        <v>#N/A</v>
      </c>
      <c r="F94" s="138" t="e">
        <f ca="1">IF($A94="Regular Cases",'Regular Cases'!E94,INDIRECT("'"&amp;$A94&amp;"'!B9"))</f>
        <v>#N/A</v>
      </c>
      <c r="G94" s="110" t="e">
        <f ca="1">IF($A94="Regular Cases",'Regular Cases'!F94,INDIRECT("'"&amp;$A94&amp;"'!B15"))</f>
        <v>#N/A</v>
      </c>
      <c r="H94" s="111" t="e">
        <f ca="1">IF($A94="Regular Cases",'Regular Cases'!G94,INDIRECT("'"&amp;$A94&amp;"'!B10"))</f>
        <v>#N/A</v>
      </c>
      <c r="I94" s="112" t="e">
        <f ca="1">IF($A94="Regular Cases",'Regular Cases'!H94,INDIRECT("'"&amp;$A94&amp;"'!B11"))</f>
        <v>#N/A</v>
      </c>
      <c r="J94" s="103"/>
      <c r="K94" s="222" t="e">
        <f ca="1">IF($A94="Regular Cases",'Regular Cases'!J94,INDIRECT("'"&amp;$A94&amp;"'!L5"))</f>
        <v>#N/A</v>
      </c>
      <c r="L94" s="142" t="e">
        <f ca="1">IF($A94="Regular Cases",'Regular Cases'!K94,INDIRECT("'"&amp;$A94&amp;"'!M5"))</f>
        <v>#N/A</v>
      </c>
      <c r="M94" s="255" t="e">
        <f ca="1">IF($A94="Regular Cases",'Regular Cases'!L94,INDIRECT("'"&amp;$A94&amp;"'!N5"))</f>
        <v>#N/A</v>
      </c>
      <c r="N94" s="32"/>
      <c r="O94" s="141" t="e">
        <f ca="1">IF($A94="Regular Cases",'Regular Cases'!N94,INDIRECT("'"&amp;$A94&amp;"'!L5"))</f>
        <v>#N/A</v>
      </c>
      <c r="P94" s="33" t="e">
        <f ca="1">IF($A94="Regular Cases",'Regular Cases'!O94,"")</f>
        <v>#N/A</v>
      </c>
      <c r="Q94" s="34"/>
      <c r="R94" s="45"/>
      <c r="S94" s="36" t="e">
        <f ca="1">IF($A94="Regular Cases",'Regular Cases'!R94,INDIRECT("'"&amp;$A94&amp;"'!L5"))</f>
        <v>#N/A</v>
      </c>
      <c r="T94" s="37"/>
      <c r="U94" s="38"/>
      <c r="V94" s="39"/>
      <c r="W94" s="40"/>
      <c r="X94" s="41"/>
      <c r="Y94" s="42"/>
      <c r="Z94" s="42"/>
      <c r="AA94" s="42"/>
      <c r="AB94" s="43"/>
      <c r="AC94" s="44"/>
    </row>
    <row r="95" spans="1:29" x14ac:dyDescent="0.25">
      <c r="A95" s="101" t="e">
        <f ca="1">IF(ROW(B95)-3&lt;=COUNTA('Regular Cases'!$A$4:$A$100),HYPERLINK("#'Regular Cases'!A1","Regular Cases"),HYPERLINK("#'" &amp; VLOOKUP(ROW(B95)-3-COUNTA('Regular Cases'!$A$4:$A$100),Worksheet!$F$2:$G$51,2,FALSE) &amp; "'!A1", VLOOKUP(ROW(B95)-3-COUNTA('Regular Cases'!$A$4:$A$100),Worksheet!$F$2:$G$51,2,FALSE)))</f>
        <v>#N/A</v>
      </c>
      <c r="B95" s="109" t="e">
        <f ca="1">IF($A95="Regular Cases",'Regular Cases'!A95,INDIRECT("'"&amp;$A95&amp;"'!B5"))</f>
        <v>#N/A</v>
      </c>
      <c r="C95" s="110" t="e">
        <f ca="1">IF($A95="Regular Cases",'Regular Cases'!B95,INDIRECT("'"&amp;$A95&amp;"'!B7"))</f>
        <v>#N/A</v>
      </c>
      <c r="D95" s="110" t="e">
        <f ca="1">IF($A95="Regular Cases",'Regular Cases'!C95,INDIRECT("'"&amp;$A95&amp;"'!B6"))</f>
        <v>#N/A</v>
      </c>
      <c r="E95" s="110" t="e">
        <f ca="1">IF($A95="Regular Cases",'Regular Cases'!D95,INDIRECT("'"&amp;$A95&amp;"'!B8"))</f>
        <v>#N/A</v>
      </c>
      <c r="F95" s="138" t="e">
        <f ca="1">IF($A95="Regular Cases",'Regular Cases'!E95,INDIRECT("'"&amp;$A95&amp;"'!B9"))</f>
        <v>#N/A</v>
      </c>
      <c r="G95" s="110" t="e">
        <f ca="1">IF($A95="Regular Cases",'Regular Cases'!F95,INDIRECT("'"&amp;$A95&amp;"'!B15"))</f>
        <v>#N/A</v>
      </c>
      <c r="H95" s="111" t="e">
        <f ca="1">IF($A95="Regular Cases",'Regular Cases'!G95,INDIRECT("'"&amp;$A95&amp;"'!B10"))</f>
        <v>#N/A</v>
      </c>
      <c r="I95" s="112" t="e">
        <f ca="1">IF($A95="Regular Cases",'Regular Cases'!H95,INDIRECT("'"&amp;$A95&amp;"'!B11"))</f>
        <v>#N/A</v>
      </c>
      <c r="J95" s="103"/>
      <c r="K95" s="222" t="e">
        <f ca="1">IF($A95="Regular Cases",'Regular Cases'!J95,INDIRECT("'"&amp;$A95&amp;"'!L5"))</f>
        <v>#N/A</v>
      </c>
      <c r="L95" s="142" t="e">
        <f ca="1">IF($A95="Regular Cases",'Regular Cases'!K95,INDIRECT("'"&amp;$A95&amp;"'!M5"))</f>
        <v>#N/A</v>
      </c>
      <c r="M95" s="255" t="e">
        <f ca="1">IF($A95="Regular Cases",'Regular Cases'!L95,INDIRECT("'"&amp;$A95&amp;"'!N5"))</f>
        <v>#N/A</v>
      </c>
      <c r="N95" s="32"/>
      <c r="O95" s="141" t="e">
        <f ca="1">IF($A95="Regular Cases",'Regular Cases'!N95,INDIRECT("'"&amp;$A95&amp;"'!L5"))</f>
        <v>#N/A</v>
      </c>
      <c r="P95" s="33" t="e">
        <f ca="1">IF($A95="Regular Cases",'Regular Cases'!O95,"")</f>
        <v>#N/A</v>
      </c>
      <c r="Q95" s="34"/>
      <c r="R95" s="45"/>
      <c r="S95" s="36" t="e">
        <f ca="1">IF($A95="Regular Cases",'Regular Cases'!R95,INDIRECT("'"&amp;$A95&amp;"'!L5"))</f>
        <v>#N/A</v>
      </c>
      <c r="T95" s="37"/>
      <c r="U95" s="38"/>
      <c r="V95" s="39"/>
      <c r="W95" s="40"/>
      <c r="X95" s="41"/>
      <c r="Y95" s="42"/>
      <c r="Z95" s="42"/>
      <c r="AA95" s="42"/>
      <c r="AB95" s="43"/>
      <c r="AC95" s="44"/>
    </row>
    <row r="96" spans="1:29" x14ac:dyDescent="0.25">
      <c r="A96" s="101" t="e">
        <f ca="1">IF(ROW(B96)-3&lt;=COUNTA('Regular Cases'!$A$4:$A$100),HYPERLINK("#'Regular Cases'!A1","Regular Cases"),HYPERLINK("#'" &amp; VLOOKUP(ROW(B96)-3-COUNTA('Regular Cases'!$A$4:$A$100),Worksheet!$F$2:$G$51,2,FALSE) &amp; "'!A1", VLOOKUP(ROW(B96)-3-COUNTA('Regular Cases'!$A$4:$A$100),Worksheet!$F$2:$G$51,2,FALSE)))</f>
        <v>#N/A</v>
      </c>
      <c r="B96" s="109" t="e">
        <f ca="1">IF($A96="Regular Cases",'Regular Cases'!A96,INDIRECT("'"&amp;$A96&amp;"'!B5"))</f>
        <v>#N/A</v>
      </c>
      <c r="C96" s="110" t="e">
        <f ca="1">IF($A96="Regular Cases",'Regular Cases'!B96,INDIRECT("'"&amp;$A96&amp;"'!B7"))</f>
        <v>#N/A</v>
      </c>
      <c r="D96" s="110" t="e">
        <f ca="1">IF($A96="Regular Cases",'Regular Cases'!C96,INDIRECT("'"&amp;$A96&amp;"'!B6"))</f>
        <v>#N/A</v>
      </c>
      <c r="E96" s="110" t="e">
        <f ca="1">IF($A96="Regular Cases",'Regular Cases'!D96,INDIRECT("'"&amp;$A96&amp;"'!B8"))</f>
        <v>#N/A</v>
      </c>
      <c r="F96" s="138" t="e">
        <f ca="1">IF($A96="Regular Cases",'Regular Cases'!E96,INDIRECT("'"&amp;$A96&amp;"'!B9"))</f>
        <v>#N/A</v>
      </c>
      <c r="G96" s="110" t="e">
        <f ca="1">IF($A96="Regular Cases",'Regular Cases'!F96,INDIRECT("'"&amp;$A96&amp;"'!B15"))</f>
        <v>#N/A</v>
      </c>
      <c r="H96" s="111" t="e">
        <f ca="1">IF($A96="Regular Cases",'Regular Cases'!G96,INDIRECT("'"&amp;$A96&amp;"'!B10"))</f>
        <v>#N/A</v>
      </c>
      <c r="I96" s="112" t="e">
        <f ca="1">IF($A96="Regular Cases",'Regular Cases'!H96,INDIRECT("'"&amp;$A96&amp;"'!B11"))</f>
        <v>#N/A</v>
      </c>
      <c r="J96" s="103"/>
      <c r="K96" s="222" t="e">
        <f ca="1">IF($A96="Regular Cases",'Regular Cases'!J96,INDIRECT("'"&amp;$A96&amp;"'!L5"))</f>
        <v>#N/A</v>
      </c>
      <c r="L96" s="142" t="e">
        <f ca="1">IF($A96="Regular Cases",'Regular Cases'!K96,INDIRECT("'"&amp;$A96&amp;"'!M5"))</f>
        <v>#N/A</v>
      </c>
      <c r="M96" s="255" t="e">
        <f ca="1">IF($A96="Regular Cases",'Regular Cases'!L96,INDIRECT("'"&amp;$A96&amp;"'!N5"))</f>
        <v>#N/A</v>
      </c>
      <c r="N96" s="32"/>
      <c r="O96" s="141" t="e">
        <f ca="1">IF($A96="Regular Cases",'Regular Cases'!N96,INDIRECT("'"&amp;$A96&amp;"'!L5"))</f>
        <v>#N/A</v>
      </c>
      <c r="P96" s="33" t="e">
        <f ca="1">IF($A96="Regular Cases",'Regular Cases'!O96,"")</f>
        <v>#N/A</v>
      </c>
      <c r="Q96" s="34"/>
      <c r="R96" s="45"/>
      <c r="S96" s="36" t="e">
        <f ca="1">IF($A96="Regular Cases",'Regular Cases'!R96,INDIRECT("'"&amp;$A96&amp;"'!L5"))</f>
        <v>#N/A</v>
      </c>
      <c r="T96" s="37"/>
      <c r="U96" s="38"/>
      <c r="V96" s="39"/>
      <c r="W96" s="40"/>
      <c r="X96" s="41"/>
      <c r="Y96" s="42"/>
      <c r="Z96" s="42"/>
      <c r="AA96" s="42"/>
      <c r="AB96" s="43"/>
      <c r="AC96" s="44"/>
    </row>
    <row r="97" spans="1:29" x14ac:dyDescent="0.25">
      <c r="A97" s="101" t="e">
        <f ca="1">IF(ROW(B97)-3&lt;=COUNTA('Regular Cases'!$A$4:$A$100),HYPERLINK("#'Regular Cases'!A1","Regular Cases"),HYPERLINK("#'" &amp; VLOOKUP(ROW(B97)-3-COUNTA('Regular Cases'!$A$4:$A$100),Worksheet!$F$2:$G$51,2,FALSE) &amp; "'!A1", VLOOKUP(ROW(B97)-3-COUNTA('Regular Cases'!$A$4:$A$100),Worksheet!$F$2:$G$51,2,FALSE)))</f>
        <v>#N/A</v>
      </c>
      <c r="B97" s="109" t="e">
        <f ca="1">IF($A97="Regular Cases",'Regular Cases'!A97,INDIRECT("'"&amp;$A97&amp;"'!B5"))</f>
        <v>#N/A</v>
      </c>
      <c r="C97" s="110" t="e">
        <f ca="1">IF($A97="Regular Cases",'Regular Cases'!B97,INDIRECT("'"&amp;$A97&amp;"'!B7"))</f>
        <v>#N/A</v>
      </c>
      <c r="D97" s="110" t="e">
        <f ca="1">IF($A97="Regular Cases",'Regular Cases'!C97,INDIRECT("'"&amp;$A97&amp;"'!B6"))</f>
        <v>#N/A</v>
      </c>
      <c r="E97" s="110" t="e">
        <f ca="1">IF($A97="Regular Cases",'Regular Cases'!D97,INDIRECT("'"&amp;$A97&amp;"'!B8"))</f>
        <v>#N/A</v>
      </c>
      <c r="F97" s="138" t="e">
        <f ca="1">IF($A97="Regular Cases",'Regular Cases'!E97,INDIRECT("'"&amp;$A97&amp;"'!B9"))</f>
        <v>#N/A</v>
      </c>
      <c r="G97" s="110" t="e">
        <f ca="1">IF($A97="Regular Cases",'Regular Cases'!F97,INDIRECT("'"&amp;$A97&amp;"'!B15"))</f>
        <v>#N/A</v>
      </c>
      <c r="H97" s="111" t="e">
        <f ca="1">IF($A97="Regular Cases",'Regular Cases'!G97,INDIRECT("'"&amp;$A97&amp;"'!B10"))</f>
        <v>#N/A</v>
      </c>
      <c r="I97" s="112" t="e">
        <f ca="1">IF($A97="Regular Cases",'Regular Cases'!H97,INDIRECT("'"&amp;$A97&amp;"'!B11"))</f>
        <v>#N/A</v>
      </c>
      <c r="J97" s="103"/>
      <c r="K97" s="222" t="e">
        <f ca="1">IF($A97="Regular Cases",'Regular Cases'!J97,INDIRECT("'"&amp;$A97&amp;"'!L5"))</f>
        <v>#N/A</v>
      </c>
      <c r="L97" s="142" t="e">
        <f ca="1">IF($A97="Regular Cases",'Regular Cases'!K97,INDIRECT("'"&amp;$A97&amp;"'!M5"))</f>
        <v>#N/A</v>
      </c>
      <c r="M97" s="255" t="e">
        <f ca="1">IF($A97="Regular Cases",'Regular Cases'!L97,INDIRECT("'"&amp;$A97&amp;"'!N5"))</f>
        <v>#N/A</v>
      </c>
      <c r="N97" s="32"/>
      <c r="O97" s="141" t="e">
        <f ca="1">IF($A97="Regular Cases",'Regular Cases'!N97,INDIRECT("'"&amp;$A97&amp;"'!L5"))</f>
        <v>#N/A</v>
      </c>
      <c r="P97" s="33" t="e">
        <f ca="1">IF($A97="Regular Cases",'Regular Cases'!O97,"")</f>
        <v>#N/A</v>
      </c>
      <c r="Q97" s="34"/>
      <c r="R97" s="45"/>
      <c r="S97" s="36" t="e">
        <f ca="1">IF($A97="Regular Cases",'Regular Cases'!R97,INDIRECT("'"&amp;$A97&amp;"'!L5"))</f>
        <v>#N/A</v>
      </c>
      <c r="T97" s="37"/>
      <c r="U97" s="38"/>
      <c r="V97" s="39"/>
      <c r="W97" s="40"/>
      <c r="X97" s="41"/>
      <c r="Y97" s="42"/>
      <c r="Z97" s="42"/>
      <c r="AA97" s="42"/>
      <c r="AB97" s="43"/>
      <c r="AC97" s="44"/>
    </row>
    <row r="98" spans="1:29" x14ac:dyDescent="0.25">
      <c r="A98" s="101" t="e">
        <f ca="1">IF(ROW(B98)-3&lt;=COUNTA('Regular Cases'!$A$4:$A$100),HYPERLINK("#'Regular Cases'!A1","Regular Cases"),HYPERLINK("#'" &amp; VLOOKUP(ROW(B98)-3-COUNTA('Regular Cases'!$A$4:$A$100),Worksheet!$F$2:$G$51,2,FALSE) &amp; "'!A1", VLOOKUP(ROW(B98)-3-COUNTA('Regular Cases'!$A$4:$A$100),Worksheet!$F$2:$G$51,2,FALSE)))</f>
        <v>#N/A</v>
      </c>
      <c r="B98" s="109" t="e">
        <f ca="1">IF($A98="Regular Cases",'Regular Cases'!A98,INDIRECT("'"&amp;$A98&amp;"'!B5"))</f>
        <v>#N/A</v>
      </c>
      <c r="C98" s="110" t="e">
        <f ca="1">IF($A98="Regular Cases",'Regular Cases'!B98,INDIRECT("'"&amp;$A98&amp;"'!B7"))</f>
        <v>#N/A</v>
      </c>
      <c r="D98" s="110" t="e">
        <f ca="1">IF($A98="Regular Cases",'Regular Cases'!C98,INDIRECT("'"&amp;$A98&amp;"'!B6"))</f>
        <v>#N/A</v>
      </c>
      <c r="E98" s="110" t="e">
        <f ca="1">IF($A98="Regular Cases",'Regular Cases'!D98,INDIRECT("'"&amp;$A98&amp;"'!B8"))</f>
        <v>#N/A</v>
      </c>
      <c r="F98" s="138" t="e">
        <f ca="1">IF($A98="Regular Cases",'Regular Cases'!E98,INDIRECT("'"&amp;$A98&amp;"'!B9"))</f>
        <v>#N/A</v>
      </c>
      <c r="G98" s="110" t="e">
        <f ca="1">IF($A98="Regular Cases",'Regular Cases'!F98,INDIRECT("'"&amp;$A98&amp;"'!B15"))</f>
        <v>#N/A</v>
      </c>
      <c r="H98" s="111" t="e">
        <f ca="1">IF($A98="Regular Cases",'Regular Cases'!G98,INDIRECT("'"&amp;$A98&amp;"'!B10"))</f>
        <v>#N/A</v>
      </c>
      <c r="I98" s="112" t="e">
        <f ca="1">IF($A98="Regular Cases",'Regular Cases'!H98,INDIRECT("'"&amp;$A98&amp;"'!B11"))</f>
        <v>#N/A</v>
      </c>
      <c r="J98" s="103"/>
      <c r="K98" s="222" t="e">
        <f ca="1">IF($A98="Regular Cases",'Regular Cases'!J98,INDIRECT("'"&amp;$A98&amp;"'!L5"))</f>
        <v>#N/A</v>
      </c>
      <c r="L98" s="142" t="e">
        <f ca="1">IF($A98="Regular Cases",'Regular Cases'!K98,INDIRECT("'"&amp;$A98&amp;"'!M5"))</f>
        <v>#N/A</v>
      </c>
      <c r="M98" s="255" t="e">
        <f ca="1">IF($A98="Regular Cases",'Regular Cases'!L98,INDIRECT("'"&amp;$A98&amp;"'!N5"))</f>
        <v>#N/A</v>
      </c>
      <c r="N98" s="32"/>
      <c r="O98" s="141" t="e">
        <f ca="1">IF($A98="Regular Cases",'Regular Cases'!N98,INDIRECT("'"&amp;$A98&amp;"'!L5"))</f>
        <v>#N/A</v>
      </c>
      <c r="P98" s="33" t="e">
        <f ca="1">IF($A98="Regular Cases",'Regular Cases'!O98,"")</f>
        <v>#N/A</v>
      </c>
      <c r="Q98" s="34"/>
      <c r="R98" s="45"/>
      <c r="S98" s="36" t="e">
        <f ca="1">IF($A98="Regular Cases",'Regular Cases'!R98,INDIRECT("'"&amp;$A98&amp;"'!L5"))</f>
        <v>#N/A</v>
      </c>
      <c r="T98" s="37"/>
      <c r="U98" s="38"/>
      <c r="V98" s="39"/>
      <c r="W98" s="40"/>
      <c r="X98" s="41"/>
      <c r="Y98" s="42"/>
      <c r="Z98" s="42"/>
      <c r="AA98" s="42"/>
      <c r="AB98" s="43"/>
      <c r="AC98" s="44"/>
    </row>
    <row r="99" spans="1:29" x14ac:dyDescent="0.25">
      <c r="A99" s="101" t="e">
        <f ca="1">IF(ROW(B99)-3&lt;=COUNTA('Regular Cases'!$A$4:$A$100),HYPERLINK("#'Regular Cases'!A1","Regular Cases"),HYPERLINK("#'" &amp; VLOOKUP(ROW(B99)-3-COUNTA('Regular Cases'!$A$4:$A$100),Worksheet!$F$2:$G$51,2,FALSE) &amp; "'!A1", VLOOKUP(ROW(B99)-3-COUNTA('Regular Cases'!$A$4:$A$100),Worksheet!$F$2:$G$51,2,FALSE)))</f>
        <v>#N/A</v>
      </c>
      <c r="B99" s="109" t="e">
        <f ca="1">IF($A99="Regular Cases",'Regular Cases'!A99,INDIRECT("'"&amp;$A99&amp;"'!B5"))</f>
        <v>#N/A</v>
      </c>
      <c r="C99" s="110" t="e">
        <f ca="1">IF($A99="Regular Cases",'Regular Cases'!B99,INDIRECT("'"&amp;$A99&amp;"'!B7"))</f>
        <v>#N/A</v>
      </c>
      <c r="D99" s="110" t="e">
        <f ca="1">IF($A99="Regular Cases",'Regular Cases'!C99,INDIRECT("'"&amp;$A99&amp;"'!B6"))</f>
        <v>#N/A</v>
      </c>
      <c r="E99" s="110" t="e">
        <f ca="1">IF($A99="Regular Cases",'Regular Cases'!D99,INDIRECT("'"&amp;$A99&amp;"'!B8"))</f>
        <v>#N/A</v>
      </c>
      <c r="F99" s="138" t="e">
        <f ca="1">IF($A99="Regular Cases",'Regular Cases'!E99,INDIRECT("'"&amp;$A99&amp;"'!B9"))</f>
        <v>#N/A</v>
      </c>
      <c r="G99" s="110" t="e">
        <f ca="1">IF($A99="Regular Cases",'Regular Cases'!F99,INDIRECT("'"&amp;$A99&amp;"'!B15"))</f>
        <v>#N/A</v>
      </c>
      <c r="H99" s="111" t="e">
        <f ca="1">IF($A99="Regular Cases",'Regular Cases'!G99,INDIRECT("'"&amp;$A99&amp;"'!B10"))</f>
        <v>#N/A</v>
      </c>
      <c r="I99" s="112" t="e">
        <f ca="1">IF($A99="Regular Cases",'Regular Cases'!H99,INDIRECT("'"&amp;$A99&amp;"'!B11"))</f>
        <v>#N/A</v>
      </c>
      <c r="J99" s="103"/>
      <c r="K99" s="222" t="e">
        <f ca="1">IF($A99="Regular Cases",'Regular Cases'!J99,INDIRECT("'"&amp;$A99&amp;"'!L5"))</f>
        <v>#N/A</v>
      </c>
      <c r="L99" s="142" t="e">
        <f ca="1">IF($A99="Regular Cases",'Regular Cases'!K99,INDIRECT("'"&amp;$A99&amp;"'!M5"))</f>
        <v>#N/A</v>
      </c>
      <c r="M99" s="255" t="e">
        <f ca="1">IF($A99="Regular Cases",'Regular Cases'!L99,INDIRECT("'"&amp;$A99&amp;"'!N5"))</f>
        <v>#N/A</v>
      </c>
      <c r="N99" s="32"/>
      <c r="O99" s="141" t="e">
        <f ca="1">IF($A99="Regular Cases",'Regular Cases'!N99,INDIRECT("'"&amp;$A99&amp;"'!L5"))</f>
        <v>#N/A</v>
      </c>
      <c r="P99" s="33" t="e">
        <f ca="1">IF($A99="Regular Cases",'Regular Cases'!O99,"")</f>
        <v>#N/A</v>
      </c>
      <c r="Q99" s="34"/>
      <c r="R99" s="45"/>
      <c r="S99" s="36" t="e">
        <f ca="1">IF($A99="Regular Cases",'Regular Cases'!R99,INDIRECT("'"&amp;$A99&amp;"'!L5"))</f>
        <v>#N/A</v>
      </c>
      <c r="T99" s="37"/>
      <c r="U99" s="38"/>
      <c r="V99" s="39"/>
      <c r="W99" s="40"/>
      <c r="X99" s="41"/>
      <c r="Y99" s="42"/>
      <c r="Z99" s="42"/>
      <c r="AA99" s="42"/>
      <c r="AB99" s="43"/>
      <c r="AC99" s="44"/>
    </row>
    <row r="100" spans="1:29" x14ac:dyDescent="0.25">
      <c r="A100" s="101" t="e">
        <f ca="1">IF(ROW(B100)-3&lt;=COUNTA('Regular Cases'!$A$4:$A$100),HYPERLINK("#'Regular Cases'!A1","Regular Cases"),HYPERLINK("#'" &amp; VLOOKUP(ROW(B100)-3-COUNTA('Regular Cases'!$A$4:$A$100),Worksheet!$F$2:$G$51,2,FALSE) &amp; "'!A1", VLOOKUP(ROW(B100)-3-COUNTA('Regular Cases'!$A$4:$A$100),Worksheet!$F$2:$G$51,2,FALSE)))</f>
        <v>#N/A</v>
      </c>
      <c r="B100" s="109" t="e">
        <f ca="1">IF($A100="Regular Cases",'Regular Cases'!A100,INDIRECT("'"&amp;$A100&amp;"'!B5"))</f>
        <v>#N/A</v>
      </c>
      <c r="C100" s="110" t="e">
        <f ca="1">IF($A100="Regular Cases",'Regular Cases'!B100,INDIRECT("'"&amp;$A100&amp;"'!B7"))</f>
        <v>#N/A</v>
      </c>
      <c r="D100" s="110" t="e">
        <f ca="1">IF($A100="Regular Cases",'Regular Cases'!C100,INDIRECT("'"&amp;$A100&amp;"'!B6"))</f>
        <v>#N/A</v>
      </c>
      <c r="E100" s="110" t="e">
        <f ca="1">IF($A100="Regular Cases",'Regular Cases'!D100,INDIRECT("'"&amp;$A100&amp;"'!B8"))</f>
        <v>#N/A</v>
      </c>
      <c r="F100" s="138" t="e">
        <f ca="1">IF($A100="Regular Cases",'Regular Cases'!E100,INDIRECT("'"&amp;$A100&amp;"'!B9"))</f>
        <v>#N/A</v>
      </c>
      <c r="G100" s="110" t="e">
        <f ca="1">IF($A100="Regular Cases",'Regular Cases'!F100,INDIRECT("'"&amp;$A100&amp;"'!B15"))</f>
        <v>#N/A</v>
      </c>
      <c r="H100" s="111" t="e">
        <f ca="1">IF($A100="Regular Cases",'Regular Cases'!G100,INDIRECT("'"&amp;$A100&amp;"'!B10"))</f>
        <v>#N/A</v>
      </c>
      <c r="I100" s="112" t="e">
        <f ca="1">IF($A100="Regular Cases",'Regular Cases'!H100,INDIRECT("'"&amp;$A100&amp;"'!B11"))</f>
        <v>#N/A</v>
      </c>
      <c r="J100" s="103"/>
      <c r="K100" s="222" t="e">
        <f ca="1">IF($A100="Regular Cases",'Regular Cases'!J100,INDIRECT("'"&amp;$A100&amp;"'!L5"))</f>
        <v>#N/A</v>
      </c>
      <c r="L100" s="142" t="e">
        <f ca="1">IF($A100="Regular Cases",'Regular Cases'!K100,INDIRECT("'"&amp;$A100&amp;"'!M5"))</f>
        <v>#N/A</v>
      </c>
      <c r="M100" s="255" t="e">
        <f ca="1">IF($A100="Regular Cases",'Regular Cases'!L100,INDIRECT("'"&amp;$A100&amp;"'!N5"))</f>
        <v>#N/A</v>
      </c>
      <c r="N100" s="32"/>
      <c r="O100" s="141" t="e">
        <f ca="1">IF($A100="Regular Cases",'Regular Cases'!N100,INDIRECT("'"&amp;$A100&amp;"'!L5"))</f>
        <v>#N/A</v>
      </c>
      <c r="P100" s="33" t="e">
        <f ca="1">IF($A100="Regular Cases",'Regular Cases'!O100,"")</f>
        <v>#N/A</v>
      </c>
      <c r="Q100" s="34"/>
      <c r="R100" s="45"/>
      <c r="S100" s="36" t="e">
        <f ca="1">IF($A100="Regular Cases",'Regular Cases'!R100,INDIRECT("'"&amp;$A100&amp;"'!L5"))</f>
        <v>#N/A</v>
      </c>
      <c r="T100" s="37"/>
      <c r="U100" s="38"/>
      <c r="V100" s="39"/>
      <c r="W100" s="40"/>
      <c r="X100" s="41"/>
      <c r="Y100" s="42"/>
      <c r="Z100" s="42"/>
      <c r="AA100" s="42"/>
      <c r="AB100" s="43"/>
      <c r="AC100" s="44"/>
    </row>
    <row r="101" spans="1:29" x14ac:dyDescent="0.25">
      <c r="A101" s="101" t="e">
        <f ca="1">IF(ROW(B101)-3&lt;=COUNTA('Regular Cases'!$A$4:$A$100),HYPERLINK("#'Regular Cases'!A1","Regular Cases"),HYPERLINK("#'" &amp; VLOOKUP(ROW(B101)-3-COUNTA('Regular Cases'!$A$4:$A$100),Worksheet!$F$2:$G$51,2,FALSE) &amp; "'!A1", VLOOKUP(ROW(B101)-3-COUNTA('Regular Cases'!$A$4:$A$100),Worksheet!$F$2:$G$51,2,FALSE)))</f>
        <v>#N/A</v>
      </c>
      <c r="B101" s="109" t="e">
        <f ca="1">IF($A101="Regular Cases",'Regular Cases'!A101,INDIRECT("'"&amp;$A101&amp;"'!B5"))</f>
        <v>#N/A</v>
      </c>
      <c r="C101" s="110" t="e">
        <f ca="1">IF($A101="Regular Cases",'Regular Cases'!B101,INDIRECT("'"&amp;$A101&amp;"'!B7"))</f>
        <v>#N/A</v>
      </c>
      <c r="D101" s="110" t="e">
        <f ca="1">IF($A101="Regular Cases",'Regular Cases'!C101,INDIRECT("'"&amp;$A101&amp;"'!B6"))</f>
        <v>#N/A</v>
      </c>
      <c r="E101" s="110" t="e">
        <f ca="1">IF($A101="Regular Cases",'Regular Cases'!D101,INDIRECT("'"&amp;$A101&amp;"'!B8"))</f>
        <v>#N/A</v>
      </c>
      <c r="F101" s="138" t="e">
        <f ca="1">IF($A101="Regular Cases",'Regular Cases'!E101,INDIRECT("'"&amp;$A101&amp;"'!B9"))</f>
        <v>#N/A</v>
      </c>
      <c r="G101" s="110" t="e">
        <f ca="1">IF($A101="Regular Cases",'Regular Cases'!F101,INDIRECT("'"&amp;$A101&amp;"'!B15"))</f>
        <v>#N/A</v>
      </c>
      <c r="H101" s="111" t="e">
        <f ca="1">IF($A101="Regular Cases",'Regular Cases'!G101,INDIRECT("'"&amp;$A101&amp;"'!B10"))</f>
        <v>#N/A</v>
      </c>
      <c r="I101" s="112" t="e">
        <f ca="1">IF($A101="Regular Cases",'Regular Cases'!H101,INDIRECT("'"&amp;$A101&amp;"'!B11"))</f>
        <v>#N/A</v>
      </c>
      <c r="J101" s="103"/>
      <c r="K101" s="222" t="e">
        <f ca="1">IF($A101="Regular Cases",'Regular Cases'!J101,INDIRECT("'"&amp;$A101&amp;"'!L5"))</f>
        <v>#N/A</v>
      </c>
      <c r="L101" s="142" t="e">
        <f ca="1">IF($A101="Regular Cases",'Regular Cases'!K101,INDIRECT("'"&amp;$A101&amp;"'!M5"))</f>
        <v>#N/A</v>
      </c>
      <c r="M101" s="255" t="e">
        <f ca="1">IF($A101="Regular Cases",'Regular Cases'!L101,INDIRECT("'"&amp;$A101&amp;"'!N5"))</f>
        <v>#N/A</v>
      </c>
      <c r="N101" s="32"/>
      <c r="O101" s="141" t="e">
        <f ca="1">IF($A101="Regular Cases",'Regular Cases'!N101,INDIRECT("'"&amp;$A101&amp;"'!L5"))</f>
        <v>#N/A</v>
      </c>
      <c r="P101" s="33" t="e">
        <f ca="1">IF($A101="Regular Cases",'Regular Cases'!O101,"")</f>
        <v>#N/A</v>
      </c>
      <c r="Q101" s="34"/>
      <c r="R101" s="45"/>
      <c r="S101" s="36" t="e">
        <f ca="1">IF($A101="Regular Cases",'Regular Cases'!R101,INDIRECT("'"&amp;$A101&amp;"'!L5"))</f>
        <v>#N/A</v>
      </c>
      <c r="T101" s="37"/>
      <c r="U101" s="38"/>
      <c r="V101" s="39"/>
      <c r="W101" s="40"/>
      <c r="X101" s="41"/>
      <c r="Y101" s="42"/>
      <c r="Z101" s="42"/>
      <c r="AA101" s="42"/>
      <c r="AB101" s="43"/>
      <c r="AC101" s="44"/>
    </row>
    <row r="102" spans="1:29" x14ac:dyDescent="0.25">
      <c r="A102" s="101" t="e">
        <f ca="1">IF(ROW(B102)-3&lt;=COUNTA('Regular Cases'!$A$4:$A$100),HYPERLINK("#'Regular Cases'!A1","Regular Cases"),HYPERLINK("#'" &amp; VLOOKUP(ROW(B102)-3-COUNTA('Regular Cases'!$A$4:$A$100),Worksheet!$F$2:$G$51,2,FALSE) &amp; "'!A1", VLOOKUP(ROW(B102)-3-COUNTA('Regular Cases'!$A$4:$A$100),Worksheet!$F$2:$G$51,2,FALSE)))</f>
        <v>#N/A</v>
      </c>
      <c r="B102" s="109" t="e">
        <f ca="1">IF($A102="Regular Cases",'Regular Cases'!A102,INDIRECT("'"&amp;$A102&amp;"'!B5"))</f>
        <v>#N/A</v>
      </c>
      <c r="C102" s="110" t="e">
        <f ca="1">IF($A102="Regular Cases",'Regular Cases'!B102,INDIRECT("'"&amp;$A102&amp;"'!B7"))</f>
        <v>#N/A</v>
      </c>
      <c r="D102" s="110" t="e">
        <f ca="1">IF($A102="Regular Cases",'Regular Cases'!C102,INDIRECT("'"&amp;$A102&amp;"'!B6"))</f>
        <v>#N/A</v>
      </c>
      <c r="E102" s="110" t="e">
        <f ca="1">IF($A102="Regular Cases",'Regular Cases'!D102,INDIRECT("'"&amp;$A102&amp;"'!B8"))</f>
        <v>#N/A</v>
      </c>
      <c r="F102" s="138" t="e">
        <f ca="1">IF($A102="Regular Cases",'Regular Cases'!E102,INDIRECT("'"&amp;$A102&amp;"'!B9"))</f>
        <v>#N/A</v>
      </c>
      <c r="G102" s="110" t="e">
        <f ca="1">IF($A102="Regular Cases",'Regular Cases'!F102,INDIRECT("'"&amp;$A102&amp;"'!B15"))</f>
        <v>#N/A</v>
      </c>
      <c r="H102" s="111" t="e">
        <f ca="1">IF($A102="Regular Cases",'Regular Cases'!G102,INDIRECT("'"&amp;$A102&amp;"'!B10"))</f>
        <v>#N/A</v>
      </c>
      <c r="I102" s="112" t="e">
        <f ca="1">IF($A102="Regular Cases",'Regular Cases'!H102,INDIRECT("'"&amp;$A102&amp;"'!B11"))</f>
        <v>#N/A</v>
      </c>
      <c r="J102" s="103"/>
      <c r="K102" s="222" t="e">
        <f ca="1">IF($A102="Regular Cases",'Regular Cases'!J102,INDIRECT("'"&amp;$A102&amp;"'!L5"))</f>
        <v>#N/A</v>
      </c>
      <c r="L102" s="142" t="e">
        <f ca="1">IF($A102="Regular Cases",'Regular Cases'!K102,INDIRECT("'"&amp;$A102&amp;"'!M5"))</f>
        <v>#N/A</v>
      </c>
      <c r="M102" s="255" t="e">
        <f ca="1">IF($A102="Regular Cases",'Regular Cases'!L102,INDIRECT("'"&amp;$A102&amp;"'!N5"))</f>
        <v>#N/A</v>
      </c>
      <c r="N102" s="32"/>
      <c r="O102" s="141" t="e">
        <f ca="1">IF($A102="Regular Cases",'Regular Cases'!N102,INDIRECT("'"&amp;$A102&amp;"'!L5"))</f>
        <v>#N/A</v>
      </c>
      <c r="P102" s="33" t="e">
        <f ca="1">IF($A102="Regular Cases",'Regular Cases'!O102,"")</f>
        <v>#N/A</v>
      </c>
      <c r="Q102" s="34"/>
      <c r="R102" s="45"/>
      <c r="S102" s="36" t="e">
        <f ca="1">IF($A102="Regular Cases",'Regular Cases'!R102,INDIRECT("'"&amp;$A102&amp;"'!L5"))</f>
        <v>#N/A</v>
      </c>
      <c r="T102" s="37"/>
      <c r="U102" s="38"/>
      <c r="V102" s="39"/>
      <c r="W102" s="40"/>
      <c r="X102" s="41"/>
      <c r="Y102" s="42"/>
      <c r="Z102" s="42"/>
      <c r="AA102" s="42"/>
      <c r="AB102" s="43"/>
      <c r="AC102" s="44"/>
    </row>
    <row r="103" spans="1:29" x14ac:dyDescent="0.25">
      <c r="A103" s="101" t="e">
        <f ca="1">IF(ROW(B103)-3&lt;=COUNTA('Regular Cases'!$A$4:$A$100),HYPERLINK("#'Regular Cases'!A1","Regular Cases"),HYPERLINK("#'" &amp; VLOOKUP(ROW(B103)-3-COUNTA('Regular Cases'!$A$4:$A$100),Worksheet!$F$2:$G$51,2,FALSE) &amp; "'!A1", VLOOKUP(ROW(B103)-3-COUNTA('Regular Cases'!$A$4:$A$100),Worksheet!$F$2:$G$51,2,FALSE)))</f>
        <v>#N/A</v>
      </c>
      <c r="B103" s="109" t="e">
        <f ca="1">IF($A103="Regular Cases",'Regular Cases'!A103,INDIRECT("'"&amp;$A103&amp;"'!B5"))</f>
        <v>#N/A</v>
      </c>
      <c r="C103" s="110" t="e">
        <f ca="1">IF($A103="Regular Cases",'Regular Cases'!B103,INDIRECT("'"&amp;$A103&amp;"'!B7"))</f>
        <v>#N/A</v>
      </c>
      <c r="D103" s="110" t="e">
        <f ca="1">IF($A103="Regular Cases",'Regular Cases'!C103,INDIRECT("'"&amp;$A103&amp;"'!B6"))</f>
        <v>#N/A</v>
      </c>
      <c r="E103" s="110" t="e">
        <f ca="1">IF($A103="Regular Cases",'Regular Cases'!D103,INDIRECT("'"&amp;$A103&amp;"'!B8"))</f>
        <v>#N/A</v>
      </c>
      <c r="F103" s="138" t="e">
        <f ca="1">IF($A103="Regular Cases",'Regular Cases'!E103,INDIRECT("'"&amp;$A103&amp;"'!B9"))</f>
        <v>#N/A</v>
      </c>
      <c r="G103" s="110" t="e">
        <f ca="1">IF($A103="Regular Cases",'Regular Cases'!F103,INDIRECT("'"&amp;$A103&amp;"'!B15"))</f>
        <v>#N/A</v>
      </c>
      <c r="H103" s="111" t="e">
        <f ca="1">IF($A103="Regular Cases",'Regular Cases'!G103,INDIRECT("'"&amp;$A103&amp;"'!B10"))</f>
        <v>#N/A</v>
      </c>
      <c r="I103" s="112" t="e">
        <f ca="1">IF($A103="Regular Cases",'Regular Cases'!H103,INDIRECT("'"&amp;$A103&amp;"'!B11"))</f>
        <v>#N/A</v>
      </c>
      <c r="J103" s="103"/>
      <c r="K103" s="222" t="e">
        <f ca="1">IF($A103="Regular Cases",'Regular Cases'!J103,INDIRECT("'"&amp;$A103&amp;"'!L5"))</f>
        <v>#N/A</v>
      </c>
      <c r="L103" s="142" t="e">
        <f ca="1">IF($A103="Regular Cases",'Regular Cases'!K103,INDIRECT("'"&amp;$A103&amp;"'!M5"))</f>
        <v>#N/A</v>
      </c>
      <c r="M103" s="255" t="e">
        <f ca="1">IF($A103="Regular Cases",'Regular Cases'!L103,INDIRECT("'"&amp;$A103&amp;"'!N5"))</f>
        <v>#N/A</v>
      </c>
      <c r="N103" s="32"/>
      <c r="O103" s="141" t="e">
        <f ca="1">IF($A103="Regular Cases",'Regular Cases'!N103,INDIRECT("'"&amp;$A103&amp;"'!L5"))</f>
        <v>#N/A</v>
      </c>
      <c r="P103" s="33" t="e">
        <f ca="1">IF($A103="Regular Cases",'Regular Cases'!O103,"")</f>
        <v>#N/A</v>
      </c>
      <c r="Q103" s="34"/>
      <c r="R103" s="45"/>
      <c r="S103" s="36" t="e">
        <f ca="1">IF($A103="Regular Cases",'Regular Cases'!R103,INDIRECT("'"&amp;$A103&amp;"'!L5"))</f>
        <v>#N/A</v>
      </c>
      <c r="T103" s="37"/>
      <c r="U103" s="38"/>
      <c r="V103" s="39"/>
      <c r="W103" s="40"/>
      <c r="X103" s="41"/>
      <c r="Y103" s="42"/>
      <c r="Z103" s="42"/>
      <c r="AA103" s="42"/>
      <c r="AB103" s="43"/>
      <c r="AC103" s="44"/>
    </row>
    <row r="104" spans="1:29" x14ac:dyDescent="0.25">
      <c r="A104" s="101" t="e">
        <f ca="1">IF(ROW(B104)-3&lt;=COUNTA('Regular Cases'!$A$4:$A$100),HYPERLINK("#'Regular Cases'!A1","Regular Cases"),HYPERLINK("#'" &amp; VLOOKUP(ROW(B104)-3-COUNTA('Regular Cases'!$A$4:$A$100),Worksheet!$F$2:$G$51,2,FALSE) &amp; "'!A1", VLOOKUP(ROW(B104)-3-COUNTA('Regular Cases'!$A$4:$A$100),Worksheet!$F$2:$G$51,2,FALSE)))</f>
        <v>#N/A</v>
      </c>
      <c r="B104" s="109" t="e">
        <f ca="1">IF($A104="Regular Cases",'Regular Cases'!A104,INDIRECT("'"&amp;$A104&amp;"'!B5"))</f>
        <v>#N/A</v>
      </c>
      <c r="C104" s="110" t="e">
        <f ca="1">IF($A104="Regular Cases",'Regular Cases'!B104,INDIRECT("'"&amp;$A104&amp;"'!B7"))</f>
        <v>#N/A</v>
      </c>
      <c r="D104" s="110" t="e">
        <f ca="1">IF($A104="Regular Cases",'Regular Cases'!C104,INDIRECT("'"&amp;$A104&amp;"'!B6"))</f>
        <v>#N/A</v>
      </c>
      <c r="E104" s="110" t="e">
        <f ca="1">IF($A104="Regular Cases",'Regular Cases'!D104,INDIRECT("'"&amp;$A104&amp;"'!B8"))</f>
        <v>#N/A</v>
      </c>
      <c r="F104" s="138" t="e">
        <f ca="1">IF($A104="Regular Cases",'Regular Cases'!E104,INDIRECT("'"&amp;$A104&amp;"'!B9"))</f>
        <v>#N/A</v>
      </c>
      <c r="G104" s="110" t="e">
        <f ca="1">IF($A104="Regular Cases",'Regular Cases'!F104,INDIRECT("'"&amp;$A104&amp;"'!B15"))</f>
        <v>#N/A</v>
      </c>
      <c r="H104" s="111" t="e">
        <f ca="1">IF($A104="Regular Cases",'Regular Cases'!G104,INDIRECT("'"&amp;$A104&amp;"'!B10"))</f>
        <v>#N/A</v>
      </c>
      <c r="I104" s="112" t="e">
        <f ca="1">IF($A104="Regular Cases",'Regular Cases'!H104,INDIRECT("'"&amp;$A104&amp;"'!B11"))</f>
        <v>#N/A</v>
      </c>
      <c r="J104" s="103"/>
      <c r="K104" s="222" t="e">
        <f ca="1">IF($A104="Regular Cases",'Regular Cases'!J104,INDIRECT("'"&amp;$A104&amp;"'!L5"))</f>
        <v>#N/A</v>
      </c>
      <c r="L104" s="142" t="e">
        <f ca="1">IF($A104="Regular Cases",'Regular Cases'!K104,INDIRECT("'"&amp;$A104&amp;"'!M5"))</f>
        <v>#N/A</v>
      </c>
      <c r="M104" s="255" t="e">
        <f ca="1">IF($A104="Regular Cases",'Regular Cases'!L104,INDIRECT("'"&amp;$A104&amp;"'!N5"))</f>
        <v>#N/A</v>
      </c>
      <c r="N104" s="32"/>
      <c r="O104" s="141" t="e">
        <f ca="1">IF($A104="Regular Cases",'Regular Cases'!N104,INDIRECT("'"&amp;$A104&amp;"'!L5"))</f>
        <v>#N/A</v>
      </c>
      <c r="P104" s="33" t="e">
        <f ca="1">IF($A104="Regular Cases",'Regular Cases'!O104,"")</f>
        <v>#N/A</v>
      </c>
      <c r="Q104" s="34"/>
      <c r="R104" s="45"/>
      <c r="S104" s="36" t="e">
        <f ca="1">IF($A104="Regular Cases",'Regular Cases'!R104,INDIRECT("'"&amp;$A104&amp;"'!L5"))</f>
        <v>#N/A</v>
      </c>
      <c r="T104" s="37"/>
      <c r="U104" s="38"/>
      <c r="V104" s="39"/>
      <c r="W104" s="40"/>
      <c r="X104" s="41"/>
      <c r="Y104" s="42"/>
      <c r="Z104" s="42"/>
      <c r="AA104" s="42"/>
      <c r="AB104" s="43"/>
      <c r="AC104" s="44"/>
    </row>
    <row r="105" spans="1:29" x14ac:dyDescent="0.25">
      <c r="A105" s="101" t="e">
        <f ca="1">IF(ROW(B105)-3&lt;=COUNTA('Regular Cases'!$A$4:$A$100),HYPERLINK("#'Regular Cases'!A1","Regular Cases"),HYPERLINK("#'" &amp; VLOOKUP(ROW(B105)-3-COUNTA('Regular Cases'!$A$4:$A$100),Worksheet!$F$2:$G$51,2,FALSE) &amp; "'!A1", VLOOKUP(ROW(B105)-3-COUNTA('Regular Cases'!$A$4:$A$100),Worksheet!$F$2:$G$51,2,FALSE)))</f>
        <v>#N/A</v>
      </c>
      <c r="B105" s="109" t="e">
        <f ca="1">IF($A105="Regular Cases",'Regular Cases'!A105,INDIRECT("'"&amp;$A105&amp;"'!B5"))</f>
        <v>#N/A</v>
      </c>
      <c r="C105" s="110" t="e">
        <f ca="1">IF($A105="Regular Cases",'Regular Cases'!B105,INDIRECT("'"&amp;$A105&amp;"'!B7"))</f>
        <v>#N/A</v>
      </c>
      <c r="D105" s="110" t="e">
        <f ca="1">IF($A105="Regular Cases",'Regular Cases'!C105,INDIRECT("'"&amp;$A105&amp;"'!B6"))</f>
        <v>#N/A</v>
      </c>
      <c r="E105" s="110" t="e">
        <f ca="1">IF($A105="Regular Cases",'Regular Cases'!D105,INDIRECT("'"&amp;$A105&amp;"'!B8"))</f>
        <v>#N/A</v>
      </c>
      <c r="F105" s="138" t="e">
        <f ca="1">IF($A105="Regular Cases",'Regular Cases'!E105,INDIRECT("'"&amp;$A105&amp;"'!B9"))</f>
        <v>#N/A</v>
      </c>
      <c r="G105" s="110" t="e">
        <f ca="1">IF($A105="Regular Cases",'Regular Cases'!F105,INDIRECT("'"&amp;$A105&amp;"'!B15"))</f>
        <v>#N/A</v>
      </c>
      <c r="H105" s="111" t="e">
        <f ca="1">IF($A105="Regular Cases",'Regular Cases'!G105,INDIRECT("'"&amp;$A105&amp;"'!B10"))</f>
        <v>#N/A</v>
      </c>
      <c r="I105" s="112" t="e">
        <f ca="1">IF($A105="Regular Cases",'Regular Cases'!H105,INDIRECT("'"&amp;$A105&amp;"'!B11"))</f>
        <v>#N/A</v>
      </c>
      <c r="J105" s="103"/>
      <c r="K105" s="222" t="e">
        <f ca="1">IF($A105="Regular Cases",'Regular Cases'!J105,INDIRECT("'"&amp;$A105&amp;"'!L5"))</f>
        <v>#N/A</v>
      </c>
      <c r="L105" s="142" t="e">
        <f ca="1">IF($A105="Regular Cases",'Regular Cases'!K105,INDIRECT("'"&amp;$A105&amp;"'!M5"))</f>
        <v>#N/A</v>
      </c>
      <c r="M105" s="255" t="e">
        <f ca="1">IF($A105="Regular Cases",'Regular Cases'!L105,INDIRECT("'"&amp;$A105&amp;"'!N5"))</f>
        <v>#N/A</v>
      </c>
      <c r="N105" s="32"/>
      <c r="O105" s="141" t="e">
        <f ca="1">IF($A105="Regular Cases",'Regular Cases'!N105,INDIRECT("'"&amp;$A105&amp;"'!L5"))</f>
        <v>#N/A</v>
      </c>
      <c r="P105" s="33" t="e">
        <f ca="1">IF($A105="Regular Cases",'Regular Cases'!O105,"")</f>
        <v>#N/A</v>
      </c>
      <c r="Q105" s="34"/>
      <c r="R105" s="45"/>
      <c r="S105" s="36" t="e">
        <f ca="1">IF($A105="Regular Cases",'Regular Cases'!R105,INDIRECT("'"&amp;$A105&amp;"'!L5"))</f>
        <v>#N/A</v>
      </c>
      <c r="T105" s="37"/>
      <c r="U105" s="38"/>
      <c r="V105" s="39"/>
      <c r="W105" s="40"/>
      <c r="X105" s="41"/>
      <c r="Y105" s="42"/>
      <c r="Z105" s="42"/>
      <c r="AA105" s="42"/>
      <c r="AB105" s="43"/>
      <c r="AC105" s="44"/>
    </row>
    <row r="106" spans="1:29" x14ac:dyDescent="0.25">
      <c r="A106" s="101" t="e">
        <f ca="1">IF(ROW(B106)-3&lt;=COUNTA('Regular Cases'!$A$4:$A$100),HYPERLINK("#'Regular Cases'!A1","Regular Cases"),HYPERLINK("#'" &amp; VLOOKUP(ROW(B106)-3-COUNTA('Regular Cases'!$A$4:$A$100),Worksheet!$F$2:$G$51,2,FALSE) &amp; "'!A1", VLOOKUP(ROW(B106)-3-COUNTA('Regular Cases'!$A$4:$A$100),Worksheet!$F$2:$G$51,2,FALSE)))</f>
        <v>#N/A</v>
      </c>
      <c r="B106" s="109" t="e">
        <f ca="1">IF($A106="Regular Cases",'Regular Cases'!A106,INDIRECT("'"&amp;$A106&amp;"'!B5"))</f>
        <v>#N/A</v>
      </c>
      <c r="C106" s="110" t="e">
        <f ca="1">IF($A106="Regular Cases",'Regular Cases'!B106,INDIRECT("'"&amp;$A106&amp;"'!B7"))</f>
        <v>#N/A</v>
      </c>
      <c r="D106" s="110" t="e">
        <f ca="1">IF($A106="Regular Cases",'Regular Cases'!C106,INDIRECT("'"&amp;$A106&amp;"'!B6"))</f>
        <v>#N/A</v>
      </c>
      <c r="E106" s="110" t="e">
        <f ca="1">IF($A106="Regular Cases",'Regular Cases'!D106,INDIRECT("'"&amp;$A106&amp;"'!B8"))</f>
        <v>#N/A</v>
      </c>
      <c r="F106" s="138" t="e">
        <f ca="1">IF($A106="Regular Cases",'Regular Cases'!E106,INDIRECT("'"&amp;$A106&amp;"'!B9"))</f>
        <v>#N/A</v>
      </c>
      <c r="G106" s="110" t="e">
        <f ca="1">IF($A106="Regular Cases",'Regular Cases'!F106,INDIRECT("'"&amp;$A106&amp;"'!B15"))</f>
        <v>#N/A</v>
      </c>
      <c r="H106" s="111" t="e">
        <f ca="1">IF($A106="Regular Cases",'Regular Cases'!G106,INDIRECT("'"&amp;$A106&amp;"'!B10"))</f>
        <v>#N/A</v>
      </c>
      <c r="I106" s="112" t="e">
        <f ca="1">IF($A106="Regular Cases",'Regular Cases'!H106,INDIRECT("'"&amp;$A106&amp;"'!B11"))</f>
        <v>#N/A</v>
      </c>
      <c r="J106" s="103"/>
      <c r="K106" s="222" t="e">
        <f ca="1">IF($A106="Regular Cases",'Regular Cases'!J106,INDIRECT("'"&amp;$A106&amp;"'!L5"))</f>
        <v>#N/A</v>
      </c>
      <c r="L106" s="142" t="e">
        <f ca="1">IF($A106="Regular Cases",'Regular Cases'!K106,INDIRECT("'"&amp;$A106&amp;"'!M5"))</f>
        <v>#N/A</v>
      </c>
      <c r="M106" s="255" t="e">
        <f ca="1">IF($A106="Regular Cases",'Regular Cases'!L106,INDIRECT("'"&amp;$A106&amp;"'!N5"))</f>
        <v>#N/A</v>
      </c>
      <c r="N106" s="32"/>
      <c r="O106" s="141" t="e">
        <f ca="1">IF($A106="Regular Cases",'Regular Cases'!N106,INDIRECT("'"&amp;$A106&amp;"'!L5"))</f>
        <v>#N/A</v>
      </c>
      <c r="P106" s="33" t="e">
        <f ca="1">IF($A106="Regular Cases",'Regular Cases'!O106,"")</f>
        <v>#N/A</v>
      </c>
      <c r="Q106" s="34"/>
      <c r="R106" s="45"/>
      <c r="S106" s="36" t="e">
        <f ca="1">IF($A106="Regular Cases",'Regular Cases'!R106,INDIRECT("'"&amp;$A106&amp;"'!L5"))</f>
        <v>#N/A</v>
      </c>
      <c r="T106" s="37"/>
      <c r="U106" s="38"/>
      <c r="V106" s="39"/>
      <c r="W106" s="40"/>
      <c r="X106" s="41"/>
      <c r="Y106" s="42"/>
      <c r="Z106" s="42"/>
      <c r="AA106" s="42"/>
      <c r="AB106" s="43"/>
      <c r="AC106" s="44"/>
    </row>
    <row r="107" spans="1:29" x14ac:dyDescent="0.25">
      <c r="A107" s="101" t="e">
        <f ca="1">IF(ROW(B107)-3&lt;=COUNTA('Regular Cases'!$A$4:$A$100),HYPERLINK("#'Regular Cases'!A1","Regular Cases"),HYPERLINK("#'" &amp; VLOOKUP(ROW(B107)-3-COUNTA('Regular Cases'!$A$4:$A$100),Worksheet!$F$2:$G$51,2,FALSE) &amp; "'!A1", VLOOKUP(ROW(B107)-3-COUNTA('Regular Cases'!$A$4:$A$100),Worksheet!$F$2:$G$51,2,FALSE)))</f>
        <v>#N/A</v>
      </c>
      <c r="B107" s="109" t="e">
        <f ca="1">IF($A107="Regular Cases",'Regular Cases'!A107,INDIRECT("'"&amp;$A107&amp;"'!B5"))</f>
        <v>#N/A</v>
      </c>
      <c r="C107" s="110" t="e">
        <f ca="1">IF($A107="Regular Cases",'Regular Cases'!B107,INDIRECT("'"&amp;$A107&amp;"'!B7"))</f>
        <v>#N/A</v>
      </c>
      <c r="D107" s="110" t="e">
        <f ca="1">IF($A107="Regular Cases",'Regular Cases'!C107,INDIRECT("'"&amp;$A107&amp;"'!B6"))</f>
        <v>#N/A</v>
      </c>
      <c r="E107" s="110" t="e">
        <f ca="1">IF($A107="Regular Cases",'Regular Cases'!D107,INDIRECT("'"&amp;$A107&amp;"'!B8"))</f>
        <v>#N/A</v>
      </c>
      <c r="F107" s="138" t="e">
        <f ca="1">IF($A107="Regular Cases",'Regular Cases'!E107,INDIRECT("'"&amp;$A107&amp;"'!B9"))</f>
        <v>#N/A</v>
      </c>
      <c r="G107" s="110" t="e">
        <f ca="1">IF($A107="Regular Cases",'Regular Cases'!F107,INDIRECT("'"&amp;$A107&amp;"'!B15"))</f>
        <v>#N/A</v>
      </c>
      <c r="H107" s="111" t="e">
        <f ca="1">IF($A107="Regular Cases",'Regular Cases'!G107,INDIRECT("'"&amp;$A107&amp;"'!B10"))</f>
        <v>#N/A</v>
      </c>
      <c r="I107" s="112" t="e">
        <f ca="1">IF($A107="Regular Cases",'Regular Cases'!H107,INDIRECT("'"&amp;$A107&amp;"'!B11"))</f>
        <v>#N/A</v>
      </c>
      <c r="J107" s="103"/>
      <c r="K107" s="222" t="e">
        <f ca="1">IF($A107="Regular Cases",'Regular Cases'!J107,INDIRECT("'"&amp;$A107&amp;"'!L5"))</f>
        <v>#N/A</v>
      </c>
      <c r="L107" s="142" t="e">
        <f ca="1">IF($A107="Regular Cases",'Regular Cases'!K107,INDIRECT("'"&amp;$A107&amp;"'!M5"))</f>
        <v>#N/A</v>
      </c>
      <c r="M107" s="255" t="e">
        <f ca="1">IF($A107="Regular Cases",'Regular Cases'!L107,INDIRECT("'"&amp;$A107&amp;"'!N5"))</f>
        <v>#N/A</v>
      </c>
      <c r="N107" s="32"/>
      <c r="O107" s="141" t="e">
        <f ca="1">IF($A107="Regular Cases",'Regular Cases'!N107,INDIRECT("'"&amp;$A107&amp;"'!L5"))</f>
        <v>#N/A</v>
      </c>
      <c r="P107" s="33" t="e">
        <f ca="1">IF($A107="Regular Cases",'Regular Cases'!O107,"")</f>
        <v>#N/A</v>
      </c>
      <c r="Q107" s="34"/>
      <c r="R107" s="45"/>
      <c r="S107" s="36" t="e">
        <f ca="1">IF($A107="Regular Cases",'Regular Cases'!R107,INDIRECT("'"&amp;$A107&amp;"'!L5"))</f>
        <v>#N/A</v>
      </c>
      <c r="T107" s="37"/>
      <c r="U107" s="38"/>
      <c r="V107" s="39"/>
      <c r="W107" s="40"/>
      <c r="X107" s="41"/>
      <c r="Y107" s="42"/>
      <c r="Z107" s="42"/>
      <c r="AA107" s="42"/>
      <c r="AB107" s="43"/>
      <c r="AC107" s="44"/>
    </row>
    <row r="108" spans="1:29" x14ac:dyDescent="0.25">
      <c r="A108" s="101" t="e">
        <f ca="1">IF(ROW(B108)-3&lt;=COUNTA('Regular Cases'!$A$4:$A$100),HYPERLINK("#'Regular Cases'!A1","Regular Cases"),HYPERLINK("#'" &amp; VLOOKUP(ROW(B108)-3-COUNTA('Regular Cases'!$A$4:$A$100),Worksheet!$F$2:$G$51,2,FALSE) &amp; "'!A1", VLOOKUP(ROW(B108)-3-COUNTA('Regular Cases'!$A$4:$A$100),Worksheet!$F$2:$G$51,2,FALSE)))</f>
        <v>#N/A</v>
      </c>
      <c r="B108" s="109" t="e">
        <f ca="1">IF($A108="Regular Cases",'Regular Cases'!A108,INDIRECT("'"&amp;$A108&amp;"'!B5"))</f>
        <v>#N/A</v>
      </c>
      <c r="C108" s="110" t="e">
        <f ca="1">IF($A108="Regular Cases",'Regular Cases'!B108,INDIRECT("'"&amp;$A108&amp;"'!B7"))</f>
        <v>#N/A</v>
      </c>
      <c r="D108" s="110" t="e">
        <f ca="1">IF($A108="Regular Cases",'Regular Cases'!C108,INDIRECT("'"&amp;$A108&amp;"'!B6"))</f>
        <v>#N/A</v>
      </c>
      <c r="E108" s="110" t="e">
        <f ca="1">IF($A108="Regular Cases",'Regular Cases'!D108,INDIRECT("'"&amp;$A108&amp;"'!B8"))</f>
        <v>#N/A</v>
      </c>
      <c r="F108" s="138" t="e">
        <f ca="1">IF($A108="Regular Cases",'Regular Cases'!E108,INDIRECT("'"&amp;$A108&amp;"'!B9"))</f>
        <v>#N/A</v>
      </c>
      <c r="G108" s="110" t="e">
        <f ca="1">IF($A108="Regular Cases",'Regular Cases'!F108,INDIRECT("'"&amp;$A108&amp;"'!B15"))</f>
        <v>#N/A</v>
      </c>
      <c r="H108" s="111" t="e">
        <f ca="1">IF($A108="Regular Cases",'Regular Cases'!G108,INDIRECT("'"&amp;$A108&amp;"'!B10"))</f>
        <v>#N/A</v>
      </c>
      <c r="I108" s="112" t="e">
        <f ca="1">IF($A108="Regular Cases",'Regular Cases'!H108,INDIRECT("'"&amp;$A108&amp;"'!B11"))</f>
        <v>#N/A</v>
      </c>
      <c r="J108" s="103"/>
      <c r="K108" s="222" t="e">
        <f ca="1">IF($A108="Regular Cases",'Regular Cases'!J108,INDIRECT("'"&amp;$A108&amp;"'!L5"))</f>
        <v>#N/A</v>
      </c>
      <c r="L108" s="142" t="e">
        <f ca="1">IF($A108="Regular Cases",'Regular Cases'!K108,INDIRECT("'"&amp;$A108&amp;"'!M5"))</f>
        <v>#N/A</v>
      </c>
      <c r="M108" s="255" t="e">
        <f ca="1">IF($A108="Regular Cases",'Regular Cases'!L108,INDIRECT("'"&amp;$A108&amp;"'!N5"))</f>
        <v>#N/A</v>
      </c>
      <c r="N108" s="32"/>
      <c r="O108" s="141" t="e">
        <f ca="1">IF($A108="Regular Cases",'Regular Cases'!N108,INDIRECT("'"&amp;$A108&amp;"'!L5"))</f>
        <v>#N/A</v>
      </c>
      <c r="P108" s="33" t="e">
        <f ca="1">IF($A108="Regular Cases",'Regular Cases'!O108,"")</f>
        <v>#N/A</v>
      </c>
      <c r="Q108" s="34"/>
      <c r="R108" s="45"/>
      <c r="S108" s="36" t="e">
        <f ca="1">IF($A108="Regular Cases",'Regular Cases'!R108,INDIRECT("'"&amp;$A108&amp;"'!L5"))</f>
        <v>#N/A</v>
      </c>
      <c r="T108" s="37"/>
      <c r="U108" s="38"/>
      <c r="V108" s="39"/>
      <c r="W108" s="40"/>
      <c r="X108" s="41"/>
      <c r="Y108" s="42"/>
      <c r="Z108" s="42"/>
      <c r="AA108" s="42"/>
      <c r="AB108" s="43"/>
      <c r="AC108" s="44"/>
    </row>
    <row r="109" spans="1:29" x14ac:dyDescent="0.25">
      <c r="A109" s="101" t="e">
        <f ca="1">IF(ROW(B109)-3&lt;=COUNTA('Regular Cases'!$A$4:$A$100),HYPERLINK("#'Regular Cases'!A1","Regular Cases"),HYPERLINK("#'" &amp; VLOOKUP(ROW(B109)-3-COUNTA('Regular Cases'!$A$4:$A$100),Worksheet!$F$2:$G$51,2,FALSE) &amp; "'!A1", VLOOKUP(ROW(B109)-3-COUNTA('Regular Cases'!$A$4:$A$100),Worksheet!$F$2:$G$51,2,FALSE)))</f>
        <v>#N/A</v>
      </c>
      <c r="B109" s="109" t="e">
        <f ca="1">IF($A109="Regular Cases",'Regular Cases'!A109,INDIRECT("'"&amp;$A109&amp;"'!B5"))</f>
        <v>#N/A</v>
      </c>
      <c r="C109" s="110" t="e">
        <f ca="1">IF($A109="Regular Cases",'Regular Cases'!B109,INDIRECT("'"&amp;$A109&amp;"'!B7"))</f>
        <v>#N/A</v>
      </c>
      <c r="D109" s="110" t="e">
        <f ca="1">IF($A109="Regular Cases",'Regular Cases'!C109,INDIRECT("'"&amp;$A109&amp;"'!B6"))</f>
        <v>#N/A</v>
      </c>
      <c r="E109" s="110" t="e">
        <f ca="1">IF($A109="Regular Cases",'Regular Cases'!D109,INDIRECT("'"&amp;$A109&amp;"'!B8"))</f>
        <v>#N/A</v>
      </c>
      <c r="F109" s="138" t="e">
        <f ca="1">IF($A109="Regular Cases",'Regular Cases'!E109,INDIRECT("'"&amp;$A109&amp;"'!B9"))</f>
        <v>#N/A</v>
      </c>
      <c r="G109" s="110" t="e">
        <f ca="1">IF($A109="Regular Cases",'Regular Cases'!F109,INDIRECT("'"&amp;$A109&amp;"'!B15"))</f>
        <v>#N/A</v>
      </c>
      <c r="H109" s="111" t="e">
        <f ca="1">IF($A109="Regular Cases",'Regular Cases'!G109,INDIRECT("'"&amp;$A109&amp;"'!B10"))</f>
        <v>#N/A</v>
      </c>
      <c r="I109" s="112" t="e">
        <f ca="1">IF($A109="Regular Cases",'Regular Cases'!H109,INDIRECT("'"&amp;$A109&amp;"'!B11"))</f>
        <v>#N/A</v>
      </c>
      <c r="J109" s="103"/>
      <c r="K109" s="222" t="e">
        <f ca="1">IF($A109="Regular Cases",'Regular Cases'!J109,INDIRECT("'"&amp;$A109&amp;"'!L5"))</f>
        <v>#N/A</v>
      </c>
      <c r="L109" s="142" t="e">
        <f ca="1">IF($A109="Regular Cases",'Regular Cases'!K109,INDIRECT("'"&amp;$A109&amp;"'!M5"))</f>
        <v>#N/A</v>
      </c>
      <c r="M109" s="255" t="e">
        <f ca="1">IF($A109="Regular Cases",'Regular Cases'!L109,INDIRECT("'"&amp;$A109&amp;"'!N5"))</f>
        <v>#N/A</v>
      </c>
      <c r="N109" s="32"/>
      <c r="O109" s="141" t="e">
        <f ca="1">IF($A109="Regular Cases",'Regular Cases'!N109,INDIRECT("'"&amp;$A109&amp;"'!L5"))</f>
        <v>#N/A</v>
      </c>
      <c r="P109" s="33" t="e">
        <f ca="1">IF($A109="Regular Cases",'Regular Cases'!O109,"")</f>
        <v>#N/A</v>
      </c>
      <c r="Q109" s="34"/>
      <c r="R109" s="45"/>
      <c r="S109" s="36" t="e">
        <f ca="1">IF($A109="Regular Cases",'Regular Cases'!R109,INDIRECT("'"&amp;$A109&amp;"'!L5"))</f>
        <v>#N/A</v>
      </c>
      <c r="T109" s="37"/>
      <c r="U109" s="38"/>
      <c r="V109" s="39"/>
      <c r="W109" s="40"/>
      <c r="X109" s="41"/>
      <c r="Y109" s="42"/>
      <c r="Z109" s="42"/>
      <c r="AA109" s="42"/>
      <c r="AB109" s="43"/>
      <c r="AC109" s="44"/>
    </row>
    <row r="110" spans="1:29" x14ac:dyDescent="0.25">
      <c r="A110" s="101" t="e">
        <f ca="1">IF(ROW(B110)-3&lt;=COUNTA('Regular Cases'!$A$4:$A$100),HYPERLINK("#'Regular Cases'!A1","Regular Cases"),HYPERLINK("#'" &amp; VLOOKUP(ROW(B110)-3-COUNTA('Regular Cases'!$A$4:$A$100),Worksheet!$F$2:$G$51,2,FALSE) &amp; "'!A1", VLOOKUP(ROW(B110)-3-COUNTA('Regular Cases'!$A$4:$A$100),Worksheet!$F$2:$G$51,2,FALSE)))</f>
        <v>#N/A</v>
      </c>
      <c r="B110" s="109" t="e">
        <f ca="1">IF($A110="Regular Cases",'Regular Cases'!A110,INDIRECT("'"&amp;$A110&amp;"'!B5"))</f>
        <v>#N/A</v>
      </c>
      <c r="C110" s="110" t="e">
        <f ca="1">IF($A110="Regular Cases",'Regular Cases'!B110,INDIRECT("'"&amp;$A110&amp;"'!B7"))</f>
        <v>#N/A</v>
      </c>
      <c r="D110" s="110" t="e">
        <f ca="1">IF($A110="Regular Cases",'Regular Cases'!C110,INDIRECT("'"&amp;$A110&amp;"'!B6"))</f>
        <v>#N/A</v>
      </c>
      <c r="E110" s="110" t="e">
        <f ca="1">IF($A110="Regular Cases",'Regular Cases'!D110,INDIRECT("'"&amp;$A110&amp;"'!B8"))</f>
        <v>#N/A</v>
      </c>
      <c r="F110" s="138" t="e">
        <f ca="1">IF($A110="Regular Cases",'Regular Cases'!E110,INDIRECT("'"&amp;$A110&amp;"'!B9"))</f>
        <v>#N/A</v>
      </c>
      <c r="G110" s="110" t="e">
        <f ca="1">IF($A110="Regular Cases",'Regular Cases'!F110,INDIRECT("'"&amp;$A110&amp;"'!B15"))</f>
        <v>#N/A</v>
      </c>
      <c r="H110" s="111" t="e">
        <f ca="1">IF($A110="Regular Cases",'Regular Cases'!G110,INDIRECT("'"&amp;$A110&amp;"'!B10"))</f>
        <v>#N/A</v>
      </c>
      <c r="I110" s="112" t="e">
        <f ca="1">IF($A110="Regular Cases",'Regular Cases'!H110,INDIRECT("'"&amp;$A110&amp;"'!B11"))</f>
        <v>#N/A</v>
      </c>
      <c r="J110" s="103"/>
      <c r="K110" s="222" t="e">
        <f ca="1">IF($A110="Regular Cases",'Regular Cases'!J110,INDIRECT("'"&amp;$A110&amp;"'!L5"))</f>
        <v>#N/A</v>
      </c>
      <c r="L110" s="142" t="e">
        <f ca="1">IF($A110="Regular Cases",'Regular Cases'!K110,INDIRECT("'"&amp;$A110&amp;"'!M5"))</f>
        <v>#N/A</v>
      </c>
      <c r="M110" s="255" t="e">
        <f ca="1">IF($A110="Regular Cases",'Regular Cases'!L110,INDIRECT("'"&amp;$A110&amp;"'!N5"))</f>
        <v>#N/A</v>
      </c>
      <c r="N110" s="32"/>
      <c r="O110" s="141" t="e">
        <f ca="1">IF($A110="Regular Cases",'Regular Cases'!N110,INDIRECT("'"&amp;$A110&amp;"'!L5"))</f>
        <v>#N/A</v>
      </c>
      <c r="P110" s="33" t="e">
        <f ca="1">IF($A110="Regular Cases",'Regular Cases'!O110,"")</f>
        <v>#N/A</v>
      </c>
      <c r="Q110" s="34"/>
      <c r="R110" s="45"/>
      <c r="S110" s="36" t="e">
        <f ca="1">IF($A110="Regular Cases",'Regular Cases'!R110,INDIRECT("'"&amp;$A110&amp;"'!L5"))</f>
        <v>#N/A</v>
      </c>
      <c r="T110" s="37"/>
      <c r="U110" s="38"/>
      <c r="V110" s="39"/>
      <c r="W110" s="40"/>
      <c r="X110" s="41"/>
      <c r="Y110" s="42"/>
      <c r="Z110" s="42"/>
      <c r="AA110" s="42"/>
      <c r="AB110" s="43"/>
      <c r="AC110" s="44"/>
    </row>
    <row r="111" spans="1:29" x14ac:dyDescent="0.25">
      <c r="A111" s="101" t="e">
        <f ca="1">IF(ROW(B111)-3&lt;=COUNTA('Regular Cases'!$A$4:$A$100),HYPERLINK("#'Regular Cases'!A1","Regular Cases"),HYPERLINK("#'" &amp; VLOOKUP(ROW(B111)-3-COUNTA('Regular Cases'!$A$4:$A$100),Worksheet!$F$2:$G$51,2,FALSE) &amp; "'!A1", VLOOKUP(ROW(B111)-3-COUNTA('Regular Cases'!$A$4:$A$100),Worksheet!$F$2:$G$51,2,FALSE)))</f>
        <v>#N/A</v>
      </c>
      <c r="B111" s="109" t="e">
        <f ca="1">IF($A111="Regular Cases",'Regular Cases'!A111,INDIRECT("'"&amp;$A111&amp;"'!B5"))</f>
        <v>#N/A</v>
      </c>
      <c r="C111" s="110" t="e">
        <f ca="1">IF($A111="Regular Cases",'Regular Cases'!B111,INDIRECT("'"&amp;$A111&amp;"'!B7"))</f>
        <v>#N/A</v>
      </c>
      <c r="D111" s="110" t="e">
        <f ca="1">IF($A111="Regular Cases",'Regular Cases'!C111,INDIRECT("'"&amp;$A111&amp;"'!B6"))</f>
        <v>#N/A</v>
      </c>
      <c r="E111" s="110" t="e">
        <f ca="1">IF($A111="Regular Cases",'Regular Cases'!D111,INDIRECT("'"&amp;$A111&amp;"'!B8"))</f>
        <v>#N/A</v>
      </c>
      <c r="F111" s="138" t="e">
        <f ca="1">IF($A111="Regular Cases",'Regular Cases'!E111,INDIRECT("'"&amp;$A111&amp;"'!B9"))</f>
        <v>#N/A</v>
      </c>
      <c r="G111" s="110" t="e">
        <f ca="1">IF($A111="Regular Cases",'Regular Cases'!F111,INDIRECT("'"&amp;$A111&amp;"'!B15"))</f>
        <v>#N/A</v>
      </c>
      <c r="H111" s="111" t="e">
        <f ca="1">IF($A111="Regular Cases",'Regular Cases'!G111,INDIRECT("'"&amp;$A111&amp;"'!B10"))</f>
        <v>#N/A</v>
      </c>
      <c r="I111" s="112" t="e">
        <f ca="1">IF($A111="Regular Cases",'Regular Cases'!H111,INDIRECT("'"&amp;$A111&amp;"'!B11"))</f>
        <v>#N/A</v>
      </c>
      <c r="J111" s="103"/>
      <c r="K111" s="222" t="e">
        <f ca="1">IF($A111="Regular Cases",'Regular Cases'!J111,INDIRECT("'"&amp;$A111&amp;"'!L5"))</f>
        <v>#N/A</v>
      </c>
      <c r="L111" s="142" t="e">
        <f ca="1">IF($A111="Regular Cases",'Regular Cases'!K111,INDIRECT("'"&amp;$A111&amp;"'!M5"))</f>
        <v>#N/A</v>
      </c>
      <c r="M111" s="255" t="e">
        <f ca="1">IF($A111="Regular Cases",'Regular Cases'!L111,INDIRECT("'"&amp;$A111&amp;"'!N5"))</f>
        <v>#N/A</v>
      </c>
      <c r="N111" s="32"/>
      <c r="O111" s="141" t="e">
        <f ca="1">IF($A111="Regular Cases",'Regular Cases'!N111,INDIRECT("'"&amp;$A111&amp;"'!L5"))</f>
        <v>#N/A</v>
      </c>
      <c r="P111" s="33" t="e">
        <f ca="1">IF($A111="Regular Cases",'Regular Cases'!O111,"")</f>
        <v>#N/A</v>
      </c>
      <c r="Q111" s="34"/>
      <c r="R111" s="45"/>
      <c r="S111" s="36" t="e">
        <f ca="1">IF($A111="Regular Cases",'Regular Cases'!R111,INDIRECT("'"&amp;$A111&amp;"'!L5"))</f>
        <v>#N/A</v>
      </c>
      <c r="T111" s="37"/>
      <c r="U111" s="38"/>
      <c r="V111" s="39"/>
      <c r="W111" s="40"/>
      <c r="X111" s="41"/>
      <c r="Y111" s="42"/>
      <c r="Z111" s="42"/>
      <c r="AA111" s="42"/>
      <c r="AB111" s="43"/>
      <c r="AC111" s="44"/>
    </row>
    <row r="112" spans="1:29" x14ac:dyDescent="0.25">
      <c r="A112" s="101" t="e">
        <f ca="1">IF(ROW(B112)-3&lt;=COUNTA('Regular Cases'!$A$4:$A$100),HYPERLINK("#'Regular Cases'!A1","Regular Cases"),HYPERLINK("#'" &amp; VLOOKUP(ROW(B112)-3-COUNTA('Regular Cases'!$A$4:$A$100),Worksheet!$F$2:$G$51,2,FALSE) &amp; "'!A1", VLOOKUP(ROW(B112)-3-COUNTA('Regular Cases'!$A$4:$A$100),Worksheet!$F$2:$G$51,2,FALSE)))</f>
        <v>#N/A</v>
      </c>
      <c r="B112" s="109" t="e">
        <f ca="1">IF($A112="Regular Cases",'Regular Cases'!A112,INDIRECT("'"&amp;$A112&amp;"'!B5"))</f>
        <v>#N/A</v>
      </c>
      <c r="C112" s="110" t="e">
        <f ca="1">IF($A112="Regular Cases",'Regular Cases'!B112,INDIRECT("'"&amp;$A112&amp;"'!B7"))</f>
        <v>#N/A</v>
      </c>
      <c r="D112" s="110" t="e">
        <f ca="1">IF($A112="Regular Cases",'Regular Cases'!C112,INDIRECT("'"&amp;$A112&amp;"'!B6"))</f>
        <v>#N/A</v>
      </c>
      <c r="E112" s="110" t="e">
        <f ca="1">IF($A112="Regular Cases",'Regular Cases'!D112,INDIRECT("'"&amp;$A112&amp;"'!B8"))</f>
        <v>#N/A</v>
      </c>
      <c r="F112" s="138" t="e">
        <f ca="1">IF($A112="Regular Cases",'Regular Cases'!E112,INDIRECT("'"&amp;$A112&amp;"'!B9"))</f>
        <v>#N/A</v>
      </c>
      <c r="G112" s="110" t="e">
        <f ca="1">IF($A112="Regular Cases",'Regular Cases'!F112,INDIRECT("'"&amp;$A112&amp;"'!B15"))</f>
        <v>#N/A</v>
      </c>
      <c r="H112" s="111" t="e">
        <f ca="1">IF($A112="Regular Cases",'Regular Cases'!G112,INDIRECT("'"&amp;$A112&amp;"'!B10"))</f>
        <v>#N/A</v>
      </c>
      <c r="I112" s="112" t="e">
        <f ca="1">IF($A112="Regular Cases",'Regular Cases'!H112,INDIRECT("'"&amp;$A112&amp;"'!B11"))</f>
        <v>#N/A</v>
      </c>
      <c r="J112" s="103"/>
      <c r="K112" s="222" t="e">
        <f ca="1">IF($A112="Regular Cases",'Regular Cases'!J112,INDIRECT("'"&amp;$A112&amp;"'!L5"))</f>
        <v>#N/A</v>
      </c>
      <c r="L112" s="142" t="e">
        <f ca="1">IF($A112="Regular Cases",'Regular Cases'!K112,INDIRECT("'"&amp;$A112&amp;"'!M5"))</f>
        <v>#N/A</v>
      </c>
      <c r="M112" s="255" t="e">
        <f ca="1">IF($A112="Regular Cases",'Regular Cases'!L112,INDIRECT("'"&amp;$A112&amp;"'!N5"))</f>
        <v>#N/A</v>
      </c>
      <c r="N112" s="32"/>
      <c r="O112" s="141" t="e">
        <f ca="1">IF($A112="Regular Cases",'Regular Cases'!N112,INDIRECT("'"&amp;$A112&amp;"'!L5"))</f>
        <v>#N/A</v>
      </c>
      <c r="P112" s="33" t="e">
        <f ca="1">IF($A112="Regular Cases",'Regular Cases'!O112,"")</f>
        <v>#N/A</v>
      </c>
      <c r="Q112" s="34"/>
      <c r="R112" s="45"/>
      <c r="S112" s="36" t="e">
        <f ca="1">IF($A112="Regular Cases",'Regular Cases'!R112,INDIRECT("'"&amp;$A112&amp;"'!L5"))</f>
        <v>#N/A</v>
      </c>
      <c r="T112" s="37"/>
      <c r="U112" s="38"/>
      <c r="V112" s="39"/>
      <c r="W112" s="40"/>
      <c r="X112" s="41"/>
      <c r="Y112" s="42"/>
      <c r="Z112" s="42"/>
      <c r="AA112" s="42"/>
      <c r="AB112" s="43"/>
      <c r="AC112" s="44"/>
    </row>
    <row r="113" spans="1:29" x14ac:dyDescent="0.25">
      <c r="A113" s="101" t="e">
        <f ca="1">IF(ROW(B113)-3&lt;=COUNTA('Regular Cases'!$A$4:$A$100),HYPERLINK("#'Regular Cases'!A1","Regular Cases"),HYPERLINK("#'" &amp; VLOOKUP(ROW(B113)-3-COUNTA('Regular Cases'!$A$4:$A$100),Worksheet!$F$2:$G$51,2,FALSE) &amp; "'!A1", VLOOKUP(ROW(B113)-3-COUNTA('Regular Cases'!$A$4:$A$100),Worksheet!$F$2:$G$51,2,FALSE)))</f>
        <v>#N/A</v>
      </c>
      <c r="B113" s="109" t="e">
        <f ca="1">IF($A113="Regular Cases",'Regular Cases'!A113,INDIRECT("'"&amp;$A113&amp;"'!B5"))</f>
        <v>#N/A</v>
      </c>
      <c r="C113" s="110" t="e">
        <f ca="1">IF($A113="Regular Cases",'Regular Cases'!B113,INDIRECT("'"&amp;$A113&amp;"'!B7"))</f>
        <v>#N/A</v>
      </c>
      <c r="D113" s="110" t="e">
        <f ca="1">IF($A113="Regular Cases",'Regular Cases'!C113,INDIRECT("'"&amp;$A113&amp;"'!B6"))</f>
        <v>#N/A</v>
      </c>
      <c r="E113" s="110" t="e">
        <f ca="1">IF($A113="Regular Cases",'Regular Cases'!D113,INDIRECT("'"&amp;$A113&amp;"'!B8"))</f>
        <v>#N/A</v>
      </c>
      <c r="F113" s="138" t="e">
        <f ca="1">IF($A113="Regular Cases",'Regular Cases'!E113,INDIRECT("'"&amp;$A113&amp;"'!B9"))</f>
        <v>#N/A</v>
      </c>
      <c r="G113" s="110" t="e">
        <f ca="1">IF($A113="Regular Cases",'Regular Cases'!F113,INDIRECT("'"&amp;$A113&amp;"'!B15"))</f>
        <v>#N/A</v>
      </c>
      <c r="H113" s="111" t="e">
        <f ca="1">IF($A113="Regular Cases",'Regular Cases'!G113,INDIRECT("'"&amp;$A113&amp;"'!B10"))</f>
        <v>#N/A</v>
      </c>
      <c r="I113" s="112" t="e">
        <f ca="1">IF($A113="Regular Cases",'Regular Cases'!H113,INDIRECT("'"&amp;$A113&amp;"'!B11"))</f>
        <v>#N/A</v>
      </c>
      <c r="J113" s="103"/>
      <c r="K113" s="222" t="e">
        <f ca="1">IF($A113="Regular Cases",'Regular Cases'!J113,INDIRECT("'"&amp;$A113&amp;"'!L5"))</f>
        <v>#N/A</v>
      </c>
      <c r="L113" s="142" t="e">
        <f ca="1">IF($A113="Regular Cases",'Regular Cases'!K113,INDIRECT("'"&amp;$A113&amp;"'!M5"))</f>
        <v>#N/A</v>
      </c>
      <c r="M113" s="255" t="e">
        <f ca="1">IF($A113="Regular Cases",'Regular Cases'!L113,INDIRECT("'"&amp;$A113&amp;"'!N5"))</f>
        <v>#N/A</v>
      </c>
      <c r="N113" s="32"/>
      <c r="O113" s="141" t="e">
        <f ca="1">IF($A113="Regular Cases",'Regular Cases'!N113,INDIRECT("'"&amp;$A113&amp;"'!L5"))</f>
        <v>#N/A</v>
      </c>
      <c r="P113" s="33" t="e">
        <f ca="1">IF($A113="Regular Cases",'Regular Cases'!O113,"")</f>
        <v>#N/A</v>
      </c>
      <c r="Q113" s="34"/>
      <c r="R113" s="45"/>
      <c r="S113" s="36" t="e">
        <f ca="1">IF($A113="Regular Cases",'Regular Cases'!R113,INDIRECT("'"&amp;$A113&amp;"'!L5"))</f>
        <v>#N/A</v>
      </c>
      <c r="T113" s="37"/>
      <c r="U113" s="38"/>
      <c r="V113" s="39"/>
      <c r="W113" s="40"/>
      <c r="X113" s="41"/>
      <c r="Y113" s="42"/>
      <c r="Z113" s="42"/>
      <c r="AA113" s="42"/>
      <c r="AB113" s="43"/>
      <c r="AC113" s="44"/>
    </row>
    <row r="114" spans="1:29" x14ac:dyDescent="0.25">
      <c r="A114" s="101" t="e">
        <f ca="1">IF(ROW(B114)-3&lt;=COUNTA('Regular Cases'!$A$4:$A$100),HYPERLINK("#'Regular Cases'!A1","Regular Cases"),HYPERLINK("#'" &amp; VLOOKUP(ROW(B114)-3-COUNTA('Regular Cases'!$A$4:$A$100),Worksheet!$F$2:$G$51,2,FALSE) &amp; "'!A1", VLOOKUP(ROW(B114)-3-COUNTA('Regular Cases'!$A$4:$A$100),Worksheet!$F$2:$G$51,2,FALSE)))</f>
        <v>#N/A</v>
      </c>
      <c r="B114" s="109" t="e">
        <f ca="1">IF($A114="Regular Cases",'Regular Cases'!A114,INDIRECT("'"&amp;$A114&amp;"'!B5"))</f>
        <v>#N/A</v>
      </c>
      <c r="C114" s="110" t="e">
        <f ca="1">IF($A114="Regular Cases",'Regular Cases'!B114,INDIRECT("'"&amp;$A114&amp;"'!B7"))</f>
        <v>#N/A</v>
      </c>
      <c r="D114" s="110" t="e">
        <f ca="1">IF($A114="Regular Cases",'Regular Cases'!C114,INDIRECT("'"&amp;$A114&amp;"'!B6"))</f>
        <v>#N/A</v>
      </c>
      <c r="E114" s="110" t="e">
        <f ca="1">IF($A114="Regular Cases",'Regular Cases'!D114,INDIRECT("'"&amp;$A114&amp;"'!B8"))</f>
        <v>#N/A</v>
      </c>
      <c r="F114" s="138" t="e">
        <f ca="1">IF($A114="Regular Cases",'Regular Cases'!E114,INDIRECT("'"&amp;$A114&amp;"'!B9"))</f>
        <v>#N/A</v>
      </c>
      <c r="G114" s="110" t="e">
        <f ca="1">IF($A114="Regular Cases",'Regular Cases'!F114,INDIRECT("'"&amp;$A114&amp;"'!B15"))</f>
        <v>#N/A</v>
      </c>
      <c r="H114" s="111" t="e">
        <f ca="1">IF($A114="Regular Cases",'Regular Cases'!G114,INDIRECT("'"&amp;$A114&amp;"'!B10"))</f>
        <v>#N/A</v>
      </c>
      <c r="I114" s="112" t="e">
        <f ca="1">IF($A114="Regular Cases",'Regular Cases'!H114,INDIRECT("'"&amp;$A114&amp;"'!B11"))</f>
        <v>#N/A</v>
      </c>
      <c r="J114" s="103"/>
      <c r="K114" s="222" t="e">
        <f ca="1">IF($A114="Regular Cases",'Regular Cases'!J114,INDIRECT("'"&amp;$A114&amp;"'!L5"))</f>
        <v>#N/A</v>
      </c>
      <c r="L114" s="142" t="e">
        <f ca="1">IF($A114="Regular Cases",'Regular Cases'!K114,INDIRECT("'"&amp;$A114&amp;"'!M5"))</f>
        <v>#N/A</v>
      </c>
      <c r="M114" s="255" t="e">
        <f ca="1">IF($A114="Regular Cases",'Regular Cases'!L114,INDIRECT("'"&amp;$A114&amp;"'!N5"))</f>
        <v>#N/A</v>
      </c>
      <c r="N114" s="32"/>
      <c r="O114" s="141" t="e">
        <f ca="1">IF($A114="Regular Cases",'Regular Cases'!N114,INDIRECT("'"&amp;$A114&amp;"'!L5"))</f>
        <v>#N/A</v>
      </c>
      <c r="P114" s="33" t="e">
        <f ca="1">IF($A114="Regular Cases",'Regular Cases'!O114,"")</f>
        <v>#N/A</v>
      </c>
      <c r="Q114" s="34"/>
      <c r="R114" s="45"/>
      <c r="S114" s="36" t="e">
        <f ca="1">IF($A114="Regular Cases",'Regular Cases'!R114,INDIRECT("'"&amp;$A114&amp;"'!L5"))</f>
        <v>#N/A</v>
      </c>
      <c r="T114" s="37"/>
      <c r="U114" s="38"/>
      <c r="V114" s="39"/>
      <c r="W114" s="40"/>
      <c r="X114" s="41"/>
      <c r="Y114" s="42"/>
      <c r="Z114" s="42"/>
      <c r="AA114" s="42"/>
      <c r="AB114" s="43"/>
      <c r="AC114" s="44"/>
    </row>
    <row r="115" spans="1:29" x14ac:dyDescent="0.25">
      <c r="A115" s="101" t="e">
        <f ca="1">IF(ROW(B115)-3&lt;=COUNTA('Regular Cases'!$A$4:$A$100),HYPERLINK("#'Regular Cases'!A1","Regular Cases"),HYPERLINK("#'" &amp; VLOOKUP(ROW(B115)-3-COUNTA('Regular Cases'!$A$4:$A$100),Worksheet!$F$2:$G$51,2,FALSE) &amp; "'!A1", VLOOKUP(ROW(B115)-3-COUNTA('Regular Cases'!$A$4:$A$100),Worksheet!$F$2:$G$51,2,FALSE)))</f>
        <v>#N/A</v>
      </c>
      <c r="B115" s="109" t="e">
        <f ca="1">IF($A115="Regular Cases",'Regular Cases'!A115,INDIRECT("'"&amp;$A115&amp;"'!B5"))</f>
        <v>#N/A</v>
      </c>
      <c r="C115" s="110" t="e">
        <f ca="1">IF($A115="Regular Cases",'Regular Cases'!B115,INDIRECT("'"&amp;$A115&amp;"'!B7"))</f>
        <v>#N/A</v>
      </c>
      <c r="D115" s="110" t="e">
        <f ca="1">IF($A115="Regular Cases",'Regular Cases'!C115,INDIRECT("'"&amp;$A115&amp;"'!B6"))</f>
        <v>#N/A</v>
      </c>
      <c r="E115" s="110" t="e">
        <f ca="1">IF($A115="Regular Cases",'Regular Cases'!D115,INDIRECT("'"&amp;$A115&amp;"'!B8"))</f>
        <v>#N/A</v>
      </c>
      <c r="F115" s="138" t="e">
        <f ca="1">IF($A115="Regular Cases",'Regular Cases'!E115,INDIRECT("'"&amp;$A115&amp;"'!B9"))</f>
        <v>#N/A</v>
      </c>
      <c r="G115" s="110" t="e">
        <f ca="1">IF($A115="Regular Cases",'Regular Cases'!F115,INDIRECT("'"&amp;$A115&amp;"'!B15"))</f>
        <v>#N/A</v>
      </c>
      <c r="H115" s="111" t="e">
        <f ca="1">IF($A115="Regular Cases",'Regular Cases'!G115,INDIRECT("'"&amp;$A115&amp;"'!B10"))</f>
        <v>#N/A</v>
      </c>
      <c r="I115" s="112" t="e">
        <f ca="1">IF($A115="Regular Cases",'Regular Cases'!H115,INDIRECT("'"&amp;$A115&amp;"'!B11"))</f>
        <v>#N/A</v>
      </c>
      <c r="J115" s="103"/>
      <c r="K115" s="222" t="e">
        <f ca="1">IF($A115="Regular Cases",'Regular Cases'!J115,INDIRECT("'"&amp;$A115&amp;"'!L5"))</f>
        <v>#N/A</v>
      </c>
      <c r="L115" s="142" t="e">
        <f ca="1">IF($A115="Regular Cases",'Regular Cases'!K115,INDIRECT("'"&amp;$A115&amp;"'!M5"))</f>
        <v>#N/A</v>
      </c>
      <c r="M115" s="255" t="e">
        <f ca="1">IF($A115="Regular Cases",'Regular Cases'!L115,INDIRECT("'"&amp;$A115&amp;"'!N5"))</f>
        <v>#N/A</v>
      </c>
      <c r="N115" s="32"/>
      <c r="O115" s="141" t="e">
        <f ca="1">IF($A115="Regular Cases",'Regular Cases'!N115,INDIRECT("'"&amp;$A115&amp;"'!L5"))</f>
        <v>#N/A</v>
      </c>
      <c r="P115" s="33" t="e">
        <f ca="1">IF($A115="Regular Cases",'Regular Cases'!O115,"")</f>
        <v>#N/A</v>
      </c>
      <c r="Q115" s="34"/>
      <c r="R115" s="45"/>
      <c r="S115" s="36" t="e">
        <f ca="1">IF($A115="Regular Cases",'Regular Cases'!R115,INDIRECT("'"&amp;$A115&amp;"'!L5"))</f>
        <v>#N/A</v>
      </c>
      <c r="T115" s="37"/>
      <c r="U115" s="38"/>
      <c r="V115" s="39"/>
      <c r="W115" s="40"/>
      <c r="X115" s="41"/>
      <c r="Y115" s="42"/>
      <c r="Z115" s="42"/>
      <c r="AA115" s="42"/>
      <c r="AB115" s="43"/>
      <c r="AC115" s="44"/>
    </row>
    <row r="116" spans="1:29" x14ac:dyDescent="0.25">
      <c r="A116" s="101" t="e">
        <f ca="1">IF(ROW(B116)-3&lt;=COUNTA('Regular Cases'!$A$4:$A$100),HYPERLINK("#'Regular Cases'!A1","Regular Cases"),HYPERLINK("#'" &amp; VLOOKUP(ROW(B116)-3-COUNTA('Regular Cases'!$A$4:$A$100),Worksheet!$F$2:$G$51,2,FALSE) &amp; "'!A1", VLOOKUP(ROW(B116)-3-COUNTA('Regular Cases'!$A$4:$A$100),Worksheet!$F$2:$G$51,2,FALSE)))</f>
        <v>#N/A</v>
      </c>
      <c r="B116" s="109" t="e">
        <f ca="1">IF($A116="Regular Cases",'Regular Cases'!A116,INDIRECT("'"&amp;$A116&amp;"'!B5"))</f>
        <v>#N/A</v>
      </c>
      <c r="C116" s="110" t="e">
        <f ca="1">IF($A116="Regular Cases",'Regular Cases'!B116,INDIRECT("'"&amp;$A116&amp;"'!B7"))</f>
        <v>#N/A</v>
      </c>
      <c r="D116" s="110" t="e">
        <f ca="1">IF($A116="Regular Cases",'Regular Cases'!C116,INDIRECT("'"&amp;$A116&amp;"'!B6"))</f>
        <v>#N/A</v>
      </c>
      <c r="E116" s="110" t="e">
        <f ca="1">IF($A116="Regular Cases",'Regular Cases'!D116,INDIRECT("'"&amp;$A116&amp;"'!B8"))</f>
        <v>#N/A</v>
      </c>
      <c r="F116" s="138" t="e">
        <f ca="1">IF($A116="Regular Cases",'Regular Cases'!E116,INDIRECT("'"&amp;$A116&amp;"'!B9"))</f>
        <v>#N/A</v>
      </c>
      <c r="G116" s="110" t="e">
        <f ca="1">IF($A116="Regular Cases",'Regular Cases'!F116,INDIRECT("'"&amp;$A116&amp;"'!B15"))</f>
        <v>#N/A</v>
      </c>
      <c r="H116" s="111" t="e">
        <f ca="1">IF($A116="Regular Cases",'Regular Cases'!G116,INDIRECT("'"&amp;$A116&amp;"'!B10"))</f>
        <v>#N/A</v>
      </c>
      <c r="I116" s="112" t="e">
        <f ca="1">IF($A116="Regular Cases",'Regular Cases'!H116,INDIRECT("'"&amp;$A116&amp;"'!B11"))</f>
        <v>#N/A</v>
      </c>
      <c r="J116" s="103"/>
      <c r="K116" s="222" t="e">
        <f ca="1">IF($A116="Regular Cases",'Regular Cases'!J116,INDIRECT("'"&amp;$A116&amp;"'!L5"))</f>
        <v>#N/A</v>
      </c>
      <c r="L116" s="142" t="e">
        <f ca="1">IF($A116="Regular Cases",'Regular Cases'!K116,INDIRECT("'"&amp;$A116&amp;"'!M5"))</f>
        <v>#N/A</v>
      </c>
      <c r="M116" s="255" t="e">
        <f ca="1">IF($A116="Regular Cases",'Regular Cases'!L116,INDIRECT("'"&amp;$A116&amp;"'!N5"))</f>
        <v>#N/A</v>
      </c>
      <c r="N116" s="32"/>
      <c r="O116" s="141" t="e">
        <f ca="1">IF($A116="Regular Cases",'Regular Cases'!N116,INDIRECT("'"&amp;$A116&amp;"'!L5"))</f>
        <v>#N/A</v>
      </c>
      <c r="P116" s="33" t="e">
        <f ca="1">IF($A116="Regular Cases",'Regular Cases'!O116,"")</f>
        <v>#N/A</v>
      </c>
      <c r="Q116" s="34"/>
      <c r="R116" s="45"/>
      <c r="S116" s="36" t="e">
        <f ca="1">IF($A116="Regular Cases",'Regular Cases'!R116,INDIRECT("'"&amp;$A116&amp;"'!L5"))</f>
        <v>#N/A</v>
      </c>
      <c r="T116" s="37"/>
      <c r="U116" s="38"/>
      <c r="V116" s="39"/>
      <c r="W116" s="40"/>
      <c r="X116" s="41"/>
      <c r="Y116" s="42"/>
      <c r="Z116" s="42"/>
      <c r="AA116" s="42"/>
      <c r="AB116" s="43"/>
      <c r="AC116" s="44"/>
    </row>
    <row r="117" spans="1:29" x14ac:dyDescent="0.25">
      <c r="A117" s="101" t="e">
        <f ca="1">IF(ROW(B117)-3&lt;=COUNTA('Regular Cases'!$A$4:$A$100),HYPERLINK("#'Regular Cases'!A1","Regular Cases"),HYPERLINK("#'" &amp; VLOOKUP(ROW(B117)-3-COUNTA('Regular Cases'!$A$4:$A$100),Worksheet!$F$2:$G$51,2,FALSE) &amp; "'!A1", VLOOKUP(ROW(B117)-3-COUNTA('Regular Cases'!$A$4:$A$100),Worksheet!$F$2:$G$51,2,FALSE)))</f>
        <v>#N/A</v>
      </c>
      <c r="B117" s="109" t="e">
        <f ca="1">IF($A117="Regular Cases",'Regular Cases'!A117,INDIRECT("'"&amp;$A117&amp;"'!B5"))</f>
        <v>#N/A</v>
      </c>
      <c r="C117" s="110" t="e">
        <f ca="1">IF($A117="Regular Cases",'Regular Cases'!B117,INDIRECT("'"&amp;$A117&amp;"'!B7"))</f>
        <v>#N/A</v>
      </c>
      <c r="D117" s="110" t="e">
        <f ca="1">IF($A117="Regular Cases",'Regular Cases'!C117,INDIRECT("'"&amp;$A117&amp;"'!B6"))</f>
        <v>#N/A</v>
      </c>
      <c r="E117" s="110" t="e">
        <f ca="1">IF($A117="Regular Cases",'Regular Cases'!D117,INDIRECT("'"&amp;$A117&amp;"'!B8"))</f>
        <v>#N/A</v>
      </c>
      <c r="F117" s="138" t="e">
        <f ca="1">IF($A117="Regular Cases",'Regular Cases'!E117,INDIRECT("'"&amp;$A117&amp;"'!B9"))</f>
        <v>#N/A</v>
      </c>
      <c r="G117" s="110" t="e">
        <f ca="1">IF($A117="Regular Cases",'Regular Cases'!F117,INDIRECT("'"&amp;$A117&amp;"'!B15"))</f>
        <v>#N/A</v>
      </c>
      <c r="H117" s="111" t="e">
        <f ca="1">IF($A117="Regular Cases",'Regular Cases'!G117,INDIRECT("'"&amp;$A117&amp;"'!B10"))</f>
        <v>#N/A</v>
      </c>
      <c r="I117" s="112" t="e">
        <f ca="1">IF($A117="Regular Cases",'Regular Cases'!H117,INDIRECT("'"&amp;$A117&amp;"'!B11"))</f>
        <v>#N/A</v>
      </c>
      <c r="J117" s="103"/>
      <c r="K117" s="222" t="e">
        <f ca="1">IF($A117="Regular Cases",'Regular Cases'!J117,INDIRECT("'"&amp;$A117&amp;"'!L5"))</f>
        <v>#N/A</v>
      </c>
      <c r="L117" s="142" t="e">
        <f ca="1">IF($A117="Regular Cases",'Regular Cases'!K117,INDIRECT("'"&amp;$A117&amp;"'!M5"))</f>
        <v>#N/A</v>
      </c>
      <c r="M117" s="255" t="e">
        <f ca="1">IF($A117="Regular Cases",'Regular Cases'!L117,INDIRECT("'"&amp;$A117&amp;"'!N5"))</f>
        <v>#N/A</v>
      </c>
      <c r="N117" s="32"/>
      <c r="O117" s="141" t="e">
        <f ca="1">IF($A117="Regular Cases",'Regular Cases'!N117,INDIRECT("'"&amp;$A117&amp;"'!L5"))</f>
        <v>#N/A</v>
      </c>
      <c r="P117" s="33" t="e">
        <f ca="1">IF($A117="Regular Cases",'Regular Cases'!O117,"")</f>
        <v>#N/A</v>
      </c>
      <c r="Q117" s="34"/>
      <c r="R117" s="45"/>
      <c r="S117" s="36" t="e">
        <f ca="1">IF($A117="Regular Cases",'Regular Cases'!R117,INDIRECT("'"&amp;$A117&amp;"'!L5"))</f>
        <v>#N/A</v>
      </c>
      <c r="T117" s="37"/>
      <c r="U117" s="38"/>
      <c r="V117" s="39"/>
      <c r="W117" s="40"/>
      <c r="X117" s="41"/>
      <c r="Y117" s="42"/>
      <c r="Z117" s="42"/>
      <c r="AA117" s="42"/>
      <c r="AB117" s="43"/>
      <c r="AC117" s="44"/>
    </row>
    <row r="118" spans="1:29" x14ac:dyDescent="0.25">
      <c r="A118" s="101" t="e">
        <f ca="1">IF(ROW(B118)-3&lt;=COUNTA('Regular Cases'!$A$4:$A$100),HYPERLINK("#'Regular Cases'!A1","Regular Cases"),HYPERLINK("#'" &amp; VLOOKUP(ROW(B118)-3-COUNTA('Regular Cases'!$A$4:$A$100),Worksheet!$F$2:$G$51,2,FALSE) &amp; "'!A1", VLOOKUP(ROW(B118)-3-COUNTA('Regular Cases'!$A$4:$A$100),Worksheet!$F$2:$G$51,2,FALSE)))</f>
        <v>#N/A</v>
      </c>
      <c r="B118" s="109" t="e">
        <f ca="1">IF($A118="Regular Cases",'Regular Cases'!A118,INDIRECT("'"&amp;$A118&amp;"'!B5"))</f>
        <v>#N/A</v>
      </c>
      <c r="C118" s="110" t="e">
        <f ca="1">IF($A118="Regular Cases",'Regular Cases'!B118,INDIRECT("'"&amp;$A118&amp;"'!B7"))</f>
        <v>#N/A</v>
      </c>
      <c r="D118" s="110" t="e">
        <f ca="1">IF($A118="Regular Cases",'Regular Cases'!C118,INDIRECT("'"&amp;$A118&amp;"'!B6"))</f>
        <v>#N/A</v>
      </c>
      <c r="E118" s="110" t="e">
        <f ca="1">IF($A118="Regular Cases",'Regular Cases'!D118,INDIRECT("'"&amp;$A118&amp;"'!B8"))</f>
        <v>#N/A</v>
      </c>
      <c r="F118" s="138" t="e">
        <f ca="1">IF($A118="Regular Cases",'Regular Cases'!E118,INDIRECT("'"&amp;$A118&amp;"'!B9"))</f>
        <v>#N/A</v>
      </c>
      <c r="G118" s="110" t="e">
        <f ca="1">IF($A118="Regular Cases",'Regular Cases'!F118,INDIRECT("'"&amp;$A118&amp;"'!B15"))</f>
        <v>#N/A</v>
      </c>
      <c r="H118" s="111" t="e">
        <f ca="1">IF($A118="Regular Cases",'Regular Cases'!G118,INDIRECT("'"&amp;$A118&amp;"'!B10"))</f>
        <v>#N/A</v>
      </c>
      <c r="I118" s="112" t="e">
        <f ca="1">IF($A118="Regular Cases",'Regular Cases'!H118,INDIRECT("'"&amp;$A118&amp;"'!B11"))</f>
        <v>#N/A</v>
      </c>
      <c r="J118" s="103"/>
      <c r="K118" s="222" t="e">
        <f ca="1">IF($A118="Regular Cases",'Regular Cases'!J118,INDIRECT("'"&amp;$A118&amp;"'!L5"))</f>
        <v>#N/A</v>
      </c>
      <c r="L118" s="142" t="e">
        <f ca="1">IF($A118="Regular Cases",'Regular Cases'!K118,INDIRECT("'"&amp;$A118&amp;"'!M5"))</f>
        <v>#N/A</v>
      </c>
      <c r="M118" s="255" t="e">
        <f ca="1">IF($A118="Regular Cases",'Regular Cases'!L118,INDIRECT("'"&amp;$A118&amp;"'!N5"))</f>
        <v>#N/A</v>
      </c>
      <c r="N118" s="32"/>
      <c r="O118" s="141" t="e">
        <f ca="1">IF($A118="Regular Cases",'Regular Cases'!N118,INDIRECT("'"&amp;$A118&amp;"'!L5"))</f>
        <v>#N/A</v>
      </c>
      <c r="P118" s="33" t="e">
        <f ca="1">IF($A118="Regular Cases",'Regular Cases'!O118,"")</f>
        <v>#N/A</v>
      </c>
      <c r="Q118" s="34"/>
      <c r="R118" s="45"/>
      <c r="S118" s="36" t="e">
        <f ca="1">IF($A118="Regular Cases",'Regular Cases'!R118,INDIRECT("'"&amp;$A118&amp;"'!L5"))</f>
        <v>#N/A</v>
      </c>
      <c r="T118" s="37"/>
      <c r="U118" s="38"/>
      <c r="V118" s="39"/>
      <c r="W118" s="40"/>
      <c r="X118" s="41"/>
      <c r="Y118" s="42"/>
      <c r="Z118" s="42"/>
      <c r="AA118" s="42"/>
      <c r="AB118" s="43"/>
      <c r="AC118" s="44"/>
    </row>
    <row r="119" spans="1:29" x14ac:dyDescent="0.25">
      <c r="A119" s="101" t="e">
        <f ca="1">IF(ROW(B119)-3&lt;=COUNTA('Regular Cases'!$A$4:$A$100),HYPERLINK("#'Regular Cases'!A1","Regular Cases"),HYPERLINK("#'" &amp; VLOOKUP(ROW(B119)-3-COUNTA('Regular Cases'!$A$4:$A$100),Worksheet!$F$2:$G$51,2,FALSE) &amp; "'!A1", VLOOKUP(ROW(B119)-3-COUNTA('Regular Cases'!$A$4:$A$100),Worksheet!$F$2:$G$51,2,FALSE)))</f>
        <v>#N/A</v>
      </c>
      <c r="B119" s="109" t="e">
        <f ca="1">IF($A119="Regular Cases",'Regular Cases'!A119,INDIRECT("'"&amp;$A119&amp;"'!B5"))</f>
        <v>#N/A</v>
      </c>
      <c r="C119" s="110" t="e">
        <f ca="1">IF($A119="Regular Cases",'Regular Cases'!B119,INDIRECT("'"&amp;$A119&amp;"'!B7"))</f>
        <v>#N/A</v>
      </c>
      <c r="D119" s="110" t="e">
        <f ca="1">IF($A119="Regular Cases",'Regular Cases'!C119,INDIRECT("'"&amp;$A119&amp;"'!B6"))</f>
        <v>#N/A</v>
      </c>
      <c r="E119" s="110" t="e">
        <f ca="1">IF($A119="Regular Cases",'Regular Cases'!D119,INDIRECT("'"&amp;$A119&amp;"'!B8"))</f>
        <v>#N/A</v>
      </c>
      <c r="F119" s="138" t="e">
        <f ca="1">IF($A119="Regular Cases",'Regular Cases'!E119,INDIRECT("'"&amp;$A119&amp;"'!B9"))</f>
        <v>#N/A</v>
      </c>
      <c r="G119" s="110" t="e">
        <f ca="1">IF($A119="Regular Cases",'Regular Cases'!F119,INDIRECT("'"&amp;$A119&amp;"'!B15"))</f>
        <v>#N/A</v>
      </c>
      <c r="H119" s="111" t="e">
        <f ca="1">IF($A119="Regular Cases",'Regular Cases'!G119,INDIRECT("'"&amp;$A119&amp;"'!B10"))</f>
        <v>#N/A</v>
      </c>
      <c r="I119" s="112" t="e">
        <f ca="1">IF($A119="Regular Cases",'Regular Cases'!H119,INDIRECT("'"&amp;$A119&amp;"'!B11"))</f>
        <v>#N/A</v>
      </c>
      <c r="J119" s="103"/>
      <c r="K119" s="222" t="e">
        <f ca="1">IF($A119="Regular Cases",'Regular Cases'!J119,INDIRECT("'"&amp;$A119&amp;"'!L5"))</f>
        <v>#N/A</v>
      </c>
      <c r="L119" s="142" t="e">
        <f ca="1">IF($A119="Regular Cases",'Regular Cases'!K119,INDIRECT("'"&amp;$A119&amp;"'!M5"))</f>
        <v>#N/A</v>
      </c>
      <c r="M119" s="255" t="e">
        <f ca="1">IF($A119="Regular Cases",'Regular Cases'!L119,INDIRECT("'"&amp;$A119&amp;"'!N5"))</f>
        <v>#N/A</v>
      </c>
      <c r="N119" s="32"/>
      <c r="O119" s="141" t="e">
        <f ca="1">IF($A119="Regular Cases",'Regular Cases'!N119,INDIRECT("'"&amp;$A119&amp;"'!L5"))</f>
        <v>#N/A</v>
      </c>
      <c r="P119" s="33" t="e">
        <f ca="1">IF($A119="Regular Cases",'Regular Cases'!O119,"")</f>
        <v>#N/A</v>
      </c>
      <c r="Q119" s="34"/>
      <c r="R119" s="45"/>
      <c r="S119" s="36" t="e">
        <f ca="1">IF($A119="Regular Cases",'Regular Cases'!R119,INDIRECT("'"&amp;$A119&amp;"'!L5"))</f>
        <v>#N/A</v>
      </c>
      <c r="T119" s="37"/>
      <c r="U119" s="38"/>
      <c r="V119" s="39"/>
      <c r="W119" s="40"/>
      <c r="X119" s="41"/>
      <c r="Y119" s="42"/>
      <c r="Z119" s="42"/>
      <c r="AA119" s="42"/>
      <c r="AB119" s="43"/>
      <c r="AC119" s="44"/>
    </row>
    <row r="120" spans="1:29" x14ac:dyDescent="0.25">
      <c r="A120" s="101" t="e">
        <f ca="1">IF(ROW(B120)-3&lt;=COUNTA('Regular Cases'!$A$4:$A$100),HYPERLINK("#'Regular Cases'!A1","Regular Cases"),HYPERLINK("#'" &amp; VLOOKUP(ROW(B120)-3-COUNTA('Regular Cases'!$A$4:$A$100),Worksheet!$F$2:$G$51,2,FALSE) &amp; "'!A1", VLOOKUP(ROW(B120)-3-COUNTA('Regular Cases'!$A$4:$A$100),Worksheet!$F$2:$G$51,2,FALSE)))</f>
        <v>#N/A</v>
      </c>
      <c r="B120" s="109" t="e">
        <f ca="1">IF($A120="Regular Cases",'Regular Cases'!A120,INDIRECT("'"&amp;$A120&amp;"'!B5"))</f>
        <v>#N/A</v>
      </c>
      <c r="C120" s="110" t="e">
        <f ca="1">IF($A120="Regular Cases",'Regular Cases'!B120,INDIRECT("'"&amp;$A120&amp;"'!B7"))</f>
        <v>#N/A</v>
      </c>
      <c r="D120" s="110" t="e">
        <f ca="1">IF($A120="Regular Cases",'Regular Cases'!C120,INDIRECT("'"&amp;$A120&amp;"'!B6"))</f>
        <v>#N/A</v>
      </c>
      <c r="E120" s="110" t="e">
        <f ca="1">IF($A120="Regular Cases",'Regular Cases'!D120,INDIRECT("'"&amp;$A120&amp;"'!B8"))</f>
        <v>#N/A</v>
      </c>
      <c r="F120" s="138" t="e">
        <f ca="1">IF($A120="Regular Cases",'Regular Cases'!E120,INDIRECT("'"&amp;$A120&amp;"'!B9"))</f>
        <v>#N/A</v>
      </c>
      <c r="G120" s="110" t="e">
        <f ca="1">IF($A120="Regular Cases",'Regular Cases'!F120,INDIRECT("'"&amp;$A120&amp;"'!B15"))</f>
        <v>#N/A</v>
      </c>
      <c r="H120" s="111" t="e">
        <f ca="1">IF($A120="Regular Cases",'Regular Cases'!G120,INDIRECT("'"&amp;$A120&amp;"'!B10"))</f>
        <v>#N/A</v>
      </c>
      <c r="I120" s="112" t="e">
        <f ca="1">IF($A120="Regular Cases",'Regular Cases'!H120,INDIRECT("'"&amp;$A120&amp;"'!B11"))</f>
        <v>#N/A</v>
      </c>
      <c r="J120" s="103"/>
      <c r="K120" s="222" t="e">
        <f ca="1">IF($A120="Regular Cases",'Regular Cases'!J120,INDIRECT("'"&amp;$A120&amp;"'!L5"))</f>
        <v>#N/A</v>
      </c>
      <c r="L120" s="142" t="e">
        <f ca="1">IF($A120="Regular Cases",'Regular Cases'!K120,INDIRECT("'"&amp;$A120&amp;"'!M5"))</f>
        <v>#N/A</v>
      </c>
      <c r="M120" s="255" t="e">
        <f ca="1">IF($A120="Regular Cases",'Regular Cases'!L120,INDIRECT("'"&amp;$A120&amp;"'!N5"))</f>
        <v>#N/A</v>
      </c>
      <c r="N120" s="32"/>
      <c r="O120" s="141" t="e">
        <f ca="1">IF($A120="Regular Cases",'Regular Cases'!N120,INDIRECT("'"&amp;$A120&amp;"'!L5"))</f>
        <v>#N/A</v>
      </c>
      <c r="P120" s="33" t="e">
        <f ca="1">IF($A120="Regular Cases",'Regular Cases'!O120,"")</f>
        <v>#N/A</v>
      </c>
      <c r="Q120" s="34"/>
      <c r="R120" s="45"/>
      <c r="S120" s="36" t="e">
        <f ca="1">IF($A120="Regular Cases",'Regular Cases'!R120,INDIRECT("'"&amp;$A120&amp;"'!L5"))</f>
        <v>#N/A</v>
      </c>
      <c r="T120" s="37"/>
      <c r="U120" s="38"/>
      <c r="V120" s="39"/>
      <c r="W120" s="40"/>
      <c r="X120" s="41"/>
      <c r="Y120" s="42"/>
      <c r="Z120" s="42"/>
      <c r="AA120" s="42"/>
      <c r="AB120" s="43"/>
      <c r="AC120" s="44"/>
    </row>
    <row r="121" spans="1:29" x14ac:dyDescent="0.25">
      <c r="A121" s="101" t="e">
        <f ca="1">IF(ROW(B121)-3&lt;=COUNTA('Regular Cases'!$A$4:$A$100),HYPERLINK("#'Regular Cases'!A1","Regular Cases"),HYPERLINK("#'" &amp; VLOOKUP(ROW(B121)-3-COUNTA('Regular Cases'!$A$4:$A$100),Worksheet!$F$2:$G$51,2,FALSE) &amp; "'!A1", VLOOKUP(ROW(B121)-3-COUNTA('Regular Cases'!$A$4:$A$100),Worksheet!$F$2:$G$51,2,FALSE)))</f>
        <v>#N/A</v>
      </c>
      <c r="B121" s="109" t="e">
        <f ca="1">IF($A121="Regular Cases",'Regular Cases'!A121,INDIRECT("'"&amp;$A121&amp;"'!B5"))</f>
        <v>#N/A</v>
      </c>
      <c r="C121" s="110" t="e">
        <f ca="1">IF($A121="Regular Cases",'Regular Cases'!B121,INDIRECT("'"&amp;$A121&amp;"'!B7"))</f>
        <v>#N/A</v>
      </c>
      <c r="D121" s="110" t="e">
        <f ca="1">IF($A121="Regular Cases",'Regular Cases'!C121,INDIRECT("'"&amp;$A121&amp;"'!B6"))</f>
        <v>#N/A</v>
      </c>
      <c r="E121" s="110" t="e">
        <f ca="1">IF($A121="Regular Cases",'Regular Cases'!D121,INDIRECT("'"&amp;$A121&amp;"'!B8"))</f>
        <v>#N/A</v>
      </c>
      <c r="F121" s="138" t="e">
        <f ca="1">IF($A121="Regular Cases",'Regular Cases'!E121,INDIRECT("'"&amp;$A121&amp;"'!B9"))</f>
        <v>#N/A</v>
      </c>
      <c r="G121" s="110" t="e">
        <f ca="1">IF($A121="Regular Cases",'Regular Cases'!F121,INDIRECT("'"&amp;$A121&amp;"'!B15"))</f>
        <v>#N/A</v>
      </c>
      <c r="H121" s="111" t="e">
        <f ca="1">IF($A121="Regular Cases",'Regular Cases'!G121,INDIRECT("'"&amp;$A121&amp;"'!B10"))</f>
        <v>#N/A</v>
      </c>
      <c r="I121" s="112" t="e">
        <f ca="1">IF($A121="Regular Cases",'Regular Cases'!H121,INDIRECT("'"&amp;$A121&amp;"'!B11"))</f>
        <v>#N/A</v>
      </c>
      <c r="J121" s="103"/>
      <c r="K121" s="222" t="e">
        <f ca="1">IF($A121="Regular Cases",'Regular Cases'!J121,INDIRECT("'"&amp;$A121&amp;"'!L5"))</f>
        <v>#N/A</v>
      </c>
      <c r="L121" s="142" t="e">
        <f ca="1">IF($A121="Regular Cases",'Regular Cases'!K121,INDIRECT("'"&amp;$A121&amp;"'!M5"))</f>
        <v>#N/A</v>
      </c>
      <c r="M121" s="255" t="e">
        <f ca="1">IF($A121="Regular Cases",'Regular Cases'!L121,INDIRECT("'"&amp;$A121&amp;"'!N5"))</f>
        <v>#N/A</v>
      </c>
      <c r="N121" s="32"/>
      <c r="O121" s="141" t="e">
        <f ca="1">IF($A121="Regular Cases",'Regular Cases'!N121,INDIRECT("'"&amp;$A121&amp;"'!L5"))</f>
        <v>#N/A</v>
      </c>
      <c r="P121" s="33" t="e">
        <f ca="1">IF($A121="Regular Cases",'Regular Cases'!O121,"")</f>
        <v>#N/A</v>
      </c>
      <c r="Q121" s="34"/>
      <c r="R121" s="45"/>
      <c r="S121" s="36" t="e">
        <f ca="1">IF($A121="Regular Cases",'Regular Cases'!R121,INDIRECT("'"&amp;$A121&amp;"'!L5"))</f>
        <v>#N/A</v>
      </c>
      <c r="T121" s="37"/>
      <c r="U121" s="38"/>
      <c r="V121" s="39"/>
      <c r="W121" s="40"/>
      <c r="X121" s="41"/>
      <c r="Y121" s="42"/>
      <c r="Z121" s="42"/>
      <c r="AA121" s="42"/>
      <c r="AB121" s="43"/>
      <c r="AC121" s="44"/>
    </row>
    <row r="122" spans="1:29" x14ac:dyDescent="0.25">
      <c r="A122" s="101" t="e">
        <f ca="1">IF(ROW(B122)-3&lt;=COUNTA('Regular Cases'!$A$4:$A$100),HYPERLINK("#'Regular Cases'!A1","Regular Cases"),HYPERLINK("#'" &amp; VLOOKUP(ROW(B122)-3-COUNTA('Regular Cases'!$A$4:$A$100),Worksheet!$F$2:$G$51,2,FALSE) &amp; "'!A1", VLOOKUP(ROW(B122)-3-COUNTA('Regular Cases'!$A$4:$A$100),Worksheet!$F$2:$G$51,2,FALSE)))</f>
        <v>#N/A</v>
      </c>
      <c r="B122" s="109" t="e">
        <f ca="1">IF($A122="Regular Cases",'Regular Cases'!A122,INDIRECT("'"&amp;$A122&amp;"'!B5"))</f>
        <v>#N/A</v>
      </c>
      <c r="C122" s="110" t="e">
        <f ca="1">IF($A122="Regular Cases",'Regular Cases'!B122,INDIRECT("'"&amp;$A122&amp;"'!B7"))</f>
        <v>#N/A</v>
      </c>
      <c r="D122" s="110" t="e">
        <f ca="1">IF($A122="Regular Cases",'Regular Cases'!C122,INDIRECT("'"&amp;$A122&amp;"'!B6"))</f>
        <v>#N/A</v>
      </c>
      <c r="E122" s="110" t="e">
        <f ca="1">IF($A122="Regular Cases",'Regular Cases'!D122,INDIRECT("'"&amp;$A122&amp;"'!B8"))</f>
        <v>#N/A</v>
      </c>
      <c r="F122" s="138" t="e">
        <f ca="1">IF($A122="Regular Cases",'Regular Cases'!E122,INDIRECT("'"&amp;$A122&amp;"'!B9"))</f>
        <v>#N/A</v>
      </c>
      <c r="G122" s="110" t="e">
        <f ca="1">IF($A122="Regular Cases",'Regular Cases'!F122,INDIRECT("'"&amp;$A122&amp;"'!B15"))</f>
        <v>#N/A</v>
      </c>
      <c r="H122" s="111" t="e">
        <f ca="1">IF($A122="Regular Cases",'Regular Cases'!G122,INDIRECT("'"&amp;$A122&amp;"'!B10"))</f>
        <v>#N/A</v>
      </c>
      <c r="I122" s="112" t="e">
        <f ca="1">IF($A122="Regular Cases",'Regular Cases'!H122,INDIRECT("'"&amp;$A122&amp;"'!B11"))</f>
        <v>#N/A</v>
      </c>
      <c r="J122" s="103"/>
      <c r="K122" s="222" t="e">
        <f ca="1">IF($A122="Regular Cases",'Regular Cases'!J122,INDIRECT("'"&amp;$A122&amp;"'!L5"))</f>
        <v>#N/A</v>
      </c>
      <c r="L122" s="142" t="e">
        <f ca="1">IF($A122="Regular Cases",'Regular Cases'!K122,INDIRECT("'"&amp;$A122&amp;"'!M5"))</f>
        <v>#N/A</v>
      </c>
      <c r="M122" s="255" t="e">
        <f ca="1">IF($A122="Regular Cases",'Regular Cases'!L122,INDIRECT("'"&amp;$A122&amp;"'!N5"))</f>
        <v>#N/A</v>
      </c>
      <c r="N122" s="32"/>
      <c r="O122" s="141" t="e">
        <f ca="1">IF($A122="Regular Cases",'Regular Cases'!N122,INDIRECT("'"&amp;$A122&amp;"'!L5"))</f>
        <v>#N/A</v>
      </c>
      <c r="P122" s="33" t="e">
        <f ca="1">IF($A122="Regular Cases",'Regular Cases'!O122,"")</f>
        <v>#N/A</v>
      </c>
      <c r="Q122" s="34"/>
      <c r="R122" s="45"/>
      <c r="S122" s="36" t="e">
        <f ca="1">IF($A122="Regular Cases",'Regular Cases'!R122,INDIRECT("'"&amp;$A122&amp;"'!L5"))</f>
        <v>#N/A</v>
      </c>
      <c r="T122" s="37"/>
      <c r="U122" s="38"/>
      <c r="V122" s="39"/>
      <c r="W122" s="40"/>
      <c r="X122" s="41"/>
      <c r="Y122" s="42"/>
      <c r="Z122" s="42"/>
      <c r="AA122" s="42"/>
      <c r="AB122" s="43"/>
      <c r="AC122" s="44"/>
    </row>
    <row r="123" spans="1:29" x14ac:dyDescent="0.25">
      <c r="A123" s="101" t="e">
        <f ca="1">IF(ROW(B123)-3&lt;=COUNTA('Regular Cases'!$A$4:$A$100),HYPERLINK("#'Regular Cases'!A1","Regular Cases"),HYPERLINK("#'" &amp; VLOOKUP(ROW(B123)-3-COUNTA('Regular Cases'!$A$4:$A$100),Worksheet!$F$2:$G$51,2,FALSE) &amp; "'!A1", VLOOKUP(ROW(B123)-3-COUNTA('Regular Cases'!$A$4:$A$100),Worksheet!$F$2:$G$51,2,FALSE)))</f>
        <v>#N/A</v>
      </c>
      <c r="B123" s="109" t="e">
        <f ca="1">IF($A123="Regular Cases",'Regular Cases'!A123,INDIRECT("'"&amp;$A123&amp;"'!B5"))</f>
        <v>#N/A</v>
      </c>
      <c r="C123" s="110" t="e">
        <f ca="1">IF($A123="Regular Cases",'Regular Cases'!B123,INDIRECT("'"&amp;$A123&amp;"'!B7"))</f>
        <v>#N/A</v>
      </c>
      <c r="D123" s="110" t="e">
        <f ca="1">IF($A123="Regular Cases",'Regular Cases'!C123,INDIRECT("'"&amp;$A123&amp;"'!B6"))</f>
        <v>#N/A</v>
      </c>
      <c r="E123" s="110" t="e">
        <f ca="1">IF($A123="Regular Cases",'Regular Cases'!D123,INDIRECT("'"&amp;$A123&amp;"'!B8"))</f>
        <v>#N/A</v>
      </c>
      <c r="F123" s="138" t="e">
        <f ca="1">IF($A123="Regular Cases",'Regular Cases'!E123,INDIRECT("'"&amp;$A123&amp;"'!B9"))</f>
        <v>#N/A</v>
      </c>
      <c r="G123" s="110" t="e">
        <f ca="1">IF($A123="Regular Cases",'Regular Cases'!F123,INDIRECT("'"&amp;$A123&amp;"'!B15"))</f>
        <v>#N/A</v>
      </c>
      <c r="H123" s="111" t="e">
        <f ca="1">IF($A123="Regular Cases",'Regular Cases'!G123,INDIRECT("'"&amp;$A123&amp;"'!B10"))</f>
        <v>#N/A</v>
      </c>
      <c r="I123" s="112" t="e">
        <f ca="1">IF($A123="Regular Cases",'Regular Cases'!H123,INDIRECT("'"&amp;$A123&amp;"'!B11"))</f>
        <v>#N/A</v>
      </c>
      <c r="J123" s="103"/>
      <c r="K123" s="222" t="e">
        <f ca="1">IF($A123="Regular Cases",'Regular Cases'!J123,INDIRECT("'"&amp;$A123&amp;"'!L5"))</f>
        <v>#N/A</v>
      </c>
      <c r="L123" s="142" t="e">
        <f ca="1">IF($A123="Regular Cases",'Regular Cases'!K123,INDIRECT("'"&amp;$A123&amp;"'!M5"))</f>
        <v>#N/A</v>
      </c>
      <c r="M123" s="255" t="e">
        <f ca="1">IF($A123="Regular Cases",'Regular Cases'!L123,INDIRECT("'"&amp;$A123&amp;"'!N5"))</f>
        <v>#N/A</v>
      </c>
      <c r="N123" s="32"/>
      <c r="O123" s="141" t="e">
        <f ca="1">IF($A123="Regular Cases",'Regular Cases'!N123,INDIRECT("'"&amp;$A123&amp;"'!L5"))</f>
        <v>#N/A</v>
      </c>
      <c r="P123" s="33" t="e">
        <f ca="1">IF($A123="Regular Cases",'Regular Cases'!O123,"")</f>
        <v>#N/A</v>
      </c>
      <c r="Q123" s="34"/>
      <c r="R123" s="45"/>
      <c r="S123" s="36" t="e">
        <f ca="1">IF($A123="Regular Cases",'Regular Cases'!R123,INDIRECT("'"&amp;$A123&amp;"'!L5"))</f>
        <v>#N/A</v>
      </c>
      <c r="T123" s="37"/>
      <c r="U123" s="38"/>
      <c r="V123" s="39"/>
      <c r="W123" s="40"/>
      <c r="X123" s="41"/>
      <c r="Y123" s="42"/>
      <c r="Z123" s="42"/>
      <c r="AA123" s="42"/>
      <c r="AB123" s="43"/>
      <c r="AC123" s="44"/>
    </row>
    <row r="124" spans="1:29" x14ac:dyDescent="0.25">
      <c r="A124" s="101" t="e">
        <f ca="1">IF(ROW(B124)-3&lt;=COUNTA('Regular Cases'!$A$4:$A$100),HYPERLINK("#'Regular Cases'!A1","Regular Cases"),HYPERLINK("#'" &amp; VLOOKUP(ROW(B124)-3-COUNTA('Regular Cases'!$A$4:$A$100),Worksheet!$F$2:$G$51,2,FALSE) &amp; "'!A1", VLOOKUP(ROW(B124)-3-COUNTA('Regular Cases'!$A$4:$A$100),Worksheet!$F$2:$G$51,2,FALSE)))</f>
        <v>#N/A</v>
      </c>
      <c r="B124" s="109" t="e">
        <f ca="1">IF($A124="Regular Cases",'Regular Cases'!A124,INDIRECT("'"&amp;$A124&amp;"'!B5"))</f>
        <v>#N/A</v>
      </c>
      <c r="C124" s="110" t="e">
        <f ca="1">IF($A124="Regular Cases",'Regular Cases'!B124,INDIRECT("'"&amp;$A124&amp;"'!B7"))</f>
        <v>#N/A</v>
      </c>
      <c r="D124" s="110" t="e">
        <f ca="1">IF($A124="Regular Cases",'Regular Cases'!C124,INDIRECT("'"&amp;$A124&amp;"'!B6"))</f>
        <v>#N/A</v>
      </c>
      <c r="E124" s="110" t="e">
        <f ca="1">IF($A124="Regular Cases",'Regular Cases'!D124,INDIRECT("'"&amp;$A124&amp;"'!B8"))</f>
        <v>#N/A</v>
      </c>
      <c r="F124" s="138" t="e">
        <f ca="1">IF($A124="Regular Cases",'Regular Cases'!E124,INDIRECT("'"&amp;$A124&amp;"'!B9"))</f>
        <v>#N/A</v>
      </c>
      <c r="G124" s="110" t="e">
        <f ca="1">IF($A124="Regular Cases",'Regular Cases'!F124,INDIRECT("'"&amp;$A124&amp;"'!B15"))</f>
        <v>#N/A</v>
      </c>
      <c r="H124" s="111" t="e">
        <f ca="1">IF($A124="Regular Cases",'Regular Cases'!G124,INDIRECT("'"&amp;$A124&amp;"'!B10"))</f>
        <v>#N/A</v>
      </c>
      <c r="I124" s="112" t="e">
        <f ca="1">IF($A124="Regular Cases",'Regular Cases'!H124,INDIRECT("'"&amp;$A124&amp;"'!B11"))</f>
        <v>#N/A</v>
      </c>
      <c r="J124" s="103"/>
      <c r="K124" s="222" t="e">
        <f ca="1">IF($A124="Regular Cases",'Regular Cases'!J124,INDIRECT("'"&amp;$A124&amp;"'!L5"))</f>
        <v>#N/A</v>
      </c>
      <c r="L124" s="142" t="e">
        <f ca="1">IF($A124="Regular Cases",'Regular Cases'!K124,INDIRECT("'"&amp;$A124&amp;"'!M5"))</f>
        <v>#N/A</v>
      </c>
      <c r="M124" s="255" t="e">
        <f ca="1">IF($A124="Regular Cases",'Regular Cases'!L124,INDIRECT("'"&amp;$A124&amp;"'!N5"))</f>
        <v>#N/A</v>
      </c>
      <c r="N124" s="32"/>
      <c r="O124" s="141" t="e">
        <f ca="1">IF($A124="Regular Cases",'Regular Cases'!N124,INDIRECT("'"&amp;$A124&amp;"'!L5"))</f>
        <v>#N/A</v>
      </c>
      <c r="P124" s="33" t="e">
        <f ca="1">IF($A124="Regular Cases",'Regular Cases'!O124,"")</f>
        <v>#N/A</v>
      </c>
      <c r="Q124" s="34"/>
      <c r="R124" s="45"/>
      <c r="S124" s="36" t="e">
        <f ca="1">IF($A124="Regular Cases",'Regular Cases'!R124,INDIRECT("'"&amp;$A124&amp;"'!L5"))</f>
        <v>#N/A</v>
      </c>
      <c r="T124" s="37"/>
      <c r="U124" s="38"/>
      <c r="V124" s="39"/>
      <c r="W124" s="40"/>
      <c r="X124" s="41"/>
      <c r="Y124" s="42"/>
      <c r="Z124" s="42"/>
      <c r="AA124" s="42"/>
      <c r="AB124" s="43"/>
      <c r="AC124" s="44"/>
    </row>
    <row r="125" spans="1:29" x14ac:dyDescent="0.25">
      <c r="A125" s="101" t="e">
        <f ca="1">IF(ROW(B125)-3&lt;=COUNTA('Regular Cases'!$A$4:$A$100),HYPERLINK("#'Regular Cases'!A1","Regular Cases"),HYPERLINK("#'" &amp; VLOOKUP(ROW(B125)-3-COUNTA('Regular Cases'!$A$4:$A$100),Worksheet!$F$2:$G$51,2,FALSE) &amp; "'!A1", VLOOKUP(ROW(B125)-3-COUNTA('Regular Cases'!$A$4:$A$100),Worksheet!$F$2:$G$51,2,FALSE)))</f>
        <v>#N/A</v>
      </c>
      <c r="B125" s="109" t="e">
        <f ca="1">IF($A125="Regular Cases",'Regular Cases'!A125,INDIRECT("'"&amp;$A125&amp;"'!B5"))</f>
        <v>#N/A</v>
      </c>
      <c r="C125" s="110" t="e">
        <f ca="1">IF($A125="Regular Cases",'Regular Cases'!B125,INDIRECT("'"&amp;$A125&amp;"'!B7"))</f>
        <v>#N/A</v>
      </c>
      <c r="D125" s="110" t="e">
        <f ca="1">IF($A125="Regular Cases",'Regular Cases'!C125,INDIRECT("'"&amp;$A125&amp;"'!B6"))</f>
        <v>#N/A</v>
      </c>
      <c r="E125" s="110" t="e">
        <f ca="1">IF($A125="Regular Cases",'Regular Cases'!D125,INDIRECT("'"&amp;$A125&amp;"'!B8"))</f>
        <v>#N/A</v>
      </c>
      <c r="F125" s="138" t="e">
        <f ca="1">IF($A125="Regular Cases",'Regular Cases'!E125,INDIRECT("'"&amp;$A125&amp;"'!B9"))</f>
        <v>#N/A</v>
      </c>
      <c r="G125" s="110" t="e">
        <f ca="1">IF($A125="Regular Cases",'Regular Cases'!F125,INDIRECT("'"&amp;$A125&amp;"'!B15"))</f>
        <v>#N/A</v>
      </c>
      <c r="H125" s="111" t="e">
        <f ca="1">IF($A125="Regular Cases",'Regular Cases'!G125,INDIRECT("'"&amp;$A125&amp;"'!B10"))</f>
        <v>#N/A</v>
      </c>
      <c r="I125" s="112" t="e">
        <f ca="1">IF($A125="Regular Cases",'Regular Cases'!H125,INDIRECT("'"&amp;$A125&amp;"'!B11"))</f>
        <v>#N/A</v>
      </c>
      <c r="J125" s="103"/>
      <c r="K125" s="222" t="e">
        <f ca="1">IF($A125="Regular Cases",'Regular Cases'!J125,INDIRECT("'"&amp;$A125&amp;"'!L5"))</f>
        <v>#N/A</v>
      </c>
      <c r="L125" s="142" t="e">
        <f ca="1">IF($A125="Regular Cases",'Regular Cases'!K125,INDIRECT("'"&amp;$A125&amp;"'!M5"))</f>
        <v>#N/A</v>
      </c>
      <c r="M125" s="255" t="e">
        <f ca="1">IF($A125="Regular Cases",'Regular Cases'!L125,INDIRECT("'"&amp;$A125&amp;"'!N5"))</f>
        <v>#N/A</v>
      </c>
      <c r="N125" s="32"/>
      <c r="O125" s="141" t="e">
        <f ca="1">IF($A125="Regular Cases",'Regular Cases'!N125,INDIRECT("'"&amp;$A125&amp;"'!L5"))</f>
        <v>#N/A</v>
      </c>
      <c r="P125" s="33" t="e">
        <f ca="1">IF($A125="Regular Cases",'Regular Cases'!O125,"")</f>
        <v>#N/A</v>
      </c>
      <c r="Q125" s="34"/>
      <c r="R125" s="45"/>
      <c r="S125" s="36" t="e">
        <f ca="1">IF($A125="Regular Cases",'Regular Cases'!R125,INDIRECT("'"&amp;$A125&amp;"'!L5"))</f>
        <v>#N/A</v>
      </c>
      <c r="T125" s="37"/>
      <c r="U125" s="38"/>
      <c r="V125" s="39"/>
      <c r="W125" s="40"/>
      <c r="X125" s="41"/>
      <c r="Y125" s="42"/>
      <c r="Z125" s="42"/>
      <c r="AA125" s="42"/>
      <c r="AB125" s="43"/>
      <c r="AC125" s="44"/>
    </row>
    <row r="126" spans="1:29" x14ac:dyDescent="0.25">
      <c r="A126" s="101" t="e">
        <f ca="1">IF(ROW(B126)-3&lt;=COUNTA('Regular Cases'!$A$4:$A$100),HYPERLINK("#'Regular Cases'!A1","Regular Cases"),HYPERLINK("#'" &amp; VLOOKUP(ROW(B126)-3-COUNTA('Regular Cases'!$A$4:$A$100),Worksheet!$F$2:$G$51,2,FALSE) &amp; "'!A1", VLOOKUP(ROW(B126)-3-COUNTA('Regular Cases'!$A$4:$A$100),Worksheet!$F$2:$G$51,2,FALSE)))</f>
        <v>#N/A</v>
      </c>
      <c r="B126" s="109" t="e">
        <f ca="1">IF($A126="Regular Cases",'Regular Cases'!A126,INDIRECT("'"&amp;$A126&amp;"'!B5"))</f>
        <v>#N/A</v>
      </c>
      <c r="C126" s="110" t="e">
        <f ca="1">IF($A126="Regular Cases",'Regular Cases'!B126,INDIRECT("'"&amp;$A126&amp;"'!B7"))</f>
        <v>#N/A</v>
      </c>
      <c r="D126" s="110" t="e">
        <f ca="1">IF($A126="Regular Cases",'Regular Cases'!C126,INDIRECT("'"&amp;$A126&amp;"'!B6"))</f>
        <v>#N/A</v>
      </c>
      <c r="E126" s="110" t="e">
        <f ca="1">IF($A126="Regular Cases",'Regular Cases'!D126,INDIRECT("'"&amp;$A126&amp;"'!B8"))</f>
        <v>#N/A</v>
      </c>
      <c r="F126" s="138" t="e">
        <f ca="1">IF($A126="Regular Cases",'Regular Cases'!E126,INDIRECT("'"&amp;$A126&amp;"'!B9"))</f>
        <v>#N/A</v>
      </c>
      <c r="G126" s="110" t="e">
        <f ca="1">IF($A126="Regular Cases",'Regular Cases'!F126,INDIRECT("'"&amp;$A126&amp;"'!B15"))</f>
        <v>#N/A</v>
      </c>
      <c r="H126" s="111" t="e">
        <f ca="1">IF($A126="Regular Cases",'Regular Cases'!G126,INDIRECT("'"&amp;$A126&amp;"'!B10"))</f>
        <v>#N/A</v>
      </c>
      <c r="I126" s="112" t="e">
        <f ca="1">IF($A126="Regular Cases",'Regular Cases'!H126,INDIRECT("'"&amp;$A126&amp;"'!B11"))</f>
        <v>#N/A</v>
      </c>
      <c r="J126" s="103"/>
      <c r="K126" s="222" t="e">
        <f ca="1">IF($A126="Regular Cases",'Regular Cases'!J126,INDIRECT("'"&amp;$A126&amp;"'!L5"))</f>
        <v>#N/A</v>
      </c>
      <c r="L126" s="142" t="e">
        <f ca="1">IF($A126="Regular Cases",'Regular Cases'!K126,INDIRECT("'"&amp;$A126&amp;"'!M5"))</f>
        <v>#N/A</v>
      </c>
      <c r="M126" s="255" t="e">
        <f ca="1">IF($A126="Regular Cases",'Regular Cases'!L126,INDIRECT("'"&amp;$A126&amp;"'!N5"))</f>
        <v>#N/A</v>
      </c>
      <c r="N126" s="32"/>
      <c r="O126" s="141" t="e">
        <f ca="1">IF($A126="Regular Cases",'Regular Cases'!N126,INDIRECT("'"&amp;$A126&amp;"'!L5"))</f>
        <v>#N/A</v>
      </c>
      <c r="P126" s="33" t="e">
        <f ca="1">IF($A126="Regular Cases",'Regular Cases'!O126,"")</f>
        <v>#N/A</v>
      </c>
      <c r="Q126" s="34"/>
      <c r="R126" s="45"/>
      <c r="S126" s="36" t="e">
        <f ca="1">IF($A126="Regular Cases",'Regular Cases'!R126,INDIRECT("'"&amp;$A126&amp;"'!L5"))</f>
        <v>#N/A</v>
      </c>
      <c r="T126" s="37"/>
      <c r="U126" s="38"/>
      <c r="V126" s="39"/>
      <c r="W126" s="40"/>
      <c r="X126" s="41"/>
      <c r="Y126" s="42"/>
      <c r="Z126" s="42"/>
      <c r="AA126" s="42"/>
      <c r="AB126" s="43"/>
      <c r="AC126" s="44"/>
    </row>
    <row r="127" spans="1:29" x14ac:dyDescent="0.25">
      <c r="A127" s="101" t="e">
        <f ca="1">IF(ROW(B127)-3&lt;=COUNTA('Regular Cases'!$A$4:$A$100),HYPERLINK("#'Regular Cases'!A1","Regular Cases"),HYPERLINK("#'" &amp; VLOOKUP(ROW(B127)-3-COUNTA('Regular Cases'!$A$4:$A$100),Worksheet!$F$2:$G$51,2,FALSE) &amp; "'!A1", VLOOKUP(ROW(B127)-3-COUNTA('Regular Cases'!$A$4:$A$100),Worksheet!$F$2:$G$51,2,FALSE)))</f>
        <v>#N/A</v>
      </c>
      <c r="B127" s="109" t="e">
        <f ca="1">IF($A127="Regular Cases",'Regular Cases'!A127,INDIRECT("'"&amp;$A127&amp;"'!B5"))</f>
        <v>#N/A</v>
      </c>
      <c r="C127" s="110" t="e">
        <f ca="1">IF($A127="Regular Cases",'Regular Cases'!B127,INDIRECT("'"&amp;$A127&amp;"'!B7"))</f>
        <v>#N/A</v>
      </c>
      <c r="D127" s="110" t="e">
        <f ca="1">IF($A127="Regular Cases",'Regular Cases'!C127,INDIRECT("'"&amp;$A127&amp;"'!B6"))</f>
        <v>#N/A</v>
      </c>
      <c r="E127" s="110" t="e">
        <f ca="1">IF($A127="Regular Cases",'Regular Cases'!D127,INDIRECT("'"&amp;$A127&amp;"'!B8"))</f>
        <v>#N/A</v>
      </c>
      <c r="F127" s="138" t="e">
        <f ca="1">IF($A127="Regular Cases",'Regular Cases'!E127,INDIRECT("'"&amp;$A127&amp;"'!B9"))</f>
        <v>#N/A</v>
      </c>
      <c r="G127" s="110" t="e">
        <f ca="1">IF($A127="Regular Cases",'Regular Cases'!F127,INDIRECT("'"&amp;$A127&amp;"'!B15"))</f>
        <v>#N/A</v>
      </c>
      <c r="H127" s="111" t="e">
        <f ca="1">IF($A127="Regular Cases",'Regular Cases'!G127,INDIRECT("'"&amp;$A127&amp;"'!B10"))</f>
        <v>#N/A</v>
      </c>
      <c r="I127" s="112" t="e">
        <f ca="1">IF($A127="Regular Cases",'Regular Cases'!H127,INDIRECT("'"&amp;$A127&amp;"'!B11"))</f>
        <v>#N/A</v>
      </c>
      <c r="J127" s="103"/>
      <c r="K127" s="222" t="e">
        <f ca="1">IF($A127="Regular Cases",'Regular Cases'!J127,INDIRECT("'"&amp;$A127&amp;"'!L5"))</f>
        <v>#N/A</v>
      </c>
      <c r="L127" s="142" t="e">
        <f ca="1">IF($A127="Regular Cases",'Regular Cases'!K127,INDIRECT("'"&amp;$A127&amp;"'!M5"))</f>
        <v>#N/A</v>
      </c>
      <c r="M127" s="255" t="e">
        <f ca="1">IF($A127="Regular Cases",'Regular Cases'!L127,INDIRECT("'"&amp;$A127&amp;"'!N5"))</f>
        <v>#N/A</v>
      </c>
      <c r="N127" s="32"/>
      <c r="O127" s="141" t="e">
        <f ca="1">IF($A127="Regular Cases",'Regular Cases'!N127,INDIRECT("'"&amp;$A127&amp;"'!L5"))</f>
        <v>#N/A</v>
      </c>
      <c r="P127" s="33" t="e">
        <f ca="1">IF($A127="Regular Cases",'Regular Cases'!O127,"")</f>
        <v>#N/A</v>
      </c>
      <c r="Q127" s="34"/>
      <c r="R127" s="45"/>
      <c r="S127" s="36" t="e">
        <f ca="1">IF($A127="Regular Cases",'Regular Cases'!R127,INDIRECT("'"&amp;$A127&amp;"'!L5"))</f>
        <v>#N/A</v>
      </c>
      <c r="T127" s="37"/>
      <c r="U127" s="38"/>
      <c r="V127" s="39"/>
      <c r="W127" s="40"/>
      <c r="X127" s="41"/>
      <c r="Y127" s="42"/>
      <c r="Z127" s="42"/>
      <c r="AA127" s="42"/>
      <c r="AB127" s="43"/>
      <c r="AC127" s="44"/>
    </row>
    <row r="128" spans="1:29" x14ac:dyDescent="0.25">
      <c r="A128" s="101" t="e">
        <f ca="1">IF(ROW(B128)-3&lt;=COUNTA('Regular Cases'!$A$4:$A$100),HYPERLINK("#'Regular Cases'!A1","Regular Cases"),HYPERLINK("#'" &amp; VLOOKUP(ROW(B128)-3-COUNTA('Regular Cases'!$A$4:$A$100),Worksheet!$F$2:$G$51,2,FALSE) &amp; "'!A1", VLOOKUP(ROW(B128)-3-COUNTA('Regular Cases'!$A$4:$A$100),Worksheet!$F$2:$G$51,2,FALSE)))</f>
        <v>#N/A</v>
      </c>
      <c r="B128" s="109" t="e">
        <f ca="1">IF($A128="Regular Cases",'Regular Cases'!A128,INDIRECT("'"&amp;$A128&amp;"'!B5"))</f>
        <v>#N/A</v>
      </c>
      <c r="C128" s="110" t="e">
        <f ca="1">IF($A128="Regular Cases",'Regular Cases'!B128,INDIRECT("'"&amp;$A128&amp;"'!B7"))</f>
        <v>#N/A</v>
      </c>
      <c r="D128" s="110" t="e">
        <f ca="1">IF($A128="Regular Cases",'Regular Cases'!C128,INDIRECT("'"&amp;$A128&amp;"'!B6"))</f>
        <v>#N/A</v>
      </c>
      <c r="E128" s="110" t="e">
        <f ca="1">IF($A128="Regular Cases",'Regular Cases'!D128,INDIRECT("'"&amp;$A128&amp;"'!B8"))</f>
        <v>#N/A</v>
      </c>
      <c r="F128" s="138" t="e">
        <f ca="1">IF($A128="Regular Cases",'Regular Cases'!E128,INDIRECT("'"&amp;$A128&amp;"'!B9"))</f>
        <v>#N/A</v>
      </c>
      <c r="G128" s="110" t="e">
        <f ca="1">IF($A128="Regular Cases",'Regular Cases'!F128,INDIRECT("'"&amp;$A128&amp;"'!B15"))</f>
        <v>#N/A</v>
      </c>
      <c r="H128" s="111" t="e">
        <f ca="1">IF($A128="Regular Cases",'Regular Cases'!G128,INDIRECT("'"&amp;$A128&amp;"'!B10"))</f>
        <v>#N/A</v>
      </c>
      <c r="I128" s="112" t="e">
        <f ca="1">IF($A128="Regular Cases",'Regular Cases'!H128,INDIRECT("'"&amp;$A128&amp;"'!B11"))</f>
        <v>#N/A</v>
      </c>
      <c r="J128" s="103"/>
      <c r="K128" s="222" t="e">
        <f ca="1">IF($A128="Regular Cases",'Regular Cases'!J128,INDIRECT("'"&amp;$A128&amp;"'!L5"))</f>
        <v>#N/A</v>
      </c>
      <c r="L128" s="142" t="e">
        <f ca="1">IF($A128="Regular Cases",'Regular Cases'!K128,INDIRECT("'"&amp;$A128&amp;"'!M5"))</f>
        <v>#N/A</v>
      </c>
      <c r="M128" s="255" t="e">
        <f ca="1">IF($A128="Regular Cases",'Regular Cases'!L128,INDIRECT("'"&amp;$A128&amp;"'!N5"))</f>
        <v>#N/A</v>
      </c>
      <c r="N128" s="32"/>
      <c r="O128" s="141" t="e">
        <f ca="1">IF($A128="Regular Cases",'Regular Cases'!N128,INDIRECT("'"&amp;$A128&amp;"'!L5"))</f>
        <v>#N/A</v>
      </c>
      <c r="P128" s="33" t="e">
        <f ca="1">IF($A128="Regular Cases",'Regular Cases'!O128,"")</f>
        <v>#N/A</v>
      </c>
      <c r="Q128" s="34"/>
      <c r="R128" s="45"/>
      <c r="S128" s="36" t="e">
        <f ca="1">IF($A128="Regular Cases",'Regular Cases'!R128,INDIRECT("'"&amp;$A128&amp;"'!L5"))</f>
        <v>#N/A</v>
      </c>
      <c r="T128" s="37"/>
      <c r="U128" s="38"/>
      <c r="V128" s="39"/>
      <c r="W128" s="40"/>
      <c r="X128" s="41"/>
      <c r="Y128" s="42"/>
      <c r="Z128" s="42"/>
      <c r="AA128" s="42"/>
      <c r="AB128" s="43"/>
      <c r="AC128" s="44"/>
    </row>
    <row r="129" spans="1:29" x14ac:dyDescent="0.25">
      <c r="A129" s="101" t="e">
        <f ca="1">IF(ROW(B129)-3&lt;=COUNTA('Regular Cases'!$A$4:$A$100),HYPERLINK("#'Regular Cases'!A1","Regular Cases"),HYPERLINK("#'" &amp; VLOOKUP(ROW(B129)-3-COUNTA('Regular Cases'!$A$4:$A$100),Worksheet!$F$2:$G$51,2,FALSE) &amp; "'!A1", VLOOKUP(ROW(B129)-3-COUNTA('Regular Cases'!$A$4:$A$100),Worksheet!$F$2:$G$51,2,FALSE)))</f>
        <v>#N/A</v>
      </c>
      <c r="B129" s="109" t="e">
        <f ca="1">IF($A129="Regular Cases",'Regular Cases'!A129,INDIRECT("'"&amp;$A129&amp;"'!B5"))</f>
        <v>#N/A</v>
      </c>
      <c r="C129" s="110" t="e">
        <f ca="1">IF($A129="Regular Cases",'Regular Cases'!B129,INDIRECT("'"&amp;$A129&amp;"'!B7"))</f>
        <v>#N/A</v>
      </c>
      <c r="D129" s="110" t="e">
        <f ca="1">IF($A129="Regular Cases",'Regular Cases'!C129,INDIRECT("'"&amp;$A129&amp;"'!B6"))</f>
        <v>#N/A</v>
      </c>
      <c r="E129" s="110" t="e">
        <f ca="1">IF($A129="Regular Cases",'Regular Cases'!D129,INDIRECT("'"&amp;$A129&amp;"'!B8"))</f>
        <v>#N/A</v>
      </c>
      <c r="F129" s="138" t="e">
        <f ca="1">IF($A129="Regular Cases",'Regular Cases'!E129,INDIRECT("'"&amp;$A129&amp;"'!B9"))</f>
        <v>#N/A</v>
      </c>
      <c r="G129" s="110" t="e">
        <f ca="1">IF($A129="Regular Cases",'Regular Cases'!F129,INDIRECT("'"&amp;$A129&amp;"'!B15"))</f>
        <v>#N/A</v>
      </c>
      <c r="H129" s="111" t="e">
        <f ca="1">IF($A129="Regular Cases",'Regular Cases'!G129,INDIRECT("'"&amp;$A129&amp;"'!B10"))</f>
        <v>#N/A</v>
      </c>
      <c r="I129" s="112" t="e">
        <f ca="1">IF($A129="Regular Cases",'Regular Cases'!H129,INDIRECT("'"&amp;$A129&amp;"'!B11"))</f>
        <v>#N/A</v>
      </c>
      <c r="J129" s="103"/>
      <c r="K129" s="222" t="e">
        <f ca="1">IF($A129="Regular Cases",'Regular Cases'!J129,INDIRECT("'"&amp;$A129&amp;"'!L5"))</f>
        <v>#N/A</v>
      </c>
      <c r="L129" s="142" t="e">
        <f ca="1">IF($A129="Regular Cases",'Regular Cases'!K129,INDIRECT("'"&amp;$A129&amp;"'!M5"))</f>
        <v>#N/A</v>
      </c>
      <c r="M129" s="255" t="e">
        <f ca="1">IF($A129="Regular Cases",'Regular Cases'!L129,INDIRECT("'"&amp;$A129&amp;"'!N5"))</f>
        <v>#N/A</v>
      </c>
      <c r="N129" s="32"/>
      <c r="O129" s="141" t="e">
        <f ca="1">IF($A129="Regular Cases",'Regular Cases'!N129,INDIRECT("'"&amp;$A129&amp;"'!L5"))</f>
        <v>#N/A</v>
      </c>
      <c r="P129" s="33" t="e">
        <f ca="1">IF($A129="Regular Cases",'Regular Cases'!O129,"")</f>
        <v>#N/A</v>
      </c>
      <c r="Q129" s="34"/>
      <c r="R129" s="45"/>
      <c r="S129" s="36" t="e">
        <f ca="1">IF($A129="Regular Cases",'Regular Cases'!R129,INDIRECT("'"&amp;$A129&amp;"'!L5"))</f>
        <v>#N/A</v>
      </c>
      <c r="T129" s="37"/>
      <c r="U129" s="38"/>
      <c r="V129" s="39"/>
      <c r="W129" s="40"/>
      <c r="X129" s="41"/>
      <c r="Y129" s="42"/>
      <c r="Z129" s="42"/>
      <c r="AA129" s="42"/>
      <c r="AB129" s="43"/>
      <c r="AC129" s="44"/>
    </row>
    <row r="130" spans="1:29" x14ac:dyDescent="0.25">
      <c r="A130" s="101" t="e">
        <f ca="1">IF(ROW(B130)-3&lt;=COUNTA('Regular Cases'!$A$4:$A$100),HYPERLINK("#'Regular Cases'!A1","Regular Cases"),HYPERLINK("#'" &amp; VLOOKUP(ROW(B130)-3-COUNTA('Regular Cases'!$A$4:$A$100),Worksheet!$F$2:$G$51,2,FALSE) &amp; "'!A1", VLOOKUP(ROW(B130)-3-COUNTA('Regular Cases'!$A$4:$A$100),Worksheet!$F$2:$G$51,2,FALSE)))</f>
        <v>#N/A</v>
      </c>
      <c r="B130" s="109" t="e">
        <f ca="1">IF($A130="Regular Cases",'Regular Cases'!A130,INDIRECT("'"&amp;$A130&amp;"'!B5"))</f>
        <v>#N/A</v>
      </c>
      <c r="C130" s="110" t="e">
        <f ca="1">IF($A130="Regular Cases",'Regular Cases'!B130,INDIRECT("'"&amp;$A130&amp;"'!B7"))</f>
        <v>#N/A</v>
      </c>
      <c r="D130" s="110" t="e">
        <f ca="1">IF($A130="Regular Cases",'Regular Cases'!C130,INDIRECT("'"&amp;$A130&amp;"'!B6"))</f>
        <v>#N/A</v>
      </c>
      <c r="E130" s="110" t="e">
        <f ca="1">IF($A130="Regular Cases",'Regular Cases'!D130,INDIRECT("'"&amp;$A130&amp;"'!B8"))</f>
        <v>#N/A</v>
      </c>
      <c r="F130" s="138" t="e">
        <f ca="1">IF($A130="Regular Cases",'Regular Cases'!E130,INDIRECT("'"&amp;$A130&amp;"'!B9"))</f>
        <v>#N/A</v>
      </c>
      <c r="G130" s="110" t="e">
        <f ca="1">IF($A130="Regular Cases",'Regular Cases'!F130,INDIRECT("'"&amp;$A130&amp;"'!B15"))</f>
        <v>#N/A</v>
      </c>
      <c r="H130" s="111" t="e">
        <f ca="1">IF($A130="Regular Cases",'Regular Cases'!G130,INDIRECT("'"&amp;$A130&amp;"'!B10"))</f>
        <v>#N/A</v>
      </c>
      <c r="I130" s="112" t="e">
        <f ca="1">IF($A130="Regular Cases",'Regular Cases'!H130,INDIRECT("'"&amp;$A130&amp;"'!B11"))</f>
        <v>#N/A</v>
      </c>
      <c r="J130" s="103"/>
      <c r="K130" s="222" t="e">
        <f ca="1">IF($A130="Regular Cases",'Regular Cases'!J130,INDIRECT("'"&amp;$A130&amp;"'!L5"))</f>
        <v>#N/A</v>
      </c>
      <c r="L130" s="142" t="e">
        <f ca="1">IF($A130="Regular Cases",'Regular Cases'!K130,INDIRECT("'"&amp;$A130&amp;"'!M5"))</f>
        <v>#N/A</v>
      </c>
      <c r="M130" s="255" t="e">
        <f ca="1">IF($A130="Regular Cases",'Regular Cases'!L130,INDIRECT("'"&amp;$A130&amp;"'!N5"))</f>
        <v>#N/A</v>
      </c>
      <c r="N130" s="32"/>
      <c r="O130" s="141" t="e">
        <f ca="1">IF($A130="Regular Cases",'Regular Cases'!N130,INDIRECT("'"&amp;$A130&amp;"'!L5"))</f>
        <v>#N/A</v>
      </c>
      <c r="P130" s="33" t="e">
        <f ca="1">IF($A130="Regular Cases",'Regular Cases'!O130,"")</f>
        <v>#N/A</v>
      </c>
      <c r="Q130" s="34"/>
      <c r="R130" s="45"/>
      <c r="S130" s="36" t="e">
        <f ca="1">IF($A130="Regular Cases",'Regular Cases'!R130,INDIRECT("'"&amp;$A130&amp;"'!L5"))</f>
        <v>#N/A</v>
      </c>
      <c r="T130" s="37"/>
      <c r="U130" s="38"/>
      <c r="V130" s="39"/>
      <c r="W130" s="40"/>
      <c r="X130" s="41"/>
      <c r="Y130" s="42"/>
      <c r="Z130" s="42"/>
      <c r="AA130" s="42"/>
      <c r="AB130" s="43"/>
      <c r="AC130" s="44"/>
    </row>
    <row r="131" spans="1:29" x14ac:dyDescent="0.25">
      <c r="A131" s="101" t="e">
        <f ca="1">IF(ROW(B131)-3&lt;=COUNTA('Regular Cases'!$A$4:$A$100),HYPERLINK("#'Regular Cases'!A1","Regular Cases"),HYPERLINK("#'" &amp; VLOOKUP(ROW(B131)-3-COUNTA('Regular Cases'!$A$4:$A$100),Worksheet!$F$2:$G$51,2,FALSE) &amp; "'!A1", VLOOKUP(ROW(B131)-3-COUNTA('Regular Cases'!$A$4:$A$100),Worksheet!$F$2:$G$51,2,FALSE)))</f>
        <v>#N/A</v>
      </c>
      <c r="B131" s="109" t="e">
        <f ca="1">IF($A131="Regular Cases",'Regular Cases'!A131,INDIRECT("'"&amp;$A131&amp;"'!B5"))</f>
        <v>#N/A</v>
      </c>
      <c r="C131" s="110" t="e">
        <f ca="1">IF($A131="Regular Cases",'Regular Cases'!B131,INDIRECT("'"&amp;$A131&amp;"'!B7"))</f>
        <v>#N/A</v>
      </c>
      <c r="D131" s="110" t="e">
        <f ca="1">IF($A131="Regular Cases",'Regular Cases'!C131,INDIRECT("'"&amp;$A131&amp;"'!B6"))</f>
        <v>#N/A</v>
      </c>
      <c r="E131" s="110" t="e">
        <f ca="1">IF($A131="Regular Cases",'Regular Cases'!D131,INDIRECT("'"&amp;$A131&amp;"'!B8"))</f>
        <v>#N/A</v>
      </c>
      <c r="F131" s="138" t="e">
        <f ca="1">IF($A131="Regular Cases",'Regular Cases'!E131,INDIRECT("'"&amp;$A131&amp;"'!B9"))</f>
        <v>#N/A</v>
      </c>
      <c r="G131" s="110" t="e">
        <f ca="1">IF($A131="Regular Cases",'Regular Cases'!F131,INDIRECT("'"&amp;$A131&amp;"'!B15"))</f>
        <v>#N/A</v>
      </c>
      <c r="H131" s="111" t="e">
        <f ca="1">IF($A131="Regular Cases",'Regular Cases'!G131,INDIRECT("'"&amp;$A131&amp;"'!B10"))</f>
        <v>#N/A</v>
      </c>
      <c r="I131" s="112" t="e">
        <f ca="1">IF($A131="Regular Cases",'Regular Cases'!H131,INDIRECT("'"&amp;$A131&amp;"'!B11"))</f>
        <v>#N/A</v>
      </c>
      <c r="J131" s="103"/>
      <c r="K131" s="222" t="e">
        <f ca="1">IF($A131="Regular Cases",'Regular Cases'!J131,INDIRECT("'"&amp;$A131&amp;"'!L5"))</f>
        <v>#N/A</v>
      </c>
      <c r="L131" s="142" t="e">
        <f ca="1">IF($A131="Regular Cases",'Regular Cases'!K131,INDIRECT("'"&amp;$A131&amp;"'!M5"))</f>
        <v>#N/A</v>
      </c>
      <c r="M131" s="255" t="e">
        <f ca="1">IF($A131="Regular Cases",'Regular Cases'!L131,INDIRECT("'"&amp;$A131&amp;"'!N5"))</f>
        <v>#N/A</v>
      </c>
      <c r="N131" s="32"/>
      <c r="O131" s="141" t="e">
        <f ca="1">IF($A131="Regular Cases",'Regular Cases'!N131,INDIRECT("'"&amp;$A131&amp;"'!L5"))</f>
        <v>#N/A</v>
      </c>
      <c r="P131" s="33" t="e">
        <f ca="1">IF($A131="Regular Cases",'Regular Cases'!O131,"")</f>
        <v>#N/A</v>
      </c>
      <c r="Q131" s="34"/>
      <c r="R131" s="45"/>
      <c r="S131" s="36" t="e">
        <f ca="1">IF($A131="Regular Cases",'Regular Cases'!R131,INDIRECT("'"&amp;$A131&amp;"'!L5"))</f>
        <v>#N/A</v>
      </c>
      <c r="T131" s="37"/>
      <c r="U131" s="38"/>
      <c r="V131" s="39"/>
      <c r="W131" s="40"/>
      <c r="X131" s="41"/>
      <c r="Y131" s="42"/>
      <c r="Z131" s="42"/>
      <c r="AA131" s="42"/>
      <c r="AB131" s="43"/>
      <c r="AC131" s="44"/>
    </row>
    <row r="132" spans="1:29" x14ac:dyDescent="0.25">
      <c r="A132" s="101" t="e">
        <f ca="1">IF(ROW(B132)-3&lt;=COUNTA('Regular Cases'!$A$4:$A$100),HYPERLINK("#'Regular Cases'!A1","Regular Cases"),HYPERLINK("#'" &amp; VLOOKUP(ROW(B132)-3-COUNTA('Regular Cases'!$A$4:$A$100),Worksheet!$F$2:$G$51,2,FALSE) &amp; "'!A1", VLOOKUP(ROW(B132)-3-COUNTA('Regular Cases'!$A$4:$A$100),Worksheet!$F$2:$G$51,2,FALSE)))</f>
        <v>#N/A</v>
      </c>
      <c r="B132" s="109" t="e">
        <f ca="1">IF($A132="Regular Cases",'Regular Cases'!A132,INDIRECT("'"&amp;$A132&amp;"'!B5"))</f>
        <v>#N/A</v>
      </c>
      <c r="C132" s="110" t="e">
        <f ca="1">IF($A132="Regular Cases",'Regular Cases'!B132,INDIRECT("'"&amp;$A132&amp;"'!B7"))</f>
        <v>#N/A</v>
      </c>
      <c r="D132" s="110" t="e">
        <f ca="1">IF($A132="Regular Cases",'Regular Cases'!C132,INDIRECT("'"&amp;$A132&amp;"'!B6"))</f>
        <v>#N/A</v>
      </c>
      <c r="E132" s="110" t="e">
        <f ca="1">IF($A132="Regular Cases",'Regular Cases'!D132,INDIRECT("'"&amp;$A132&amp;"'!B8"))</f>
        <v>#N/A</v>
      </c>
      <c r="F132" s="138" t="e">
        <f ca="1">IF($A132="Regular Cases",'Regular Cases'!E132,INDIRECT("'"&amp;$A132&amp;"'!B9"))</f>
        <v>#N/A</v>
      </c>
      <c r="G132" s="110" t="e">
        <f ca="1">IF($A132="Regular Cases",'Regular Cases'!F132,INDIRECT("'"&amp;$A132&amp;"'!B15"))</f>
        <v>#N/A</v>
      </c>
      <c r="H132" s="111" t="e">
        <f ca="1">IF($A132="Regular Cases",'Regular Cases'!G132,INDIRECT("'"&amp;$A132&amp;"'!B10"))</f>
        <v>#N/A</v>
      </c>
      <c r="I132" s="112" t="e">
        <f ca="1">IF($A132="Regular Cases",'Regular Cases'!H132,INDIRECT("'"&amp;$A132&amp;"'!B11"))</f>
        <v>#N/A</v>
      </c>
      <c r="J132" s="103"/>
      <c r="K132" s="222" t="e">
        <f ca="1">IF($A132="Regular Cases",'Regular Cases'!J132,INDIRECT("'"&amp;$A132&amp;"'!L5"))</f>
        <v>#N/A</v>
      </c>
      <c r="L132" s="142" t="e">
        <f ca="1">IF($A132="Regular Cases",'Regular Cases'!K132,INDIRECT("'"&amp;$A132&amp;"'!M5"))</f>
        <v>#N/A</v>
      </c>
      <c r="M132" s="255" t="e">
        <f ca="1">IF($A132="Regular Cases",'Regular Cases'!L132,INDIRECT("'"&amp;$A132&amp;"'!N5"))</f>
        <v>#N/A</v>
      </c>
      <c r="N132" s="32"/>
      <c r="O132" s="141" t="e">
        <f ca="1">IF($A132="Regular Cases",'Regular Cases'!N132,INDIRECT("'"&amp;$A132&amp;"'!L5"))</f>
        <v>#N/A</v>
      </c>
      <c r="P132" s="33" t="e">
        <f ca="1">IF($A132="Regular Cases",'Regular Cases'!O132,"")</f>
        <v>#N/A</v>
      </c>
      <c r="Q132" s="34"/>
      <c r="R132" s="45"/>
      <c r="S132" s="36" t="e">
        <f ca="1">IF($A132="Regular Cases",'Regular Cases'!R132,INDIRECT("'"&amp;$A132&amp;"'!L5"))</f>
        <v>#N/A</v>
      </c>
      <c r="T132" s="37"/>
      <c r="U132" s="38"/>
      <c r="V132" s="39"/>
      <c r="W132" s="40"/>
      <c r="X132" s="41"/>
      <c r="Y132" s="42"/>
      <c r="Z132" s="42"/>
      <c r="AA132" s="42"/>
      <c r="AB132" s="43"/>
      <c r="AC132" s="44"/>
    </row>
    <row r="133" spans="1:29" x14ac:dyDescent="0.25">
      <c r="A133" s="101" t="e">
        <f ca="1">IF(ROW(B133)-3&lt;=COUNTA('Regular Cases'!$A$4:$A$100),HYPERLINK("#'Regular Cases'!A1","Regular Cases"),HYPERLINK("#'" &amp; VLOOKUP(ROW(B133)-3-COUNTA('Regular Cases'!$A$4:$A$100),Worksheet!$F$2:$G$51,2,FALSE) &amp; "'!A1", VLOOKUP(ROW(B133)-3-COUNTA('Regular Cases'!$A$4:$A$100),Worksheet!$F$2:$G$51,2,FALSE)))</f>
        <v>#N/A</v>
      </c>
      <c r="B133" s="109" t="e">
        <f ca="1">IF($A133="Regular Cases",'Regular Cases'!A133,INDIRECT("'"&amp;$A133&amp;"'!B5"))</f>
        <v>#N/A</v>
      </c>
      <c r="C133" s="110" t="e">
        <f ca="1">IF($A133="Regular Cases",'Regular Cases'!B133,INDIRECT("'"&amp;$A133&amp;"'!B7"))</f>
        <v>#N/A</v>
      </c>
      <c r="D133" s="110" t="e">
        <f ca="1">IF($A133="Regular Cases",'Regular Cases'!C133,INDIRECT("'"&amp;$A133&amp;"'!B6"))</f>
        <v>#N/A</v>
      </c>
      <c r="E133" s="110" t="e">
        <f ca="1">IF($A133="Regular Cases",'Regular Cases'!D133,INDIRECT("'"&amp;$A133&amp;"'!B8"))</f>
        <v>#N/A</v>
      </c>
      <c r="F133" s="138" t="e">
        <f ca="1">IF($A133="Regular Cases",'Regular Cases'!E133,INDIRECT("'"&amp;$A133&amp;"'!B9"))</f>
        <v>#N/A</v>
      </c>
      <c r="G133" s="110" t="e">
        <f ca="1">IF($A133="Regular Cases",'Regular Cases'!F133,INDIRECT("'"&amp;$A133&amp;"'!B15"))</f>
        <v>#N/A</v>
      </c>
      <c r="H133" s="111" t="e">
        <f ca="1">IF($A133="Regular Cases",'Regular Cases'!G133,INDIRECT("'"&amp;$A133&amp;"'!B10"))</f>
        <v>#N/A</v>
      </c>
      <c r="I133" s="112" t="e">
        <f ca="1">IF($A133="Regular Cases",'Regular Cases'!H133,INDIRECT("'"&amp;$A133&amp;"'!B11"))</f>
        <v>#N/A</v>
      </c>
      <c r="J133" s="103"/>
      <c r="K133" s="222" t="e">
        <f ca="1">IF($A133="Regular Cases",'Regular Cases'!J133,INDIRECT("'"&amp;$A133&amp;"'!L5"))</f>
        <v>#N/A</v>
      </c>
      <c r="L133" s="142" t="e">
        <f ca="1">IF($A133="Regular Cases",'Regular Cases'!K133,INDIRECT("'"&amp;$A133&amp;"'!M5"))</f>
        <v>#N/A</v>
      </c>
      <c r="M133" s="255" t="e">
        <f ca="1">IF($A133="Regular Cases",'Regular Cases'!L133,INDIRECT("'"&amp;$A133&amp;"'!N5"))</f>
        <v>#N/A</v>
      </c>
      <c r="N133" s="32"/>
      <c r="O133" s="141" t="e">
        <f ca="1">IF($A133="Regular Cases",'Regular Cases'!N133,INDIRECT("'"&amp;$A133&amp;"'!L5"))</f>
        <v>#N/A</v>
      </c>
      <c r="P133" s="33" t="e">
        <f ca="1">IF($A133="Regular Cases",'Regular Cases'!O133,"")</f>
        <v>#N/A</v>
      </c>
      <c r="Q133" s="34"/>
      <c r="R133" s="45"/>
      <c r="S133" s="36" t="e">
        <f ca="1">IF($A133="Regular Cases",'Regular Cases'!R133,INDIRECT("'"&amp;$A133&amp;"'!L5"))</f>
        <v>#N/A</v>
      </c>
      <c r="T133" s="37"/>
      <c r="U133" s="38"/>
      <c r="V133" s="39"/>
      <c r="W133" s="40"/>
      <c r="X133" s="41"/>
      <c r="Y133" s="42"/>
      <c r="Z133" s="42"/>
      <c r="AA133" s="42"/>
      <c r="AB133" s="43"/>
      <c r="AC133" s="44"/>
    </row>
    <row r="134" spans="1:29" x14ac:dyDescent="0.25">
      <c r="A134" s="101" t="e">
        <f ca="1">IF(ROW(B134)-3&lt;=COUNTA('Regular Cases'!$A$4:$A$100),HYPERLINK("#'Regular Cases'!A1","Regular Cases"),HYPERLINK("#'" &amp; VLOOKUP(ROW(B134)-3-COUNTA('Regular Cases'!$A$4:$A$100),Worksheet!$F$2:$G$51,2,FALSE) &amp; "'!A1", VLOOKUP(ROW(B134)-3-COUNTA('Regular Cases'!$A$4:$A$100),Worksheet!$F$2:$G$51,2,FALSE)))</f>
        <v>#N/A</v>
      </c>
      <c r="B134" s="109" t="e">
        <f ca="1">IF($A134="Regular Cases",'Regular Cases'!A134,INDIRECT("'"&amp;$A134&amp;"'!B5"))</f>
        <v>#N/A</v>
      </c>
      <c r="C134" s="110" t="e">
        <f ca="1">IF($A134="Regular Cases",'Regular Cases'!B134,INDIRECT("'"&amp;$A134&amp;"'!B7"))</f>
        <v>#N/A</v>
      </c>
      <c r="D134" s="110" t="e">
        <f ca="1">IF($A134="Regular Cases",'Regular Cases'!C134,INDIRECT("'"&amp;$A134&amp;"'!B6"))</f>
        <v>#N/A</v>
      </c>
      <c r="E134" s="110" t="e">
        <f ca="1">IF($A134="Regular Cases",'Regular Cases'!D134,INDIRECT("'"&amp;$A134&amp;"'!B8"))</f>
        <v>#N/A</v>
      </c>
      <c r="F134" s="138" t="e">
        <f ca="1">IF($A134="Regular Cases",'Regular Cases'!E134,INDIRECT("'"&amp;$A134&amp;"'!B9"))</f>
        <v>#N/A</v>
      </c>
      <c r="G134" s="110" t="e">
        <f ca="1">IF($A134="Regular Cases",'Regular Cases'!F134,INDIRECT("'"&amp;$A134&amp;"'!B15"))</f>
        <v>#N/A</v>
      </c>
      <c r="H134" s="111" t="e">
        <f ca="1">IF($A134="Regular Cases",'Regular Cases'!G134,INDIRECT("'"&amp;$A134&amp;"'!B10"))</f>
        <v>#N/A</v>
      </c>
      <c r="I134" s="112" t="e">
        <f ca="1">IF($A134="Regular Cases",'Regular Cases'!H134,INDIRECT("'"&amp;$A134&amp;"'!B11"))</f>
        <v>#N/A</v>
      </c>
      <c r="J134" s="103"/>
      <c r="K134" s="222" t="e">
        <f ca="1">IF($A134="Regular Cases",'Regular Cases'!J134,INDIRECT("'"&amp;$A134&amp;"'!L5"))</f>
        <v>#N/A</v>
      </c>
      <c r="L134" s="142" t="e">
        <f ca="1">IF($A134="Regular Cases",'Regular Cases'!K134,INDIRECT("'"&amp;$A134&amp;"'!M5"))</f>
        <v>#N/A</v>
      </c>
      <c r="M134" s="255" t="e">
        <f ca="1">IF($A134="Regular Cases",'Regular Cases'!L134,INDIRECT("'"&amp;$A134&amp;"'!N5"))</f>
        <v>#N/A</v>
      </c>
      <c r="N134" s="32"/>
      <c r="O134" s="141" t="e">
        <f ca="1">IF($A134="Regular Cases",'Regular Cases'!N134,INDIRECT("'"&amp;$A134&amp;"'!L5"))</f>
        <v>#N/A</v>
      </c>
      <c r="P134" s="33" t="e">
        <f ca="1">IF($A134="Regular Cases",'Regular Cases'!O134,"")</f>
        <v>#N/A</v>
      </c>
      <c r="Q134" s="34"/>
      <c r="R134" s="45"/>
      <c r="S134" s="36" t="e">
        <f ca="1">IF($A134="Regular Cases",'Regular Cases'!R134,INDIRECT("'"&amp;$A134&amp;"'!L5"))</f>
        <v>#N/A</v>
      </c>
      <c r="T134" s="37"/>
      <c r="U134" s="38"/>
      <c r="V134" s="39"/>
      <c r="W134" s="40"/>
      <c r="X134" s="41"/>
      <c r="Y134" s="42"/>
      <c r="Z134" s="42"/>
      <c r="AA134" s="42"/>
      <c r="AB134" s="43"/>
      <c r="AC134" s="44"/>
    </row>
    <row r="135" spans="1:29" x14ac:dyDescent="0.25">
      <c r="A135" s="101" t="e">
        <f ca="1">IF(ROW(B135)-3&lt;=COUNTA('Regular Cases'!$A$4:$A$100),HYPERLINK("#'Regular Cases'!A1","Regular Cases"),HYPERLINK("#'" &amp; VLOOKUP(ROW(B135)-3-COUNTA('Regular Cases'!$A$4:$A$100),Worksheet!$F$2:$G$51,2,FALSE) &amp; "'!A1", VLOOKUP(ROW(B135)-3-COUNTA('Regular Cases'!$A$4:$A$100),Worksheet!$F$2:$G$51,2,FALSE)))</f>
        <v>#N/A</v>
      </c>
      <c r="B135" s="109" t="e">
        <f ca="1">IF($A135="Regular Cases",'Regular Cases'!A135,INDIRECT("'"&amp;$A135&amp;"'!B5"))</f>
        <v>#N/A</v>
      </c>
      <c r="C135" s="110" t="e">
        <f ca="1">IF($A135="Regular Cases",'Regular Cases'!B135,INDIRECT("'"&amp;$A135&amp;"'!B7"))</f>
        <v>#N/A</v>
      </c>
      <c r="D135" s="110" t="e">
        <f ca="1">IF($A135="Regular Cases",'Regular Cases'!C135,INDIRECT("'"&amp;$A135&amp;"'!B6"))</f>
        <v>#N/A</v>
      </c>
      <c r="E135" s="110" t="e">
        <f ca="1">IF($A135="Regular Cases",'Regular Cases'!D135,INDIRECT("'"&amp;$A135&amp;"'!B8"))</f>
        <v>#N/A</v>
      </c>
      <c r="F135" s="138" t="e">
        <f ca="1">IF($A135="Regular Cases",'Regular Cases'!E135,INDIRECT("'"&amp;$A135&amp;"'!B9"))</f>
        <v>#N/A</v>
      </c>
      <c r="G135" s="110" t="e">
        <f ca="1">IF($A135="Regular Cases",'Regular Cases'!F135,INDIRECT("'"&amp;$A135&amp;"'!B15"))</f>
        <v>#N/A</v>
      </c>
      <c r="H135" s="111" t="e">
        <f ca="1">IF($A135="Regular Cases",'Regular Cases'!G135,INDIRECT("'"&amp;$A135&amp;"'!B10"))</f>
        <v>#N/A</v>
      </c>
      <c r="I135" s="112" t="e">
        <f ca="1">IF($A135="Regular Cases",'Regular Cases'!H135,INDIRECT("'"&amp;$A135&amp;"'!B11"))</f>
        <v>#N/A</v>
      </c>
      <c r="J135" s="103"/>
      <c r="K135" s="222" t="e">
        <f ca="1">IF($A135="Regular Cases",'Regular Cases'!J135,INDIRECT("'"&amp;$A135&amp;"'!L5"))</f>
        <v>#N/A</v>
      </c>
      <c r="L135" s="142" t="e">
        <f ca="1">IF($A135="Regular Cases",'Regular Cases'!K135,INDIRECT("'"&amp;$A135&amp;"'!M5"))</f>
        <v>#N/A</v>
      </c>
      <c r="M135" s="255" t="e">
        <f ca="1">IF($A135="Regular Cases",'Regular Cases'!L135,INDIRECT("'"&amp;$A135&amp;"'!N5"))</f>
        <v>#N/A</v>
      </c>
      <c r="N135" s="32"/>
      <c r="O135" s="141" t="e">
        <f ca="1">IF($A135="Regular Cases",'Regular Cases'!N135,INDIRECT("'"&amp;$A135&amp;"'!L5"))</f>
        <v>#N/A</v>
      </c>
      <c r="P135" s="33" t="e">
        <f ca="1">IF($A135="Regular Cases",'Regular Cases'!O135,"")</f>
        <v>#N/A</v>
      </c>
      <c r="Q135" s="34"/>
      <c r="R135" s="45"/>
      <c r="S135" s="36" t="e">
        <f ca="1">IF($A135="Regular Cases",'Regular Cases'!R135,INDIRECT("'"&amp;$A135&amp;"'!L5"))</f>
        <v>#N/A</v>
      </c>
      <c r="T135" s="37"/>
      <c r="U135" s="38"/>
      <c r="V135" s="39"/>
      <c r="W135" s="40"/>
      <c r="X135" s="41"/>
      <c r="Y135" s="42"/>
      <c r="Z135" s="42"/>
      <c r="AA135" s="42"/>
      <c r="AB135" s="43"/>
      <c r="AC135" s="44"/>
    </row>
    <row r="136" spans="1:29" x14ac:dyDescent="0.25">
      <c r="A136" s="101" t="e">
        <f ca="1">IF(ROW(B136)-3&lt;=COUNTA('Regular Cases'!$A$4:$A$100),HYPERLINK("#'Regular Cases'!A1","Regular Cases"),HYPERLINK("#'" &amp; VLOOKUP(ROW(B136)-3-COUNTA('Regular Cases'!$A$4:$A$100),Worksheet!$F$2:$G$51,2,FALSE) &amp; "'!A1", VLOOKUP(ROW(B136)-3-COUNTA('Regular Cases'!$A$4:$A$100),Worksheet!$F$2:$G$51,2,FALSE)))</f>
        <v>#N/A</v>
      </c>
      <c r="B136" s="109" t="e">
        <f ca="1">IF($A136="Regular Cases",'Regular Cases'!A136,INDIRECT("'"&amp;$A136&amp;"'!B5"))</f>
        <v>#N/A</v>
      </c>
      <c r="C136" s="110" t="e">
        <f ca="1">IF($A136="Regular Cases",'Regular Cases'!B136,INDIRECT("'"&amp;$A136&amp;"'!B7"))</f>
        <v>#N/A</v>
      </c>
      <c r="D136" s="110" t="e">
        <f ca="1">IF($A136="Regular Cases",'Regular Cases'!C136,INDIRECT("'"&amp;$A136&amp;"'!B6"))</f>
        <v>#N/A</v>
      </c>
      <c r="E136" s="110" t="e">
        <f ca="1">IF($A136="Regular Cases",'Regular Cases'!D136,INDIRECT("'"&amp;$A136&amp;"'!B8"))</f>
        <v>#N/A</v>
      </c>
      <c r="F136" s="138" t="e">
        <f ca="1">IF($A136="Regular Cases",'Regular Cases'!E136,INDIRECT("'"&amp;$A136&amp;"'!B9"))</f>
        <v>#N/A</v>
      </c>
      <c r="G136" s="110" t="e">
        <f ca="1">IF($A136="Regular Cases",'Regular Cases'!F136,INDIRECT("'"&amp;$A136&amp;"'!B15"))</f>
        <v>#N/A</v>
      </c>
      <c r="H136" s="111" t="e">
        <f ca="1">IF($A136="Regular Cases",'Regular Cases'!G136,INDIRECT("'"&amp;$A136&amp;"'!B10"))</f>
        <v>#N/A</v>
      </c>
      <c r="I136" s="112" t="e">
        <f ca="1">IF($A136="Regular Cases",'Regular Cases'!H136,INDIRECT("'"&amp;$A136&amp;"'!B11"))</f>
        <v>#N/A</v>
      </c>
      <c r="J136" s="103"/>
      <c r="K136" s="222" t="e">
        <f ca="1">IF($A136="Regular Cases",'Regular Cases'!J136,INDIRECT("'"&amp;$A136&amp;"'!L5"))</f>
        <v>#N/A</v>
      </c>
      <c r="L136" s="142" t="e">
        <f ca="1">IF($A136="Regular Cases",'Regular Cases'!K136,INDIRECT("'"&amp;$A136&amp;"'!M5"))</f>
        <v>#N/A</v>
      </c>
      <c r="M136" s="255" t="e">
        <f ca="1">IF($A136="Regular Cases",'Regular Cases'!L136,INDIRECT("'"&amp;$A136&amp;"'!N5"))</f>
        <v>#N/A</v>
      </c>
      <c r="N136" s="32"/>
      <c r="O136" s="141" t="e">
        <f ca="1">IF($A136="Regular Cases",'Regular Cases'!N136,INDIRECT("'"&amp;$A136&amp;"'!L5"))</f>
        <v>#N/A</v>
      </c>
      <c r="P136" s="33" t="e">
        <f ca="1">IF($A136="Regular Cases",'Regular Cases'!O136,"")</f>
        <v>#N/A</v>
      </c>
      <c r="Q136" s="34"/>
      <c r="R136" s="45"/>
      <c r="S136" s="36" t="e">
        <f ca="1">IF($A136="Regular Cases",'Regular Cases'!R136,INDIRECT("'"&amp;$A136&amp;"'!L5"))</f>
        <v>#N/A</v>
      </c>
      <c r="T136" s="37"/>
      <c r="U136" s="38"/>
      <c r="V136" s="39"/>
      <c r="W136" s="40"/>
      <c r="X136" s="41"/>
      <c r="Y136" s="42"/>
      <c r="Z136" s="42"/>
      <c r="AA136" s="42"/>
      <c r="AB136" s="43"/>
      <c r="AC136" s="44"/>
    </row>
    <row r="137" spans="1:29" x14ac:dyDescent="0.25">
      <c r="A137" s="101" t="e">
        <f ca="1">IF(ROW(B137)-3&lt;=COUNTA('Regular Cases'!$A$4:$A$100),HYPERLINK("#'Regular Cases'!A1","Regular Cases"),HYPERLINK("#'" &amp; VLOOKUP(ROW(B137)-3-COUNTA('Regular Cases'!$A$4:$A$100),Worksheet!$F$2:$G$51,2,FALSE) &amp; "'!A1", VLOOKUP(ROW(B137)-3-COUNTA('Regular Cases'!$A$4:$A$100),Worksheet!$F$2:$G$51,2,FALSE)))</f>
        <v>#N/A</v>
      </c>
      <c r="B137" s="109" t="e">
        <f ca="1">IF($A137="Regular Cases",'Regular Cases'!A137,INDIRECT("'"&amp;$A137&amp;"'!B5"))</f>
        <v>#N/A</v>
      </c>
      <c r="C137" s="110" t="e">
        <f ca="1">IF($A137="Regular Cases",'Regular Cases'!B137,INDIRECT("'"&amp;$A137&amp;"'!B7"))</f>
        <v>#N/A</v>
      </c>
      <c r="D137" s="110" t="e">
        <f ca="1">IF($A137="Regular Cases",'Regular Cases'!C137,INDIRECT("'"&amp;$A137&amp;"'!B6"))</f>
        <v>#N/A</v>
      </c>
      <c r="E137" s="110" t="e">
        <f ca="1">IF($A137="Regular Cases",'Regular Cases'!D137,INDIRECT("'"&amp;$A137&amp;"'!B8"))</f>
        <v>#N/A</v>
      </c>
      <c r="F137" s="138" t="e">
        <f ca="1">IF($A137="Regular Cases",'Regular Cases'!E137,INDIRECT("'"&amp;$A137&amp;"'!B9"))</f>
        <v>#N/A</v>
      </c>
      <c r="G137" s="110" t="e">
        <f ca="1">IF($A137="Regular Cases",'Regular Cases'!F137,INDIRECT("'"&amp;$A137&amp;"'!B15"))</f>
        <v>#N/A</v>
      </c>
      <c r="H137" s="111" t="e">
        <f ca="1">IF($A137="Regular Cases",'Regular Cases'!G137,INDIRECT("'"&amp;$A137&amp;"'!B10"))</f>
        <v>#N/A</v>
      </c>
      <c r="I137" s="112" t="e">
        <f ca="1">IF($A137="Regular Cases",'Regular Cases'!H137,INDIRECT("'"&amp;$A137&amp;"'!B11"))</f>
        <v>#N/A</v>
      </c>
      <c r="J137" s="103"/>
      <c r="K137" s="222" t="e">
        <f ca="1">IF($A137="Regular Cases",'Regular Cases'!J137,INDIRECT("'"&amp;$A137&amp;"'!L5"))</f>
        <v>#N/A</v>
      </c>
      <c r="L137" s="142" t="e">
        <f ca="1">IF($A137="Regular Cases",'Regular Cases'!K137,INDIRECT("'"&amp;$A137&amp;"'!M5"))</f>
        <v>#N/A</v>
      </c>
      <c r="M137" s="255" t="e">
        <f ca="1">IF($A137="Regular Cases",'Regular Cases'!L137,INDIRECT("'"&amp;$A137&amp;"'!N5"))</f>
        <v>#N/A</v>
      </c>
      <c r="N137" s="32"/>
      <c r="O137" s="141" t="e">
        <f ca="1">IF($A137="Regular Cases",'Regular Cases'!N137,INDIRECT("'"&amp;$A137&amp;"'!L5"))</f>
        <v>#N/A</v>
      </c>
      <c r="P137" s="33" t="e">
        <f ca="1">IF($A137="Regular Cases",'Regular Cases'!O137,"")</f>
        <v>#N/A</v>
      </c>
      <c r="Q137" s="34"/>
      <c r="R137" s="45"/>
      <c r="S137" s="36" t="e">
        <f ca="1">IF($A137="Regular Cases",'Regular Cases'!R137,INDIRECT("'"&amp;$A137&amp;"'!L5"))</f>
        <v>#N/A</v>
      </c>
      <c r="T137" s="37"/>
      <c r="U137" s="38"/>
      <c r="V137" s="39"/>
      <c r="W137" s="40"/>
      <c r="X137" s="41"/>
      <c r="Y137" s="42"/>
      <c r="Z137" s="42"/>
      <c r="AA137" s="42"/>
      <c r="AB137" s="43"/>
      <c r="AC137" s="44"/>
    </row>
    <row r="138" spans="1:29" x14ac:dyDescent="0.25">
      <c r="A138" s="101" t="e">
        <f ca="1">IF(ROW(B138)-3&lt;=COUNTA('Regular Cases'!$A$4:$A$100),HYPERLINK("#'Regular Cases'!A1","Regular Cases"),HYPERLINK("#'" &amp; VLOOKUP(ROW(B138)-3-COUNTA('Regular Cases'!$A$4:$A$100),Worksheet!$F$2:$G$51,2,FALSE) &amp; "'!A1", VLOOKUP(ROW(B138)-3-COUNTA('Regular Cases'!$A$4:$A$100),Worksheet!$F$2:$G$51,2,FALSE)))</f>
        <v>#N/A</v>
      </c>
      <c r="B138" s="109" t="e">
        <f ca="1">IF($A138="Regular Cases",'Regular Cases'!A138,INDIRECT("'"&amp;$A138&amp;"'!B5"))</f>
        <v>#N/A</v>
      </c>
      <c r="C138" s="110" t="e">
        <f ca="1">IF($A138="Regular Cases",'Regular Cases'!B138,INDIRECT("'"&amp;$A138&amp;"'!B7"))</f>
        <v>#N/A</v>
      </c>
      <c r="D138" s="110" t="e">
        <f ca="1">IF($A138="Regular Cases",'Regular Cases'!C138,INDIRECT("'"&amp;$A138&amp;"'!B6"))</f>
        <v>#N/A</v>
      </c>
      <c r="E138" s="110" t="e">
        <f ca="1">IF($A138="Regular Cases",'Regular Cases'!D138,INDIRECT("'"&amp;$A138&amp;"'!B8"))</f>
        <v>#N/A</v>
      </c>
      <c r="F138" s="138" t="e">
        <f ca="1">IF($A138="Regular Cases",'Regular Cases'!E138,INDIRECT("'"&amp;$A138&amp;"'!B9"))</f>
        <v>#N/A</v>
      </c>
      <c r="G138" s="110" t="e">
        <f ca="1">IF($A138="Regular Cases",'Regular Cases'!F138,INDIRECT("'"&amp;$A138&amp;"'!B15"))</f>
        <v>#N/A</v>
      </c>
      <c r="H138" s="111" t="e">
        <f ca="1">IF($A138="Regular Cases",'Regular Cases'!G138,INDIRECT("'"&amp;$A138&amp;"'!B10"))</f>
        <v>#N/A</v>
      </c>
      <c r="I138" s="112" t="e">
        <f ca="1">IF($A138="Regular Cases",'Regular Cases'!H138,INDIRECT("'"&amp;$A138&amp;"'!B11"))</f>
        <v>#N/A</v>
      </c>
      <c r="J138" s="103"/>
      <c r="K138" s="222" t="e">
        <f ca="1">IF($A138="Regular Cases",'Regular Cases'!J138,INDIRECT("'"&amp;$A138&amp;"'!L5"))</f>
        <v>#N/A</v>
      </c>
      <c r="L138" s="142" t="e">
        <f ca="1">IF($A138="Regular Cases",'Regular Cases'!K138,INDIRECT("'"&amp;$A138&amp;"'!M5"))</f>
        <v>#N/A</v>
      </c>
      <c r="M138" s="255" t="e">
        <f ca="1">IF($A138="Regular Cases",'Regular Cases'!L138,INDIRECT("'"&amp;$A138&amp;"'!N5"))</f>
        <v>#N/A</v>
      </c>
      <c r="N138" s="32"/>
      <c r="O138" s="141" t="e">
        <f ca="1">IF($A138="Regular Cases",'Regular Cases'!N138,INDIRECT("'"&amp;$A138&amp;"'!L5"))</f>
        <v>#N/A</v>
      </c>
      <c r="P138" s="33" t="e">
        <f ca="1">IF($A138="Regular Cases",'Regular Cases'!O138,"")</f>
        <v>#N/A</v>
      </c>
      <c r="Q138" s="34"/>
      <c r="R138" s="45"/>
      <c r="S138" s="36" t="e">
        <f ca="1">IF($A138="Regular Cases",'Regular Cases'!R138,INDIRECT("'"&amp;$A138&amp;"'!L5"))</f>
        <v>#N/A</v>
      </c>
      <c r="T138" s="37"/>
      <c r="U138" s="38"/>
      <c r="V138" s="39"/>
      <c r="W138" s="40"/>
      <c r="X138" s="41"/>
      <c r="Y138" s="42"/>
      <c r="Z138" s="42"/>
      <c r="AA138" s="42"/>
      <c r="AB138" s="43"/>
      <c r="AC138" s="44"/>
    </row>
    <row r="139" spans="1:29" x14ac:dyDescent="0.25">
      <c r="A139" s="101" t="e">
        <f ca="1">IF(ROW(B139)-3&lt;=COUNTA('Regular Cases'!$A$4:$A$100),HYPERLINK("#'Regular Cases'!A1","Regular Cases"),HYPERLINK("#'" &amp; VLOOKUP(ROW(B139)-3-COUNTA('Regular Cases'!$A$4:$A$100),Worksheet!$F$2:$G$51,2,FALSE) &amp; "'!A1", VLOOKUP(ROW(B139)-3-COUNTA('Regular Cases'!$A$4:$A$100),Worksheet!$F$2:$G$51,2,FALSE)))</f>
        <v>#N/A</v>
      </c>
      <c r="B139" s="109" t="e">
        <f ca="1">IF($A139="Regular Cases",'Regular Cases'!A139,INDIRECT("'"&amp;$A139&amp;"'!B5"))</f>
        <v>#N/A</v>
      </c>
      <c r="C139" s="110" t="e">
        <f ca="1">IF($A139="Regular Cases",'Regular Cases'!B139,INDIRECT("'"&amp;$A139&amp;"'!B7"))</f>
        <v>#N/A</v>
      </c>
      <c r="D139" s="110" t="e">
        <f ca="1">IF($A139="Regular Cases",'Regular Cases'!C139,INDIRECT("'"&amp;$A139&amp;"'!B6"))</f>
        <v>#N/A</v>
      </c>
      <c r="E139" s="110" t="e">
        <f ca="1">IF($A139="Regular Cases",'Regular Cases'!D139,INDIRECT("'"&amp;$A139&amp;"'!B8"))</f>
        <v>#N/A</v>
      </c>
      <c r="F139" s="138" t="e">
        <f ca="1">IF($A139="Regular Cases",'Regular Cases'!E139,INDIRECT("'"&amp;$A139&amp;"'!B9"))</f>
        <v>#N/A</v>
      </c>
      <c r="G139" s="110" t="e">
        <f ca="1">IF($A139="Regular Cases",'Regular Cases'!F139,INDIRECT("'"&amp;$A139&amp;"'!B15"))</f>
        <v>#N/A</v>
      </c>
      <c r="H139" s="111" t="e">
        <f ca="1">IF($A139="Regular Cases",'Regular Cases'!G139,INDIRECT("'"&amp;$A139&amp;"'!B10"))</f>
        <v>#N/A</v>
      </c>
      <c r="I139" s="112" t="e">
        <f ca="1">IF($A139="Regular Cases",'Regular Cases'!H139,INDIRECT("'"&amp;$A139&amp;"'!B11"))</f>
        <v>#N/A</v>
      </c>
      <c r="J139" s="103"/>
      <c r="K139" s="222" t="e">
        <f ca="1">IF($A139="Regular Cases",'Regular Cases'!J139,INDIRECT("'"&amp;$A139&amp;"'!L5"))</f>
        <v>#N/A</v>
      </c>
      <c r="L139" s="142" t="e">
        <f ca="1">IF($A139="Regular Cases",'Regular Cases'!K139,INDIRECT("'"&amp;$A139&amp;"'!M5"))</f>
        <v>#N/A</v>
      </c>
      <c r="M139" s="255" t="e">
        <f ca="1">IF($A139="Regular Cases",'Regular Cases'!L139,INDIRECT("'"&amp;$A139&amp;"'!N5"))</f>
        <v>#N/A</v>
      </c>
      <c r="N139" s="32"/>
      <c r="O139" s="141" t="e">
        <f ca="1">IF($A139="Regular Cases",'Regular Cases'!N139,INDIRECT("'"&amp;$A139&amp;"'!L5"))</f>
        <v>#N/A</v>
      </c>
      <c r="P139" s="33" t="e">
        <f ca="1">IF($A139="Regular Cases",'Regular Cases'!O139,"")</f>
        <v>#N/A</v>
      </c>
      <c r="Q139" s="34"/>
      <c r="R139" s="45"/>
      <c r="S139" s="36" t="e">
        <f ca="1">IF($A139="Regular Cases",'Regular Cases'!R139,INDIRECT("'"&amp;$A139&amp;"'!L5"))</f>
        <v>#N/A</v>
      </c>
      <c r="T139" s="37"/>
      <c r="U139" s="38"/>
      <c r="V139" s="39"/>
      <c r="W139" s="40"/>
      <c r="X139" s="41"/>
      <c r="Y139" s="42"/>
      <c r="Z139" s="42"/>
      <c r="AA139" s="42"/>
      <c r="AB139" s="43"/>
      <c r="AC139" s="44"/>
    </row>
    <row r="140" spans="1:29" x14ac:dyDescent="0.25">
      <c r="A140" s="101" t="e">
        <f ca="1">IF(ROW(B140)-3&lt;=COUNTA('Regular Cases'!$A$4:$A$100),HYPERLINK("#'Regular Cases'!A1","Regular Cases"),HYPERLINK("#'" &amp; VLOOKUP(ROW(B140)-3-COUNTA('Regular Cases'!$A$4:$A$100),Worksheet!$F$2:$G$51,2,FALSE) &amp; "'!A1", VLOOKUP(ROW(B140)-3-COUNTA('Regular Cases'!$A$4:$A$100),Worksheet!$F$2:$G$51,2,FALSE)))</f>
        <v>#N/A</v>
      </c>
      <c r="B140" s="109" t="e">
        <f ca="1">IF($A140="Regular Cases",'Regular Cases'!A140,INDIRECT("'"&amp;$A140&amp;"'!B5"))</f>
        <v>#N/A</v>
      </c>
      <c r="C140" s="110" t="e">
        <f ca="1">IF($A140="Regular Cases",'Regular Cases'!B140,INDIRECT("'"&amp;$A140&amp;"'!B7"))</f>
        <v>#N/A</v>
      </c>
      <c r="D140" s="110" t="e">
        <f ca="1">IF($A140="Regular Cases",'Regular Cases'!C140,INDIRECT("'"&amp;$A140&amp;"'!B6"))</f>
        <v>#N/A</v>
      </c>
      <c r="E140" s="110" t="e">
        <f ca="1">IF($A140="Regular Cases",'Regular Cases'!D140,INDIRECT("'"&amp;$A140&amp;"'!B8"))</f>
        <v>#N/A</v>
      </c>
      <c r="F140" s="138" t="e">
        <f ca="1">IF($A140="Regular Cases",'Regular Cases'!E140,INDIRECT("'"&amp;$A140&amp;"'!B9"))</f>
        <v>#N/A</v>
      </c>
      <c r="G140" s="110" t="e">
        <f ca="1">IF($A140="Regular Cases",'Regular Cases'!F140,INDIRECT("'"&amp;$A140&amp;"'!B15"))</f>
        <v>#N/A</v>
      </c>
      <c r="H140" s="111" t="e">
        <f ca="1">IF($A140="Regular Cases",'Regular Cases'!G140,INDIRECT("'"&amp;$A140&amp;"'!B10"))</f>
        <v>#N/A</v>
      </c>
      <c r="I140" s="112" t="e">
        <f ca="1">IF($A140="Regular Cases",'Regular Cases'!H140,INDIRECT("'"&amp;$A140&amp;"'!B11"))</f>
        <v>#N/A</v>
      </c>
      <c r="J140" s="103"/>
      <c r="K140" s="222" t="e">
        <f ca="1">IF($A140="Regular Cases",'Regular Cases'!J140,INDIRECT("'"&amp;$A140&amp;"'!L5"))</f>
        <v>#N/A</v>
      </c>
      <c r="L140" s="142" t="e">
        <f ca="1">IF($A140="Regular Cases",'Regular Cases'!K140,INDIRECT("'"&amp;$A140&amp;"'!M5"))</f>
        <v>#N/A</v>
      </c>
      <c r="M140" s="255" t="e">
        <f ca="1">IF($A140="Regular Cases",'Regular Cases'!L140,INDIRECT("'"&amp;$A140&amp;"'!N5"))</f>
        <v>#N/A</v>
      </c>
      <c r="N140" s="32"/>
      <c r="O140" s="141" t="e">
        <f ca="1">IF($A140="Regular Cases",'Regular Cases'!N140,INDIRECT("'"&amp;$A140&amp;"'!L5"))</f>
        <v>#N/A</v>
      </c>
      <c r="P140" s="33" t="e">
        <f ca="1">IF($A140="Regular Cases",'Regular Cases'!O140,"")</f>
        <v>#N/A</v>
      </c>
      <c r="Q140" s="34"/>
      <c r="R140" s="45"/>
      <c r="S140" s="36" t="e">
        <f ca="1">IF($A140="Regular Cases",'Regular Cases'!R140,INDIRECT("'"&amp;$A140&amp;"'!L5"))</f>
        <v>#N/A</v>
      </c>
      <c r="T140" s="37"/>
      <c r="U140" s="38"/>
      <c r="V140" s="39"/>
      <c r="W140" s="40"/>
      <c r="X140" s="41"/>
      <c r="Y140" s="42"/>
      <c r="Z140" s="42"/>
      <c r="AA140" s="42"/>
      <c r="AB140" s="43"/>
      <c r="AC140" s="44"/>
    </row>
    <row r="141" spans="1:29" x14ac:dyDescent="0.25">
      <c r="A141" s="101" t="e">
        <f ca="1">IF(ROW(B141)-3&lt;=COUNTA('Regular Cases'!$A$4:$A$100),HYPERLINK("#'Regular Cases'!A1","Regular Cases"),HYPERLINK("#'" &amp; VLOOKUP(ROW(B141)-3-COUNTA('Regular Cases'!$A$4:$A$100),Worksheet!$F$2:$G$51,2,FALSE) &amp; "'!A1", VLOOKUP(ROW(B141)-3-COUNTA('Regular Cases'!$A$4:$A$100),Worksheet!$F$2:$G$51,2,FALSE)))</f>
        <v>#N/A</v>
      </c>
      <c r="B141" s="109" t="e">
        <f ca="1">IF($A141="Regular Cases",'Regular Cases'!A141,INDIRECT("'"&amp;$A141&amp;"'!B5"))</f>
        <v>#N/A</v>
      </c>
      <c r="C141" s="110" t="e">
        <f ca="1">IF($A141="Regular Cases",'Regular Cases'!B141,INDIRECT("'"&amp;$A141&amp;"'!B7"))</f>
        <v>#N/A</v>
      </c>
      <c r="D141" s="110" t="e">
        <f ca="1">IF($A141="Regular Cases",'Regular Cases'!C141,INDIRECT("'"&amp;$A141&amp;"'!B6"))</f>
        <v>#N/A</v>
      </c>
      <c r="E141" s="110" t="e">
        <f ca="1">IF($A141="Regular Cases",'Regular Cases'!D141,INDIRECT("'"&amp;$A141&amp;"'!B8"))</f>
        <v>#N/A</v>
      </c>
      <c r="F141" s="138" t="e">
        <f ca="1">IF($A141="Regular Cases",'Regular Cases'!E141,INDIRECT("'"&amp;$A141&amp;"'!B9"))</f>
        <v>#N/A</v>
      </c>
      <c r="G141" s="110" t="e">
        <f ca="1">IF($A141="Regular Cases",'Regular Cases'!F141,INDIRECT("'"&amp;$A141&amp;"'!B15"))</f>
        <v>#N/A</v>
      </c>
      <c r="H141" s="111" t="e">
        <f ca="1">IF($A141="Regular Cases",'Regular Cases'!G141,INDIRECT("'"&amp;$A141&amp;"'!B10"))</f>
        <v>#N/A</v>
      </c>
      <c r="I141" s="112" t="e">
        <f ca="1">IF($A141="Regular Cases",'Regular Cases'!H141,INDIRECT("'"&amp;$A141&amp;"'!B11"))</f>
        <v>#N/A</v>
      </c>
      <c r="J141" s="103"/>
      <c r="K141" s="222" t="e">
        <f ca="1">IF($A141="Regular Cases",'Regular Cases'!J141,INDIRECT("'"&amp;$A141&amp;"'!L5"))</f>
        <v>#N/A</v>
      </c>
      <c r="L141" s="142" t="e">
        <f ca="1">IF($A141="Regular Cases",'Regular Cases'!K141,INDIRECT("'"&amp;$A141&amp;"'!M5"))</f>
        <v>#N/A</v>
      </c>
      <c r="M141" s="255" t="e">
        <f ca="1">IF($A141="Regular Cases",'Regular Cases'!L141,INDIRECT("'"&amp;$A141&amp;"'!N5"))</f>
        <v>#N/A</v>
      </c>
      <c r="N141" s="32"/>
      <c r="O141" s="141" t="e">
        <f ca="1">IF($A141="Regular Cases",'Regular Cases'!N141,INDIRECT("'"&amp;$A141&amp;"'!L5"))</f>
        <v>#N/A</v>
      </c>
      <c r="P141" s="33" t="e">
        <f ca="1">IF($A141="Regular Cases",'Regular Cases'!O141,"")</f>
        <v>#N/A</v>
      </c>
      <c r="Q141" s="34"/>
      <c r="R141" s="45"/>
      <c r="S141" s="36" t="e">
        <f ca="1">IF($A141="Regular Cases",'Regular Cases'!R141,INDIRECT("'"&amp;$A141&amp;"'!L5"))</f>
        <v>#N/A</v>
      </c>
      <c r="T141" s="37"/>
      <c r="U141" s="38"/>
      <c r="V141" s="39"/>
      <c r="W141" s="40"/>
      <c r="X141" s="41"/>
      <c r="Y141" s="42"/>
      <c r="Z141" s="42"/>
      <c r="AA141" s="42"/>
      <c r="AB141" s="43"/>
      <c r="AC141" s="44"/>
    </row>
    <row r="142" spans="1:29" x14ac:dyDescent="0.25">
      <c r="A142" s="101" t="e">
        <f ca="1">IF(ROW(B142)-3&lt;=COUNTA('Regular Cases'!$A$4:$A$100),HYPERLINK("#'Regular Cases'!A1","Regular Cases"),HYPERLINK("#'" &amp; VLOOKUP(ROW(B142)-3-COUNTA('Regular Cases'!$A$4:$A$100),Worksheet!$F$2:$G$51,2,FALSE) &amp; "'!A1", VLOOKUP(ROW(B142)-3-COUNTA('Regular Cases'!$A$4:$A$100),Worksheet!$F$2:$G$51,2,FALSE)))</f>
        <v>#N/A</v>
      </c>
      <c r="B142" s="109" t="e">
        <f ca="1">IF($A142="Regular Cases",'Regular Cases'!A142,INDIRECT("'"&amp;$A142&amp;"'!B5"))</f>
        <v>#N/A</v>
      </c>
      <c r="C142" s="110" t="e">
        <f ca="1">IF($A142="Regular Cases",'Regular Cases'!B142,INDIRECT("'"&amp;$A142&amp;"'!B7"))</f>
        <v>#N/A</v>
      </c>
      <c r="D142" s="110" t="e">
        <f ca="1">IF($A142="Regular Cases",'Regular Cases'!C142,INDIRECT("'"&amp;$A142&amp;"'!B6"))</f>
        <v>#N/A</v>
      </c>
      <c r="E142" s="110" t="e">
        <f ca="1">IF($A142="Regular Cases",'Regular Cases'!D142,INDIRECT("'"&amp;$A142&amp;"'!B8"))</f>
        <v>#N/A</v>
      </c>
      <c r="F142" s="138" t="e">
        <f ca="1">IF($A142="Regular Cases",'Regular Cases'!E142,INDIRECT("'"&amp;$A142&amp;"'!B9"))</f>
        <v>#N/A</v>
      </c>
      <c r="G142" s="110" t="e">
        <f ca="1">IF($A142="Regular Cases",'Regular Cases'!F142,INDIRECT("'"&amp;$A142&amp;"'!B15"))</f>
        <v>#N/A</v>
      </c>
      <c r="H142" s="111" t="e">
        <f ca="1">IF($A142="Regular Cases",'Regular Cases'!G142,INDIRECT("'"&amp;$A142&amp;"'!B10"))</f>
        <v>#N/A</v>
      </c>
      <c r="I142" s="112" t="e">
        <f ca="1">IF($A142="Regular Cases",'Regular Cases'!H142,INDIRECT("'"&amp;$A142&amp;"'!B11"))</f>
        <v>#N/A</v>
      </c>
      <c r="J142" s="103"/>
      <c r="K142" s="222" t="e">
        <f ca="1">IF($A142="Regular Cases",'Regular Cases'!J142,INDIRECT("'"&amp;$A142&amp;"'!L5"))</f>
        <v>#N/A</v>
      </c>
      <c r="L142" s="142" t="e">
        <f ca="1">IF($A142="Regular Cases",'Regular Cases'!K142,INDIRECT("'"&amp;$A142&amp;"'!M5"))</f>
        <v>#N/A</v>
      </c>
      <c r="M142" s="255" t="e">
        <f ca="1">IF($A142="Regular Cases",'Regular Cases'!L142,INDIRECT("'"&amp;$A142&amp;"'!N5"))</f>
        <v>#N/A</v>
      </c>
      <c r="N142" s="32"/>
      <c r="O142" s="141" t="e">
        <f ca="1">IF($A142="Regular Cases",'Regular Cases'!N142,INDIRECT("'"&amp;$A142&amp;"'!L5"))</f>
        <v>#N/A</v>
      </c>
      <c r="P142" s="33" t="e">
        <f ca="1">IF($A142="Regular Cases",'Regular Cases'!O142,"")</f>
        <v>#N/A</v>
      </c>
      <c r="Q142" s="34"/>
      <c r="R142" s="45"/>
      <c r="S142" s="36" t="e">
        <f ca="1">IF($A142="Regular Cases",'Regular Cases'!R142,INDIRECT("'"&amp;$A142&amp;"'!L5"))</f>
        <v>#N/A</v>
      </c>
      <c r="T142" s="37"/>
      <c r="U142" s="38"/>
      <c r="V142" s="39"/>
      <c r="W142" s="40"/>
      <c r="X142" s="41"/>
      <c r="Y142" s="42"/>
      <c r="Z142" s="42"/>
      <c r="AA142" s="42"/>
      <c r="AB142" s="43"/>
      <c r="AC142" s="44"/>
    </row>
    <row r="143" spans="1:29" x14ac:dyDescent="0.25">
      <c r="A143" s="101" t="e">
        <f ca="1">IF(ROW(B143)-3&lt;=COUNTA('Regular Cases'!$A$4:$A$100),HYPERLINK("#'Regular Cases'!A1","Regular Cases"),HYPERLINK("#'" &amp; VLOOKUP(ROW(B143)-3-COUNTA('Regular Cases'!$A$4:$A$100),Worksheet!$F$2:$G$51,2,FALSE) &amp; "'!A1", VLOOKUP(ROW(B143)-3-COUNTA('Regular Cases'!$A$4:$A$100),Worksheet!$F$2:$G$51,2,FALSE)))</f>
        <v>#N/A</v>
      </c>
      <c r="B143" s="109" t="e">
        <f ca="1">IF($A143="Regular Cases",'Regular Cases'!A143,INDIRECT("'"&amp;$A143&amp;"'!B5"))</f>
        <v>#N/A</v>
      </c>
      <c r="C143" s="110" t="e">
        <f ca="1">IF($A143="Regular Cases",'Regular Cases'!B143,INDIRECT("'"&amp;$A143&amp;"'!B7"))</f>
        <v>#N/A</v>
      </c>
      <c r="D143" s="110" t="e">
        <f ca="1">IF($A143="Regular Cases",'Regular Cases'!C143,INDIRECT("'"&amp;$A143&amp;"'!B6"))</f>
        <v>#N/A</v>
      </c>
      <c r="E143" s="110" t="e">
        <f ca="1">IF($A143="Regular Cases",'Regular Cases'!D143,INDIRECT("'"&amp;$A143&amp;"'!B8"))</f>
        <v>#N/A</v>
      </c>
      <c r="F143" s="138" t="e">
        <f ca="1">IF($A143="Regular Cases",'Regular Cases'!E143,INDIRECT("'"&amp;$A143&amp;"'!B9"))</f>
        <v>#N/A</v>
      </c>
      <c r="G143" s="110" t="e">
        <f ca="1">IF($A143="Regular Cases",'Regular Cases'!F143,INDIRECT("'"&amp;$A143&amp;"'!B15"))</f>
        <v>#N/A</v>
      </c>
      <c r="H143" s="111" t="e">
        <f ca="1">IF($A143="Regular Cases",'Regular Cases'!G143,INDIRECT("'"&amp;$A143&amp;"'!B10"))</f>
        <v>#N/A</v>
      </c>
      <c r="I143" s="112" t="e">
        <f ca="1">IF($A143="Regular Cases",'Regular Cases'!H143,INDIRECT("'"&amp;$A143&amp;"'!B11"))</f>
        <v>#N/A</v>
      </c>
      <c r="J143" s="103"/>
      <c r="K143" s="222" t="e">
        <f ca="1">IF($A143="Regular Cases",'Regular Cases'!J143,INDIRECT("'"&amp;$A143&amp;"'!L5"))</f>
        <v>#N/A</v>
      </c>
      <c r="L143" s="142" t="e">
        <f ca="1">IF($A143="Regular Cases",'Regular Cases'!K143,INDIRECT("'"&amp;$A143&amp;"'!M5"))</f>
        <v>#N/A</v>
      </c>
      <c r="M143" s="255" t="e">
        <f ca="1">IF($A143="Regular Cases",'Regular Cases'!L143,INDIRECT("'"&amp;$A143&amp;"'!N5"))</f>
        <v>#N/A</v>
      </c>
      <c r="N143" s="32"/>
      <c r="O143" s="141" t="e">
        <f ca="1">IF($A143="Regular Cases",'Regular Cases'!N143,INDIRECT("'"&amp;$A143&amp;"'!L5"))</f>
        <v>#N/A</v>
      </c>
      <c r="P143" s="33" t="e">
        <f ca="1">IF($A143="Regular Cases",'Regular Cases'!O143,"")</f>
        <v>#N/A</v>
      </c>
      <c r="Q143" s="34"/>
      <c r="R143" s="45"/>
      <c r="S143" s="36" t="e">
        <f ca="1">IF($A143="Regular Cases",'Regular Cases'!R143,INDIRECT("'"&amp;$A143&amp;"'!L5"))</f>
        <v>#N/A</v>
      </c>
      <c r="T143" s="37"/>
      <c r="U143" s="38"/>
      <c r="V143" s="39"/>
      <c r="W143" s="40"/>
      <c r="X143" s="41"/>
      <c r="Y143" s="42"/>
      <c r="Z143" s="42"/>
      <c r="AA143" s="42"/>
      <c r="AB143" s="43"/>
      <c r="AC143" s="44"/>
    </row>
    <row r="144" spans="1:29" x14ac:dyDescent="0.25">
      <c r="A144" s="101" t="e">
        <f ca="1">IF(ROW(B144)-3&lt;=COUNTA('Regular Cases'!$A$4:$A$100),HYPERLINK("#'Regular Cases'!A1","Regular Cases"),HYPERLINK("#'" &amp; VLOOKUP(ROW(B144)-3-COUNTA('Regular Cases'!$A$4:$A$100),Worksheet!$F$2:$G$51,2,FALSE) &amp; "'!A1", VLOOKUP(ROW(B144)-3-COUNTA('Regular Cases'!$A$4:$A$100),Worksheet!$F$2:$G$51,2,FALSE)))</f>
        <v>#N/A</v>
      </c>
      <c r="B144" s="109" t="e">
        <f ca="1">IF($A144="Regular Cases",'Regular Cases'!A144,INDIRECT("'"&amp;$A144&amp;"'!B5"))</f>
        <v>#N/A</v>
      </c>
      <c r="C144" s="110" t="e">
        <f ca="1">IF($A144="Regular Cases",'Regular Cases'!B144,INDIRECT("'"&amp;$A144&amp;"'!B7"))</f>
        <v>#N/A</v>
      </c>
      <c r="D144" s="110" t="e">
        <f ca="1">IF($A144="Regular Cases",'Regular Cases'!C144,INDIRECT("'"&amp;$A144&amp;"'!B6"))</f>
        <v>#N/A</v>
      </c>
      <c r="E144" s="110" t="e">
        <f ca="1">IF($A144="Regular Cases",'Regular Cases'!D144,INDIRECT("'"&amp;$A144&amp;"'!B8"))</f>
        <v>#N/A</v>
      </c>
      <c r="F144" s="138" t="e">
        <f ca="1">IF($A144="Regular Cases",'Regular Cases'!E144,INDIRECT("'"&amp;$A144&amp;"'!B9"))</f>
        <v>#N/A</v>
      </c>
      <c r="G144" s="110" t="e">
        <f ca="1">IF($A144="Regular Cases",'Regular Cases'!F144,INDIRECT("'"&amp;$A144&amp;"'!B15"))</f>
        <v>#N/A</v>
      </c>
      <c r="H144" s="111" t="e">
        <f ca="1">IF($A144="Regular Cases",'Regular Cases'!G144,INDIRECT("'"&amp;$A144&amp;"'!B10"))</f>
        <v>#N/A</v>
      </c>
      <c r="I144" s="112" t="e">
        <f ca="1">IF($A144="Regular Cases",'Regular Cases'!H144,INDIRECT("'"&amp;$A144&amp;"'!B11"))</f>
        <v>#N/A</v>
      </c>
      <c r="J144" s="103"/>
      <c r="K144" s="222" t="e">
        <f ca="1">IF($A144="Regular Cases",'Regular Cases'!J144,INDIRECT("'"&amp;$A144&amp;"'!L5"))</f>
        <v>#N/A</v>
      </c>
      <c r="L144" s="142" t="e">
        <f ca="1">IF($A144="Regular Cases",'Regular Cases'!K144,INDIRECT("'"&amp;$A144&amp;"'!M5"))</f>
        <v>#N/A</v>
      </c>
      <c r="M144" s="255" t="e">
        <f ca="1">IF($A144="Regular Cases",'Regular Cases'!L144,INDIRECT("'"&amp;$A144&amp;"'!N5"))</f>
        <v>#N/A</v>
      </c>
      <c r="N144" s="32"/>
      <c r="O144" s="141" t="e">
        <f ca="1">IF($A144="Regular Cases",'Regular Cases'!N144,INDIRECT("'"&amp;$A144&amp;"'!L5"))</f>
        <v>#N/A</v>
      </c>
      <c r="P144" s="33" t="e">
        <f ca="1">IF($A144="Regular Cases",'Regular Cases'!O144,"")</f>
        <v>#N/A</v>
      </c>
      <c r="Q144" s="34"/>
      <c r="R144" s="45"/>
      <c r="S144" s="36" t="e">
        <f ca="1">IF($A144="Regular Cases",'Regular Cases'!R144,INDIRECT("'"&amp;$A144&amp;"'!L5"))</f>
        <v>#N/A</v>
      </c>
      <c r="T144" s="37"/>
      <c r="U144" s="38"/>
      <c r="V144" s="39"/>
      <c r="W144" s="40"/>
      <c r="X144" s="41"/>
      <c r="Y144" s="42"/>
      <c r="Z144" s="42"/>
      <c r="AA144" s="42"/>
      <c r="AB144" s="43"/>
      <c r="AC144" s="44"/>
    </row>
    <row r="145" spans="1:29" x14ac:dyDescent="0.25">
      <c r="A145" s="101" t="e">
        <f ca="1">IF(ROW(B145)-3&lt;=COUNTA('Regular Cases'!$A$4:$A$100),HYPERLINK("#'Regular Cases'!A1","Regular Cases"),HYPERLINK("#'" &amp; VLOOKUP(ROW(B145)-3-COUNTA('Regular Cases'!$A$4:$A$100),Worksheet!$F$2:$G$51,2,FALSE) &amp; "'!A1", VLOOKUP(ROW(B145)-3-COUNTA('Regular Cases'!$A$4:$A$100),Worksheet!$F$2:$G$51,2,FALSE)))</f>
        <v>#N/A</v>
      </c>
      <c r="B145" s="109" t="e">
        <f ca="1">IF($A145="Regular Cases",'Regular Cases'!A145,INDIRECT("'"&amp;$A145&amp;"'!B5"))</f>
        <v>#N/A</v>
      </c>
      <c r="C145" s="110" t="e">
        <f ca="1">IF($A145="Regular Cases",'Regular Cases'!B145,INDIRECT("'"&amp;$A145&amp;"'!B7"))</f>
        <v>#N/A</v>
      </c>
      <c r="D145" s="110" t="e">
        <f ca="1">IF($A145="Regular Cases",'Regular Cases'!C145,INDIRECT("'"&amp;$A145&amp;"'!B6"))</f>
        <v>#N/A</v>
      </c>
      <c r="E145" s="110" t="e">
        <f ca="1">IF($A145="Regular Cases",'Regular Cases'!D145,INDIRECT("'"&amp;$A145&amp;"'!B8"))</f>
        <v>#N/A</v>
      </c>
      <c r="F145" s="138" t="e">
        <f ca="1">IF($A145="Regular Cases",'Regular Cases'!E145,INDIRECT("'"&amp;$A145&amp;"'!B9"))</f>
        <v>#N/A</v>
      </c>
      <c r="G145" s="110" t="e">
        <f ca="1">IF($A145="Regular Cases",'Regular Cases'!F145,INDIRECT("'"&amp;$A145&amp;"'!B15"))</f>
        <v>#N/A</v>
      </c>
      <c r="H145" s="111" t="e">
        <f ca="1">IF($A145="Regular Cases",'Regular Cases'!G145,INDIRECT("'"&amp;$A145&amp;"'!B10"))</f>
        <v>#N/A</v>
      </c>
      <c r="I145" s="112" t="e">
        <f ca="1">IF($A145="Regular Cases",'Regular Cases'!H145,INDIRECT("'"&amp;$A145&amp;"'!B11"))</f>
        <v>#N/A</v>
      </c>
      <c r="J145" s="103"/>
      <c r="K145" s="222" t="e">
        <f ca="1">IF($A145="Regular Cases",'Regular Cases'!J145,INDIRECT("'"&amp;$A145&amp;"'!L5"))</f>
        <v>#N/A</v>
      </c>
      <c r="L145" s="142" t="e">
        <f ca="1">IF($A145="Regular Cases",'Regular Cases'!K145,INDIRECT("'"&amp;$A145&amp;"'!M5"))</f>
        <v>#N/A</v>
      </c>
      <c r="M145" s="255" t="e">
        <f ca="1">IF($A145="Regular Cases",'Regular Cases'!L145,INDIRECT("'"&amp;$A145&amp;"'!N5"))</f>
        <v>#N/A</v>
      </c>
      <c r="N145" s="32"/>
      <c r="O145" s="141" t="e">
        <f ca="1">IF($A145="Regular Cases",'Regular Cases'!N145,INDIRECT("'"&amp;$A145&amp;"'!L5"))</f>
        <v>#N/A</v>
      </c>
      <c r="P145" s="33" t="e">
        <f ca="1">IF($A145="Regular Cases",'Regular Cases'!O145,"")</f>
        <v>#N/A</v>
      </c>
      <c r="Q145" s="34"/>
      <c r="R145" s="45"/>
      <c r="S145" s="36" t="e">
        <f ca="1">IF($A145="Regular Cases",'Regular Cases'!R145,INDIRECT("'"&amp;$A145&amp;"'!L5"))</f>
        <v>#N/A</v>
      </c>
      <c r="T145" s="37"/>
      <c r="U145" s="38"/>
      <c r="V145" s="39"/>
      <c r="W145" s="40"/>
      <c r="X145" s="41"/>
      <c r="Y145" s="42"/>
      <c r="Z145" s="42"/>
      <c r="AA145" s="42"/>
      <c r="AB145" s="43"/>
      <c r="AC145" s="44"/>
    </row>
    <row r="146" spans="1:29" x14ac:dyDescent="0.25">
      <c r="A146" s="101" t="e">
        <f ca="1">IF(ROW(B146)-3&lt;=COUNTA('Regular Cases'!$A$4:$A$100),HYPERLINK("#'Regular Cases'!A1","Regular Cases"),HYPERLINK("#'" &amp; VLOOKUP(ROW(B146)-3-COUNTA('Regular Cases'!$A$4:$A$100),Worksheet!$F$2:$G$51,2,FALSE) &amp; "'!A1", VLOOKUP(ROW(B146)-3-COUNTA('Regular Cases'!$A$4:$A$100),Worksheet!$F$2:$G$51,2,FALSE)))</f>
        <v>#N/A</v>
      </c>
      <c r="B146" s="109" t="e">
        <f ca="1">IF($A146="Regular Cases",'Regular Cases'!A146,INDIRECT("'"&amp;$A146&amp;"'!B5"))</f>
        <v>#N/A</v>
      </c>
      <c r="C146" s="110" t="e">
        <f ca="1">IF($A146="Regular Cases",'Regular Cases'!B146,INDIRECT("'"&amp;$A146&amp;"'!B7"))</f>
        <v>#N/A</v>
      </c>
      <c r="D146" s="110" t="e">
        <f ca="1">IF($A146="Regular Cases",'Regular Cases'!C146,INDIRECT("'"&amp;$A146&amp;"'!B6"))</f>
        <v>#N/A</v>
      </c>
      <c r="E146" s="110" t="e">
        <f ca="1">IF($A146="Regular Cases",'Regular Cases'!D146,INDIRECT("'"&amp;$A146&amp;"'!B8"))</f>
        <v>#N/A</v>
      </c>
      <c r="F146" s="138" t="e">
        <f ca="1">IF($A146="Regular Cases",'Regular Cases'!E146,INDIRECT("'"&amp;$A146&amp;"'!B9"))</f>
        <v>#N/A</v>
      </c>
      <c r="G146" s="110" t="e">
        <f ca="1">IF($A146="Regular Cases",'Regular Cases'!F146,INDIRECT("'"&amp;$A146&amp;"'!B15"))</f>
        <v>#N/A</v>
      </c>
      <c r="H146" s="111" t="e">
        <f ca="1">IF($A146="Regular Cases",'Regular Cases'!G146,INDIRECT("'"&amp;$A146&amp;"'!B10"))</f>
        <v>#N/A</v>
      </c>
      <c r="I146" s="112" t="e">
        <f ca="1">IF($A146="Regular Cases",'Regular Cases'!H146,INDIRECT("'"&amp;$A146&amp;"'!B11"))</f>
        <v>#N/A</v>
      </c>
      <c r="J146" s="103"/>
      <c r="K146" s="222" t="e">
        <f ca="1">IF($A146="Regular Cases",'Regular Cases'!J146,INDIRECT("'"&amp;$A146&amp;"'!L5"))</f>
        <v>#N/A</v>
      </c>
      <c r="L146" s="142" t="e">
        <f ca="1">IF($A146="Regular Cases",'Regular Cases'!K146,INDIRECT("'"&amp;$A146&amp;"'!M5"))</f>
        <v>#N/A</v>
      </c>
      <c r="M146" s="255" t="e">
        <f ca="1">IF($A146="Regular Cases",'Regular Cases'!L146,INDIRECT("'"&amp;$A146&amp;"'!N5"))</f>
        <v>#N/A</v>
      </c>
      <c r="N146" s="32"/>
      <c r="O146" s="141" t="e">
        <f ca="1">IF($A146="Regular Cases",'Regular Cases'!N146,INDIRECT("'"&amp;$A146&amp;"'!L5"))</f>
        <v>#N/A</v>
      </c>
      <c r="P146" s="33" t="e">
        <f ca="1">IF($A146="Regular Cases",'Regular Cases'!O146,"")</f>
        <v>#N/A</v>
      </c>
      <c r="Q146" s="34"/>
      <c r="R146" s="45"/>
      <c r="S146" s="36" t="e">
        <f ca="1">IF($A146="Regular Cases",'Regular Cases'!R146,INDIRECT("'"&amp;$A146&amp;"'!L5"))</f>
        <v>#N/A</v>
      </c>
      <c r="T146" s="37"/>
      <c r="U146" s="38"/>
      <c r="V146" s="39"/>
      <c r="W146" s="40"/>
      <c r="X146" s="41"/>
      <c r="Y146" s="42"/>
      <c r="Z146" s="42"/>
      <c r="AA146" s="42"/>
      <c r="AB146" s="43"/>
      <c r="AC146" s="44"/>
    </row>
    <row r="147" spans="1:29" x14ac:dyDescent="0.25">
      <c r="A147" s="101" t="e">
        <f ca="1">IF(ROW(B147)-3&lt;=COUNTA('Regular Cases'!$A$4:$A$100),HYPERLINK("#'Regular Cases'!A1","Regular Cases"),HYPERLINK("#'" &amp; VLOOKUP(ROW(B147)-3-COUNTA('Regular Cases'!$A$4:$A$100),Worksheet!$F$2:$G$51,2,FALSE) &amp; "'!A1", VLOOKUP(ROW(B147)-3-COUNTA('Regular Cases'!$A$4:$A$100),Worksheet!$F$2:$G$51,2,FALSE)))</f>
        <v>#N/A</v>
      </c>
      <c r="B147" s="109" t="e">
        <f ca="1">IF($A147="Regular Cases",'Regular Cases'!A147,INDIRECT("'"&amp;$A147&amp;"'!B5"))</f>
        <v>#N/A</v>
      </c>
      <c r="C147" s="110" t="e">
        <f ca="1">IF($A147="Regular Cases",'Regular Cases'!B147,INDIRECT("'"&amp;$A147&amp;"'!B7"))</f>
        <v>#N/A</v>
      </c>
      <c r="D147" s="110" t="e">
        <f ca="1">IF($A147="Regular Cases",'Regular Cases'!C147,INDIRECT("'"&amp;$A147&amp;"'!B6"))</f>
        <v>#N/A</v>
      </c>
      <c r="E147" s="110" t="e">
        <f ca="1">IF($A147="Regular Cases",'Regular Cases'!D147,INDIRECT("'"&amp;$A147&amp;"'!B8"))</f>
        <v>#N/A</v>
      </c>
      <c r="F147" s="138" t="e">
        <f ca="1">IF($A147="Regular Cases",'Regular Cases'!E147,INDIRECT("'"&amp;$A147&amp;"'!B9"))</f>
        <v>#N/A</v>
      </c>
      <c r="G147" s="110" t="e">
        <f ca="1">IF($A147="Regular Cases",'Regular Cases'!F147,INDIRECT("'"&amp;$A147&amp;"'!B15"))</f>
        <v>#N/A</v>
      </c>
      <c r="H147" s="111" t="e">
        <f ca="1">IF($A147="Regular Cases",'Regular Cases'!G147,INDIRECT("'"&amp;$A147&amp;"'!B10"))</f>
        <v>#N/A</v>
      </c>
      <c r="I147" s="112" t="e">
        <f ca="1">IF($A147="Regular Cases",'Regular Cases'!H147,INDIRECT("'"&amp;$A147&amp;"'!B11"))</f>
        <v>#N/A</v>
      </c>
      <c r="J147" s="103"/>
      <c r="K147" s="222" t="e">
        <f ca="1">IF($A147="Regular Cases",'Regular Cases'!J147,INDIRECT("'"&amp;$A147&amp;"'!L5"))</f>
        <v>#N/A</v>
      </c>
      <c r="L147" s="142" t="e">
        <f ca="1">IF($A147="Regular Cases",'Regular Cases'!K147,INDIRECT("'"&amp;$A147&amp;"'!M5"))</f>
        <v>#N/A</v>
      </c>
      <c r="M147" s="255" t="e">
        <f ca="1">IF($A147="Regular Cases",'Regular Cases'!L147,INDIRECT("'"&amp;$A147&amp;"'!N5"))</f>
        <v>#N/A</v>
      </c>
      <c r="N147" s="32"/>
      <c r="O147" s="141" t="e">
        <f ca="1">IF($A147="Regular Cases",'Regular Cases'!N147,INDIRECT("'"&amp;$A147&amp;"'!L5"))</f>
        <v>#N/A</v>
      </c>
      <c r="P147" s="33" t="e">
        <f ca="1">IF($A147="Regular Cases",'Regular Cases'!O147,"")</f>
        <v>#N/A</v>
      </c>
      <c r="Q147" s="34"/>
      <c r="R147" s="45"/>
      <c r="S147" s="36" t="e">
        <f ca="1">IF($A147="Regular Cases",'Regular Cases'!R147,INDIRECT("'"&amp;$A147&amp;"'!L5"))</f>
        <v>#N/A</v>
      </c>
      <c r="T147" s="37"/>
      <c r="U147" s="38"/>
      <c r="V147" s="39"/>
      <c r="W147" s="40"/>
      <c r="X147" s="41"/>
      <c r="Y147" s="42"/>
      <c r="Z147" s="42"/>
      <c r="AA147" s="42"/>
      <c r="AB147" s="43"/>
      <c r="AC147" s="44"/>
    </row>
    <row r="148" spans="1:29" x14ac:dyDescent="0.25">
      <c r="A148" s="101" t="e">
        <f ca="1">IF(ROW(B148)-3&lt;=COUNTA('Regular Cases'!$A$4:$A$100),HYPERLINK("#'Regular Cases'!A1","Regular Cases"),HYPERLINK("#'" &amp; VLOOKUP(ROW(B148)-3-COUNTA('Regular Cases'!$A$4:$A$100),Worksheet!$F$2:$G$51,2,FALSE) &amp; "'!A1", VLOOKUP(ROW(B148)-3-COUNTA('Regular Cases'!$A$4:$A$100),Worksheet!$F$2:$G$51,2,FALSE)))</f>
        <v>#N/A</v>
      </c>
      <c r="B148" s="109" t="e">
        <f ca="1">IF($A148="Regular Cases",'Regular Cases'!A148,INDIRECT("'"&amp;$A148&amp;"'!B5"))</f>
        <v>#N/A</v>
      </c>
      <c r="C148" s="110" t="e">
        <f ca="1">IF($A148="Regular Cases",'Regular Cases'!B148,INDIRECT("'"&amp;$A148&amp;"'!B7"))</f>
        <v>#N/A</v>
      </c>
      <c r="D148" s="110" t="e">
        <f ca="1">IF($A148="Regular Cases",'Regular Cases'!C148,INDIRECT("'"&amp;$A148&amp;"'!B6"))</f>
        <v>#N/A</v>
      </c>
      <c r="E148" s="110" t="e">
        <f ca="1">IF($A148="Regular Cases",'Regular Cases'!D148,INDIRECT("'"&amp;$A148&amp;"'!B8"))</f>
        <v>#N/A</v>
      </c>
      <c r="F148" s="138" t="e">
        <f ca="1">IF($A148="Regular Cases",'Regular Cases'!E148,INDIRECT("'"&amp;$A148&amp;"'!B9"))</f>
        <v>#N/A</v>
      </c>
      <c r="G148" s="110" t="e">
        <f ca="1">IF($A148="Regular Cases",'Regular Cases'!F148,INDIRECT("'"&amp;$A148&amp;"'!B15"))</f>
        <v>#N/A</v>
      </c>
      <c r="H148" s="111" t="e">
        <f ca="1">IF($A148="Regular Cases",'Regular Cases'!G148,INDIRECT("'"&amp;$A148&amp;"'!B10"))</f>
        <v>#N/A</v>
      </c>
      <c r="I148" s="112" t="e">
        <f ca="1">IF($A148="Regular Cases",'Regular Cases'!H148,INDIRECT("'"&amp;$A148&amp;"'!B11"))</f>
        <v>#N/A</v>
      </c>
      <c r="J148" s="103"/>
      <c r="K148" s="222" t="e">
        <f ca="1">IF($A148="Regular Cases",'Regular Cases'!J148,INDIRECT("'"&amp;$A148&amp;"'!L5"))</f>
        <v>#N/A</v>
      </c>
      <c r="L148" s="142" t="e">
        <f ca="1">IF($A148="Regular Cases",'Regular Cases'!K148,INDIRECT("'"&amp;$A148&amp;"'!M5"))</f>
        <v>#N/A</v>
      </c>
      <c r="M148" s="255" t="e">
        <f ca="1">IF($A148="Regular Cases",'Regular Cases'!L148,INDIRECT("'"&amp;$A148&amp;"'!N5"))</f>
        <v>#N/A</v>
      </c>
      <c r="N148" s="32"/>
      <c r="O148" s="141" t="e">
        <f ca="1">IF($A148="Regular Cases",'Regular Cases'!N148,INDIRECT("'"&amp;$A148&amp;"'!L5"))</f>
        <v>#N/A</v>
      </c>
      <c r="P148" s="33" t="e">
        <f ca="1">IF($A148="Regular Cases",'Regular Cases'!O148,"")</f>
        <v>#N/A</v>
      </c>
      <c r="Q148" s="34"/>
      <c r="R148" s="45"/>
      <c r="S148" s="36" t="e">
        <f ca="1">IF($A148="Regular Cases",'Regular Cases'!R148,INDIRECT("'"&amp;$A148&amp;"'!L5"))</f>
        <v>#N/A</v>
      </c>
      <c r="T148" s="37"/>
      <c r="U148" s="38"/>
      <c r="V148" s="39"/>
      <c r="W148" s="40"/>
      <c r="X148" s="41"/>
      <c r="Y148" s="42"/>
      <c r="Z148" s="42"/>
      <c r="AA148" s="42"/>
      <c r="AB148" s="43"/>
      <c r="AC148" s="44"/>
    </row>
    <row r="149" spans="1:29" x14ac:dyDescent="0.25">
      <c r="A149" s="101" t="e">
        <f ca="1">IF(ROW(B149)-3&lt;=COUNTA('Regular Cases'!$A$4:$A$100),HYPERLINK("#'Regular Cases'!A1","Regular Cases"),HYPERLINK("#'" &amp; VLOOKUP(ROW(B149)-3-COUNTA('Regular Cases'!$A$4:$A$100),Worksheet!$F$2:$G$51,2,FALSE) &amp; "'!A1", VLOOKUP(ROW(B149)-3-COUNTA('Regular Cases'!$A$4:$A$100),Worksheet!$F$2:$G$51,2,FALSE)))</f>
        <v>#N/A</v>
      </c>
      <c r="B149" s="109" t="e">
        <f ca="1">IF($A149="Regular Cases",'Regular Cases'!A149,INDIRECT("'"&amp;$A149&amp;"'!B5"))</f>
        <v>#N/A</v>
      </c>
      <c r="C149" s="110" t="e">
        <f ca="1">IF($A149="Regular Cases",'Regular Cases'!B149,INDIRECT("'"&amp;$A149&amp;"'!B7"))</f>
        <v>#N/A</v>
      </c>
      <c r="D149" s="110" t="e">
        <f ca="1">IF($A149="Regular Cases",'Regular Cases'!C149,INDIRECT("'"&amp;$A149&amp;"'!B6"))</f>
        <v>#N/A</v>
      </c>
      <c r="E149" s="110" t="e">
        <f ca="1">IF($A149="Regular Cases",'Regular Cases'!D149,INDIRECT("'"&amp;$A149&amp;"'!B8"))</f>
        <v>#N/A</v>
      </c>
      <c r="F149" s="138" t="e">
        <f ca="1">IF($A149="Regular Cases",'Regular Cases'!E149,INDIRECT("'"&amp;$A149&amp;"'!B9"))</f>
        <v>#N/A</v>
      </c>
      <c r="G149" s="110" t="e">
        <f ca="1">IF($A149="Regular Cases",'Regular Cases'!F149,INDIRECT("'"&amp;$A149&amp;"'!B15"))</f>
        <v>#N/A</v>
      </c>
      <c r="H149" s="111" t="e">
        <f ca="1">IF($A149="Regular Cases",'Regular Cases'!G149,INDIRECT("'"&amp;$A149&amp;"'!B10"))</f>
        <v>#N/A</v>
      </c>
      <c r="I149" s="112" t="e">
        <f ca="1">IF($A149="Regular Cases",'Regular Cases'!H149,INDIRECT("'"&amp;$A149&amp;"'!B11"))</f>
        <v>#N/A</v>
      </c>
      <c r="J149" s="103"/>
      <c r="K149" s="222" t="e">
        <f ca="1">IF($A149="Regular Cases",'Regular Cases'!J149,INDIRECT("'"&amp;$A149&amp;"'!L5"))</f>
        <v>#N/A</v>
      </c>
      <c r="L149" s="142" t="e">
        <f ca="1">IF($A149="Regular Cases",'Regular Cases'!K149,INDIRECT("'"&amp;$A149&amp;"'!M5"))</f>
        <v>#N/A</v>
      </c>
      <c r="M149" s="255" t="e">
        <f ca="1">IF($A149="Regular Cases",'Regular Cases'!L149,INDIRECT("'"&amp;$A149&amp;"'!N5"))</f>
        <v>#N/A</v>
      </c>
      <c r="N149" s="32"/>
      <c r="O149" s="141" t="e">
        <f ca="1">IF($A149="Regular Cases",'Regular Cases'!N149,INDIRECT("'"&amp;$A149&amp;"'!L5"))</f>
        <v>#N/A</v>
      </c>
      <c r="P149" s="33" t="e">
        <f ca="1">IF($A149="Regular Cases",'Regular Cases'!O149,"")</f>
        <v>#N/A</v>
      </c>
      <c r="Q149" s="34"/>
      <c r="R149" s="45"/>
      <c r="S149" s="36" t="e">
        <f ca="1">IF($A149="Regular Cases",'Regular Cases'!R149,INDIRECT("'"&amp;$A149&amp;"'!L5"))</f>
        <v>#N/A</v>
      </c>
      <c r="T149" s="37"/>
      <c r="U149" s="38"/>
      <c r="V149" s="39"/>
      <c r="W149" s="40"/>
      <c r="X149" s="41"/>
      <c r="Y149" s="42"/>
      <c r="Z149" s="42"/>
      <c r="AA149" s="42"/>
      <c r="AB149" s="43"/>
      <c r="AC149" s="44"/>
    </row>
    <row r="150" spans="1:29" x14ac:dyDescent="0.25">
      <c r="A150" s="101" t="e">
        <f ca="1">IF(ROW(B150)-3&lt;=COUNTA('Regular Cases'!$A$4:$A$100),HYPERLINK("#'Regular Cases'!A1","Regular Cases"),HYPERLINK("#'" &amp; VLOOKUP(ROW(B150)-3-COUNTA('Regular Cases'!$A$4:$A$100),Worksheet!$F$2:$G$51,2,FALSE) &amp; "'!A1", VLOOKUP(ROW(B150)-3-COUNTA('Regular Cases'!$A$4:$A$100),Worksheet!$F$2:$G$51,2,FALSE)))</f>
        <v>#N/A</v>
      </c>
      <c r="B150" s="109" t="e">
        <f ca="1">IF($A150="Regular Cases",'Regular Cases'!A150,INDIRECT("'"&amp;$A150&amp;"'!B5"))</f>
        <v>#N/A</v>
      </c>
      <c r="C150" s="110" t="e">
        <f ca="1">IF($A150="Regular Cases",'Regular Cases'!B150,INDIRECT("'"&amp;$A150&amp;"'!B7"))</f>
        <v>#N/A</v>
      </c>
      <c r="D150" s="110" t="e">
        <f ca="1">IF($A150="Regular Cases",'Regular Cases'!C150,INDIRECT("'"&amp;$A150&amp;"'!B6"))</f>
        <v>#N/A</v>
      </c>
      <c r="E150" s="110" t="e">
        <f ca="1">IF($A150="Regular Cases",'Regular Cases'!D150,INDIRECT("'"&amp;$A150&amp;"'!B8"))</f>
        <v>#N/A</v>
      </c>
      <c r="F150" s="138" t="e">
        <f ca="1">IF($A150="Regular Cases",'Regular Cases'!E150,INDIRECT("'"&amp;$A150&amp;"'!B9"))</f>
        <v>#N/A</v>
      </c>
      <c r="G150" s="110" t="e">
        <f ca="1">IF($A150="Regular Cases",'Regular Cases'!F150,INDIRECT("'"&amp;$A150&amp;"'!B15"))</f>
        <v>#N/A</v>
      </c>
      <c r="H150" s="111" t="e">
        <f ca="1">IF($A150="Regular Cases",'Regular Cases'!G150,INDIRECT("'"&amp;$A150&amp;"'!B10"))</f>
        <v>#N/A</v>
      </c>
      <c r="I150" s="112" t="e">
        <f ca="1">IF($A150="Regular Cases",'Regular Cases'!H150,INDIRECT("'"&amp;$A150&amp;"'!B11"))</f>
        <v>#N/A</v>
      </c>
      <c r="J150" s="103"/>
      <c r="K150" s="222" t="e">
        <f ca="1">IF($A150="Regular Cases",'Regular Cases'!J150,INDIRECT("'"&amp;$A150&amp;"'!L5"))</f>
        <v>#N/A</v>
      </c>
      <c r="L150" s="142" t="e">
        <f ca="1">IF($A150="Regular Cases",'Regular Cases'!K150,INDIRECT("'"&amp;$A150&amp;"'!M5"))</f>
        <v>#N/A</v>
      </c>
      <c r="M150" s="255" t="e">
        <f ca="1">IF($A150="Regular Cases",'Regular Cases'!L150,INDIRECT("'"&amp;$A150&amp;"'!N5"))</f>
        <v>#N/A</v>
      </c>
      <c r="N150" s="32"/>
      <c r="O150" s="141" t="e">
        <f ca="1">IF($A150="Regular Cases",'Regular Cases'!N150,INDIRECT("'"&amp;$A150&amp;"'!L5"))</f>
        <v>#N/A</v>
      </c>
      <c r="P150" s="33" t="e">
        <f ca="1">IF($A150="Regular Cases",'Regular Cases'!O150,"")</f>
        <v>#N/A</v>
      </c>
      <c r="Q150" s="34"/>
      <c r="R150" s="45"/>
      <c r="S150" s="36" t="e">
        <f ca="1">IF($A150="Regular Cases",'Regular Cases'!R150,INDIRECT("'"&amp;$A150&amp;"'!L5"))</f>
        <v>#N/A</v>
      </c>
      <c r="T150" s="37"/>
      <c r="U150" s="38"/>
      <c r="V150" s="39"/>
      <c r="W150" s="40"/>
      <c r="X150" s="41"/>
      <c r="Y150" s="42"/>
      <c r="Z150" s="42"/>
      <c r="AA150" s="42"/>
      <c r="AB150" s="43"/>
      <c r="AC150" s="44"/>
    </row>
    <row r="151" spans="1:29" x14ac:dyDescent="0.25">
      <c r="I151" s="113"/>
    </row>
    <row r="152" spans="1:29" x14ac:dyDescent="0.25">
      <c r="I152" s="113"/>
    </row>
    <row r="153" spans="1:29" x14ac:dyDescent="0.25">
      <c r="I153" s="113"/>
    </row>
    <row r="154" spans="1:29" x14ac:dyDescent="0.25">
      <c r="I154" s="113"/>
    </row>
    <row r="155" spans="1:29" x14ac:dyDescent="0.25">
      <c r="I155" s="113"/>
    </row>
    <row r="156" spans="1:29" x14ac:dyDescent="0.25">
      <c r="I156" s="113"/>
    </row>
    <row r="157" spans="1:29" x14ac:dyDescent="0.25">
      <c r="I157" s="113"/>
    </row>
    <row r="158" spans="1:29" x14ac:dyDescent="0.25">
      <c r="I158" s="113"/>
    </row>
    <row r="159" spans="1:29" x14ac:dyDescent="0.25">
      <c r="I159" s="113"/>
    </row>
    <row r="160" spans="1:29" x14ac:dyDescent="0.25">
      <c r="I160" s="113"/>
    </row>
    <row r="161" spans="9:9" x14ac:dyDescent="0.25">
      <c r="I161" s="113"/>
    </row>
    <row r="162" spans="9:9" x14ac:dyDescent="0.25">
      <c r="I162" s="113"/>
    </row>
    <row r="163" spans="9:9" x14ac:dyDescent="0.25">
      <c r="I163" s="113"/>
    </row>
    <row r="164" spans="9:9" x14ac:dyDescent="0.25">
      <c r="I164" s="113"/>
    </row>
    <row r="165" spans="9:9" x14ac:dyDescent="0.25">
      <c r="I165" s="113"/>
    </row>
    <row r="166" spans="9:9" x14ac:dyDescent="0.25">
      <c r="I166" s="113"/>
    </row>
    <row r="167" spans="9:9" x14ac:dyDescent="0.25">
      <c r="I167" s="113"/>
    </row>
    <row r="168" spans="9:9" x14ac:dyDescent="0.25">
      <c r="I168" s="113"/>
    </row>
    <row r="169" spans="9:9" x14ac:dyDescent="0.25">
      <c r="I169" s="113"/>
    </row>
    <row r="170" spans="9:9" x14ac:dyDescent="0.25">
      <c r="I170" s="113"/>
    </row>
    <row r="171" spans="9:9" x14ac:dyDescent="0.25">
      <c r="I171" s="113"/>
    </row>
    <row r="172" spans="9:9" x14ac:dyDescent="0.25">
      <c r="I172" s="113"/>
    </row>
    <row r="173" spans="9:9" x14ac:dyDescent="0.25">
      <c r="I173" s="113"/>
    </row>
    <row r="174" spans="9:9" x14ac:dyDescent="0.25">
      <c r="I174" s="113"/>
    </row>
    <row r="175" spans="9:9" x14ac:dyDescent="0.25">
      <c r="I175" s="113"/>
    </row>
    <row r="176" spans="9:9" x14ac:dyDescent="0.25">
      <c r="I176" s="113"/>
    </row>
    <row r="177" spans="9:9" x14ac:dyDescent="0.25">
      <c r="I177" s="113"/>
    </row>
    <row r="178" spans="9:9" x14ac:dyDescent="0.25">
      <c r="I178" s="113"/>
    </row>
    <row r="179" spans="9:9" x14ac:dyDescent="0.25">
      <c r="I179" s="113"/>
    </row>
    <row r="180" spans="9:9" x14ac:dyDescent="0.25">
      <c r="I180" s="113"/>
    </row>
    <row r="181" spans="9:9" x14ac:dyDescent="0.25">
      <c r="I181" s="113"/>
    </row>
    <row r="182" spans="9:9" x14ac:dyDescent="0.25">
      <c r="I182" s="113"/>
    </row>
    <row r="183" spans="9:9" x14ac:dyDescent="0.25">
      <c r="I183" s="113"/>
    </row>
    <row r="184" spans="9:9" x14ac:dyDescent="0.25">
      <c r="I184" s="113"/>
    </row>
    <row r="185" spans="9:9" x14ac:dyDescent="0.25">
      <c r="I185" s="113"/>
    </row>
  </sheetData>
  <mergeCells count="3">
    <mergeCell ref="B1:C1"/>
    <mergeCell ref="E1:F1"/>
    <mergeCell ref="G1:H1"/>
  </mergeCells>
  <conditionalFormatting sqref="A4:A150">
    <cfRule type="containsErrors" dxfId="77" priority="14">
      <formula>ISERROR(A4)</formula>
    </cfRule>
  </conditionalFormatting>
  <conditionalFormatting sqref="B2:I1048576">
    <cfRule type="containsErrors" dxfId="76" priority="12">
      <formula>ISERROR(B2)</formula>
    </cfRule>
    <cfRule type="cellIs" dxfId="75" priority="13" operator="equal">
      <formula>0</formula>
    </cfRule>
  </conditionalFormatting>
  <conditionalFormatting sqref="K4:K150">
    <cfRule type="containsErrors" dxfId="74" priority="10">
      <formula>ISERROR(K4)</formula>
    </cfRule>
    <cfRule type="cellIs" dxfId="73" priority="11" operator="equal">
      <formula>0</formula>
    </cfRule>
  </conditionalFormatting>
  <conditionalFormatting sqref="L4:L150">
    <cfRule type="containsErrors" dxfId="72" priority="8">
      <formula>ISERROR(L4)</formula>
    </cfRule>
    <cfRule type="cellIs" dxfId="71" priority="9" operator="equal">
      <formula>0</formula>
    </cfRule>
  </conditionalFormatting>
  <conditionalFormatting sqref="M4:M150">
    <cfRule type="containsErrors" dxfId="70" priority="6">
      <formula>ISERROR(M4)</formula>
    </cfRule>
    <cfRule type="cellIs" dxfId="69" priority="7" operator="equal">
      <formula>0</formula>
    </cfRule>
  </conditionalFormatting>
  <conditionalFormatting sqref="B1 D1">
    <cfRule type="containsErrors" dxfId="68" priority="5">
      <formula>ISERROR(B1)</formula>
    </cfRule>
  </conditionalFormatting>
  <conditionalFormatting sqref="O4:O150">
    <cfRule type="containsErrors" dxfId="67" priority="3">
      <formula>ISERROR(O4)</formula>
    </cfRule>
    <cfRule type="cellIs" dxfId="66" priority="4" operator="equal">
      <formula>0</formula>
    </cfRule>
  </conditionalFormatting>
  <conditionalFormatting sqref="P4:X150">
    <cfRule type="containsErrors" dxfId="65" priority="1">
      <formula>ISERROR(P4)</formula>
    </cfRule>
    <cfRule type="cellIs" dxfId="64" priority="2" operator="equal">
      <formula>0</formula>
    </cfRule>
  </conditionalFormatting>
  <hyperlinks>
    <hyperlink ref="A1" location="Menu!A1" display="Back To Menu"/>
    <hyperlink ref="B1" location="'Regular Cases'!A1" display="Regular Cases"/>
    <hyperlink ref="D1" location="QECD!B4" display="QECD"/>
    <hyperlink ref="E1" location="'Action Items'!A1" display="Action Items"/>
    <hyperlink ref="G1" location="Summary!A1" display="Summary"/>
    <hyperlink ref="I1:J1" location="Weekly!A1" display="Weekly"/>
  </hyperlinks>
  <pageMargins left="0.7" right="0.7" top="0.75" bottom="0.75" header="0.3" footer="0.3"/>
  <pageSetup orientation="portrait" r:id="rId1"/>
  <ignoredErrors>
    <ignoredError sqref="B18:H150" evalErro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/>
  <dimension ref="A1:Q53"/>
  <sheetViews>
    <sheetView workbookViewId="0">
      <pane ySplit="3" topLeftCell="A4" activePane="bottomLeft" state="frozen"/>
      <selection pane="bottomLeft" activeCell="H1" sqref="H1:I1"/>
    </sheetView>
  </sheetViews>
  <sheetFormatPr defaultColWidth="8.85546875" defaultRowHeight="15" x14ac:dyDescent="0.25"/>
  <cols>
    <col min="1" max="1" width="14" style="1" customWidth="1"/>
    <col min="2" max="2" width="17.140625" style="1" bestFit="1" customWidth="1"/>
    <col min="3" max="3" width="22" style="1" customWidth="1"/>
    <col min="4" max="16384" width="8.85546875" style="1"/>
  </cols>
  <sheetData>
    <row r="1" spans="1:17" ht="18.75" x14ac:dyDescent="0.25">
      <c r="A1" s="146" t="s">
        <v>150</v>
      </c>
      <c r="B1" s="139" t="s">
        <v>149</v>
      </c>
      <c r="C1" s="139" t="s">
        <v>113</v>
      </c>
      <c r="D1" s="246" t="s">
        <v>21</v>
      </c>
      <c r="E1" s="246"/>
      <c r="F1" s="247" t="s">
        <v>114</v>
      </c>
      <c r="G1" s="247"/>
      <c r="H1" s="246" t="s">
        <v>177</v>
      </c>
      <c r="I1" s="246"/>
      <c r="J1" s="2"/>
      <c r="K1" s="2"/>
      <c r="L1" s="2"/>
      <c r="M1" s="2"/>
      <c r="N1" s="2"/>
      <c r="O1" s="2"/>
      <c r="P1" s="2"/>
      <c r="Q1" s="2"/>
    </row>
    <row r="2" spans="1:17" ht="5.25" customHeight="1" x14ac:dyDescent="0.25"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30" x14ac:dyDescent="0.25">
      <c r="B3" s="102" t="s">
        <v>22</v>
      </c>
      <c r="C3" s="102" t="s">
        <v>217</v>
      </c>
      <c r="D3" s="102" t="s">
        <v>118</v>
      </c>
      <c r="E3" s="219" t="s">
        <v>3</v>
      </c>
      <c r="F3" s="219" t="s">
        <v>24</v>
      </c>
      <c r="G3" s="219" t="s">
        <v>4</v>
      </c>
      <c r="H3" s="219" t="s">
        <v>28</v>
      </c>
      <c r="I3" s="219" t="s">
        <v>7</v>
      </c>
      <c r="J3" s="219" t="s">
        <v>27</v>
      </c>
      <c r="K3" s="219" t="s">
        <v>40</v>
      </c>
      <c r="L3" s="219" t="s">
        <v>26</v>
      </c>
      <c r="M3" s="219" t="s">
        <v>25</v>
      </c>
      <c r="N3" s="219" t="s">
        <v>29</v>
      </c>
      <c r="O3" s="219" t="s">
        <v>30</v>
      </c>
      <c r="P3" s="219" t="s">
        <v>31</v>
      </c>
      <c r="Q3" s="219" t="s">
        <v>32</v>
      </c>
    </row>
    <row r="4" spans="1:17" x14ac:dyDescent="0.25">
      <c r="A4" s="93">
        <v>1</v>
      </c>
      <c r="B4" s="101" t="str">
        <f ca="1">HYPERLINK("#'" &amp; VLOOKUP(A4, Worksheet!$F$2:$G$51,2,FALSE) &amp; "'!A1", IF(VLOOKUP(A4, Worksheet!$F$2:$H$51,3,FALSE) = 0, "", VLOOKUP(A4, Worksheet!$F$2:$G$51,2,FALSE)))</f>
        <v>Project 01</v>
      </c>
      <c r="C4" s="75" t="str">
        <f ca="1">IFERROR(IF(INDIRECT("'"&amp;$B4&amp;"'!"&amp;CELL("address",B$5))=0,"",INDIRECT("'"&amp;$B4&amp;"'!"&amp;CELL("address",B$5))&amp;" - "&amp;INDIRECT("'"&amp;$B4&amp;"'!"&amp;CELL("address",B$6))),"")</f>
        <v>Tessera/FotoNation - TK 28 Vision Chip</v>
      </c>
      <c r="D4" s="75" t="str">
        <f ca="1">IFERROR(IF(INDIRECT("'"&amp;$B4&amp;"'!"&amp;CELL("address",B$12))&lt;&gt;"",INDIRECT("'"&amp;$B4&amp;"'!"&amp;CELL("address",B$12)),""),"")</f>
        <v>High</v>
      </c>
      <c r="E4" s="77" t="str">
        <f ca="1">IFERROR(INDIRECT("'"&amp;$B4&amp;"'!"&amp;CELL("address",B$19)),"")</f>
        <v>Done</v>
      </c>
      <c r="F4" s="77" t="str">
        <f ca="1">IFERROR(INDIRECT("'"&amp;$B4&amp;"'!"&amp;CELL("address",C$19)),"")</f>
        <v/>
      </c>
      <c r="G4" s="77" t="str">
        <f t="shared" ref="G4:I19" ca="1" si="0">IFERROR(INDIRECT("'"&amp;$B4&amp;"'!"&amp;CELL("address",D$19)),"")</f>
        <v/>
      </c>
      <c r="H4" s="77" t="str">
        <f t="shared" ca="1" si="0"/>
        <v>Done</v>
      </c>
      <c r="I4" s="77" t="str">
        <f t="shared" ca="1" si="0"/>
        <v/>
      </c>
      <c r="J4" s="77" t="str">
        <f ca="1">IFERROR(INDIRECT("'"&amp;$B4&amp;"'!"&amp;CELL("address",B$24)),"")</f>
        <v/>
      </c>
      <c r="K4" s="77" t="str">
        <f t="shared" ref="K4:Q4" ca="1" si="1">IFERROR(INDIRECT("'"&amp;$B4&amp;"'!"&amp;CELL("address",C$24)),"")</f>
        <v/>
      </c>
      <c r="L4" s="77" t="str">
        <f t="shared" ca="1" si="1"/>
        <v/>
      </c>
      <c r="M4" s="77" t="str">
        <f t="shared" ca="1" si="1"/>
        <v/>
      </c>
      <c r="N4" s="77" t="str">
        <f t="shared" ca="1" si="1"/>
        <v/>
      </c>
      <c r="O4" s="77" t="str">
        <f t="shared" ca="1" si="1"/>
        <v/>
      </c>
      <c r="P4" s="77" t="str">
        <f t="shared" ca="1" si="1"/>
        <v/>
      </c>
      <c r="Q4" s="77" t="str">
        <f t="shared" ca="1" si="1"/>
        <v/>
      </c>
    </row>
    <row r="5" spans="1:17" x14ac:dyDescent="0.25">
      <c r="A5" s="93">
        <v>2</v>
      </c>
      <c r="B5" s="101" t="str">
        <f ca="1">HYPERLINK("#'" &amp; VLOOKUP(A5, Worksheet!$F$2:$G$51,2,FALSE) &amp; "'!A1", IF(VLOOKUP(A5, Worksheet!$F$2:$H$51,3,FALSE) = 0, "", VLOOKUP(A5, Worksheet!$F$2:$G$51,2,FALSE)))</f>
        <v>Project 02</v>
      </c>
      <c r="C5" s="75" t="str">
        <f t="shared" ref="C5:C53" ca="1" si="2">IFERROR(IF(INDIRECT("'"&amp;$B5&amp;"'!"&amp;CELL("address",B$5))=0,"",INDIRECT("'"&amp;$B5&amp;"'!"&amp;CELL("address",B$5))&amp;" - "&amp;INDIRECT("'"&amp;$B5&amp;"'!"&amp;CELL("address",B$6))),"")</f>
        <v>Tessera/Fotonation - VIP8000UL, DC8000, GCNanoLite</v>
      </c>
      <c r="D5" s="75" t="str">
        <f t="shared" ref="D5:D53" ca="1" si="3">IFERROR(IF(INDIRECT("'"&amp;$B5&amp;"'!"&amp;CELL("address",B$12))&lt;&gt;"",INDIRECT("'"&amp;$B5&amp;"'!"&amp;CELL("address",B$12)),""),"")</f>
        <v>High</v>
      </c>
      <c r="E5" s="77" t="str">
        <f t="shared" ref="E5:F53" ca="1" si="4">IFERROR(INDIRECT("'"&amp;$B5&amp;"'!"&amp;CELL("address",B$19)),"")</f>
        <v>Done</v>
      </c>
      <c r="F5" s="77" t="str">
        <f t="shared" ca="1" si="4"/>
        <v/>
      </c>
      <c r="G5" s="77" t="str">
        <f t="shared" ca="1" si="0"/>
        <v/>
      </c>
      <c r="H5" s="77" t="str">
        <f t="shared" ca="1" si="0"/>
        <v>Done</v>
      </c>
      <c r="I5" s="77" t="str">
        <f t="shared" ca="1" si="0"/>
        <v/>
      </c>
      <c r="J5" s="77" t="str">
        <f t="shared" ref="J5:J53" ca="1" si="5">IFERROR(INDIRECT("'"&amp;$B5&amp;"'!"&amp;CELL("address",B$24)),"")</f>
        <v/>
      </c>
      <c r="K5" s="77" t="str">
        <f t="shared" ref="K5:K53" ca="1" si="6">IFERROR(INDIRECT("'"&amp;$B5&amp;"'!"&amp;CELL("address",C$24)),"")</f>
        <v/>
      </c>
      <c r="L5" s="77" t="str">
        <f t="shared" ref="L5:L53" ca="1" si="7">IFERROR(INDIRECT("'"&amp;$B5&amp;"'!"&amp;CELL("address",D$24)),"")</f>
        <v/>
      </c>
      <c r="M5" s="77" t="str">
        <f t="shared" ref="M5:M53" ca="1" si="8">IFERROR(INDIRECT("'"&amp;$B5&amp;"'!"&amp;CELL("address",E$24)),"")</f>
        <v/>
      </c>
      <c r="N5" s="77" t="str">
        <f t="shared" ref="N5:N53" ca="1" si="9">IFERROR(INDIRECT("'"&amp;$B5&amp;"'!"&amp;CELL("address",F$24)),"")</f>
        <v/>
      </c>
      <c r="O5" s="77" t="str">
        <f t="shared" ref="O5:O53" ca="1" si="10">IFERROR(INDIRECT("'"&amp;$B5&amp;"'!"&amp;CELL("address",G$24)),"")</f>
        <v/>
      </c>
      <c r="P5" s="77" t="str">
        <f t="shared" ref="P5:P53" ca="1" si="11">IFERROR(INDIRECT("'"&amp;$B5&amp;"'!"&amp;CELL("address",H$24)),"")</f>
        <v/>
      </c>
      <c r="Q5" s="77" t="str">
        <f t="shared" ref="Q5:Q53" ca="1" si="12">IFERROR(INDIRECT("'"&amp;$B5&amp;"'!"&amp;CELL("address",I$24)),"")</f>
        <v/>
      </c>
    </row>
    <row r="6" spans="1:17" x14ac:dyDescent="0.25">
      <c r="A6" s="93">
        <v>3</v>
      </c>
      <c r="B6" s="101" t="str">
        <f ca="1">HYPERLINK("#'" &amp; VLOOKUP(A6, Worksheet!$F$2:$G$51,2,FALSE) &amp; "'!A1", IF(VLOOKUP(A6, Worksheet!$F$2:$H$51,3,FALSE) = 0, "", VLOOKUP(A6, Worksheet!$F$2:$G$51,2,FALSE)))</f>
        <v>Project 03</v>
      </c>
      <c r="C6" s="75" t="str">
        <f t="shared" ca="1" si="2"/>
        <v>VoragoTech - ADC in GF 0.13u IP license auto grade</v>
      </c>
      <c r="D6" s="75" t="str">
        <f t="shared" ca="1" si="3"/>
        <v>High</v>
      </c>
      <c r="E6" s="77" t="str">
        <f t="shared" ca="1" si="4"/>
        <v>Done</v>
      </c>
      <c r="F6" s="77" t="str">
        <f t="shared" ca="1" si="4"/>
        <v/>
      </c>
      <c r="G6" s="77" t="str">
        <f t="shared" ca="1" si="0"/>
        <v/>
      </c>
      <c r="H6" s="77" t="str">
        <f t="shared" ca="1" si="0"/>
        <v>Done</v>
      </c>
      <c r="I6" s="77" t="str">
        <f t="shared" ca="1" si="0"/>
        <v/>
      </c>
      <c r="J6" s="77" t="str">
        <f t="shared" ca="1" si="5"/>
        <v/>
      </c>
      <c r="K6" s="77" t="str">
        <f t="shared" ca="1" si="6"/>
        <v/>
      </c>
      <c r="L6" s="77" t="str">
        <f t="shared" ca="1" si="7"/>
        <v/>
      </c>
      <c r="M6" s="77" t="str">
        <f t="shared" ca="1" si="8"/>
        <v/>
      </c>
      <c r="N6" s="77" t="str">
        <f t="shared" ca="1" si="9"/>
        <v/>
      </c>
      <c r="O6" s="77" t="str">
        <f t="shared" ca="1" si="10"/>
        <v/>
      </c>
      <c r="P6" s="77" t="str">
        <f t="shared" ca="1" si="11"/>
        <v/>
      </c>
      <c r="Q6" s="77" t="str">
        <f t="shared" ca="1" si="12"/>
        <v/>
      </c>
    </row>
    <row r="7" spans="1:17" x14ac:dyDescent="0.25">
      <c r="A7" s="93">
        <v>4</v>
      </c>
      <c r="B7" s="101" t="str">
        <f ca="1">HYPERLINK("#'" &amp; VLOOKUP(A7, Worksheet!$F$2:$G$51,2,FALSE) &amp; "'!A1", IF(VLOOKUP(A7, Worksheet!$F$2:$H$51,3,FALSE) = 0, "", VLOOKUP(A7, Worksheet!$F$2:$G$51,2,FALSE)))</f>
        <v>Project 04</v>
      </c>
      <c r="C7" s="75" t="str">
        <f t="shared" ca="1" si="2"/>
        <v>OnSemi - GC NanoLiteV</v>
      </c>
      <c r="D7" s="75" t="str">
        <f t="shared" ca="1" si="3"/>
        <v>High</v>
      </c>
      <c r="E7" s="77" t="str">
        <f t="shared" ca="1" si="4"/>
        <v>Done</v>
      </c>
      <c r="F7" s="77" t="str">
        <f t="shared" ca="1" si="4"/>
        <v>Done</v>
      </c>
      <c r="G7" s="77" t="str">
        <f t="shared" ca="1" si="0"/>
        <v/>
      </c>
      <c r="H7" s="77" t="str">
        <f t="shared" ca="1" si="0"/>
        <v>Done</v>
      </c>
      <c r="I7" s="77" t="str">
        <f t="shared" ca="1" si="0"/>
        <v/>
      </c>
      <c r="J7" s="77" t="str">
        <f t="shared" ca="1" si="5"/>
        <v/>
      </c>
      <c r="K7" s="77" t="str">
        <f t="shared" ca="1" si="6"/>
        <v>Done</v>
      </c>
      <c r="L7" s="77" t="str">
        <f t="shared" ca="1" si="7"/>
        <v/>
      </c>
      <c r="M7" s="77" t="str">
        <f t="shared" ca="1" si="8"/>
        <v/>
      </c>
      <c r="N7" s="77" t="str">
        <f t="shared" ca="1" si="9"/>
        <v/>
      </c>
      <c r="O7" s="77" t="str">
        <f t="shared" ca="1" si="10"/>
        <v/>
      </c>
      <c r="P7" s="77" t="str">
        <f t="shared" ca="1" si="11"/>
        <v/>
      </c>
      <c r="Q7" s="77" t="str">
        <f t="shared" ca="1" si="12"/>
        <v/>
      </c>
    </row>
    <row r="8" spans="1:17" x14ac:dyDescent="0.25">
      <c r="A8" s="93">
        <v>5</v>
      </c>
      <c r="B8" s="101" t="str">
        <f ca="1">HYPERLINK("#'" &amp; VLOOKUP(A8, Worksheet!$F$2:$G$51,2,FALSE) &amp; "'!A1", IF(VLOOKUP(A8, Worksheet!$F$2:$H$51,3,FALSE) = 0, "", VLOOKUP(A8, Worksheet!$F$2:$G$51,2,FALSE)))</f>
        <v>Project 05</v>
      </c>
      <c r="C8" s="75" t="str">
        <f t="shared" ca="1" si="2"/>
        <v>NXP - GPU NanoLiteV</v>
      </c>
      <c r="D8" s="75" t="str">
        <f t="shared" ca="1" si="3"/>
        <v>High</v>
      </c>
      <c r="E8" s="77" t="str">
        <f t="shared" ca="1" si="4"/>
        <v/>
      </c>
      <c r="F8" s="77" t="str">
        <f t="shared" ca="1" si="4"/>
        <v/>
      </c>
      <c r="G8" s="77" t="str">
        <f t="shared" ca="1" si="0"/>
        <v/>
      </c>
      <c r="H8" s="77" t="str">
        <f t="shared" ca="1" si="0"/>
        <v>Done</v>
      </c>
      <c r="I8" s="77" t="str">
        <f t="shared" ca="1" si="0"/>
        <v/>
      </c>
      <c r="J8" s="77" t="str">
        <f t="shared" ca="1" si="5"/>
        <v/>
      </c>
      <c r="K8" s="77" t="str">
        <f t="shared" ca="1" si="6"/>
        <v/>
      </c>
      <c r="L8" s="77" t="str">
        <f t="shared" ca="1" si="7"/>
        <v/>
      </c>
      <c r="M8" s="77" t="str">
        <f t="shared" ca="1" si="8"/>
        <v/>
      </c>
      <c r="N8" s="77" t="str">
        <f t="shared" ca="1" si="9"/>
        <v/>
      </c>
      <c r="O8" s="77" t="str">
        <f t="shared" ca="1" si="10"/>
        <v/>
      </c>
      <c r="P8" s="77" t="str">
        <f t="shared" ca="1" si="11"/>
        <v/>
      </c>
      <c r="Q8" s="77" t="str">
        <f t="shared" ca="1" si="12"/>
        <v/>
      </c>
    </row>
    <row r="9" spans="1:17" x14ac:dyDescent="0.25">
      <c r="A9" s="93">
        <v>6</v>
      </c>
      <c r="B9" s="101" t="str">
        <f ca="1">HYPERLINK("#'" &amp; VLOOKUP(A9, Worksheet!$F$2:$G$51,2,FALSE) &amp; "'!A1", IF(VLOOKUP(A9, Worksheet!$F$2:$H$51,3,FALSE) = 0, "", VLOOKUP(A9, Worksheet!$F$2:$G$51,2,FALSE)))</f>
        <v>Project 06</v>
      </c>
      <c r="C9" s="75" t="str">
        <f t="shared" ca="1" si="2"/>
        <v>NXP - Hantro 1080p60</v>
      </c>
      <c r="D9" s="75" t="str">
        <f t="shared" ca="1" si="3"/>
        <v>High</v>
      </c>
      <c r="E9" s="77" t="str">
        <f t="shared" ca="1" si="4"/>
        <v/>
      </c>
      <c r="F9" s="77" t="str">
        <f t="shared" ca="1" si="4"/>
        <v/>
      </c>
      <c r="G9" s="77" t="str">
        <f t="shared" ca="1" si="0"/>
        <v/>
      </c>
      <c r="H9" s="77" t="str">
        <f t="shared" ca="1" si="0"/>
        <v>Done</v>
      </c>
      <c r="I9" s="77" t="str">
        <f t="shared" ca="1" si="0"/>
        <v/>
      </c>
      <c r="J9" s="77" t="str">
        <f t="shared" ca="1" si="5"/>
        <v/>
      </c>
      <c r="K9" s="77" t="str">
        <f t="shared" ca="1" si="6"/>
        <v/>
      </c>
      <c r="L9" s="77" t="str">
        <f t="shared" ca="1" si="7"/>
        <v/>
      </c>
      <c r="M9" s="77" t="str">
        <f t="shared" ca="1" si="8"/>
        <v/>
      </c>
      <c r="N9" s="77" t="str">
        <f t="shared" ca="1" si="9"/>
        <v/>
      </c>
      <c r="O9" s="77" t="str">
        <f t="shared" ca="1" si="10"/>
        <v/>
      </c>
      <c r="P9" s="77" t="str">
        <f t="shared" ca="1" si="11"/>
        <v/>
      </c>
      <c r="Q9" s="77" t="str">
        <f t="shared" ca="1" si="12"/>
        <v/>
      </c>
    </row>
    <row r="10" spans="1:17" x14ac:dyDescent="0.25">
      <c r="A10" s="93">
        <v>7</v>
      </c>
      <c r="B10" s="101" t="str">
        <f ca="1">HYPERLINK("#'" &amp; VLOOKUP(A10, Worksheet!$F$2:$G$51,2,FALSE) &amp; "'!A1", IF(VLOOKUP(A10, Worksheet!$F$2:$H$51,3,FALSE) = 0, "", VLOOKUP(A10, Worksheet!$F$2:$G$51,2,FALSE)))</f>
        <v>Project 07</v>
      </c>
      <c r="C10" s="75" t="str">
        <f t="shared" ca="1" si="2"/>
        <v>NXP - M825 Turn-key</v>
      </c>
      <c r="D10" s="75" t="str">
        <f t="shared" ca="1" si="3"/>
        <v>High</v>
      </c>
      <c r="E10" s="77" t="str">
        <f t="shared" ca="1" si="4"/>
        <v>Done</v>
      </c>
      <c r="F10" s="77" t="str">
        <f t="shared" ca="1" si="4"/>
        <v/>
      </c>
      <c r="G10" s="77" t="str">
        <f t="shared" ca="1" si="0"/>
        <v/>
      </c>
      <c r="H10" s="77" t="str">
        <f t="shared" ca="1" si="0"/>
        <v/>
      </c>
      <c r="I10" s="77" t="str">
        <f t="shared" ca="1" si="0"/>
        <v/>
      </c>
      <c r="J10" s="77" t="str">
        <f t="shared" ca="1" si="5"/>
        <v/>
      </c>
      <c r="K10" s="77" t="str">
        <f t="shared" ca="1" si="6"/>
        <v/>
      </c>
      <c r="L10" s="77" t="str">
        <f t="shared" ca="1" si="7"/>
        <v/>
      </c>
      <c r="M10" s="77" t="str">
        <f t="shared" ca="1" si="8"/>
        <v/>
      </c>
      <c r="N10" s="77" t="str">
        <f t="shared" ca="1" si="9"/>
        <v/>
      </c>
      <c r="O10" s="77" t="str">
        <f t="shared" ca="1" si="10"/>
        <v/>
      </c>
      <c r="P10" s="77" t="str">
        <f t="shared" ca="1" si="11"/>
        <v/>
      </c>
      <c r="Q10" s="77" t="str">
        <f t="shared" ca="1" si="12"/>
        <v/>
      </c>
    </row>
    <row r="11" spans="1:17" x14ac:dyDescent="0.25">
      <c r="A11" s="93">
        <v>8</v>
      </c>
      <c r="B11" s="101" t="str">
        <f ca="1">HYPERLINK("#'" &amp; VLOOKUP(A11, Worksheet!$F$2:$G$51,2,FALSE) &amp; "'!A1", IF(VLOOKUP(A11, Worksheet!$F$2:$H$51,3,FALSE) = 0, "", VLOOKUP(A11, Worksheet!$F$2:$G$51,2,FALSE)))</f>
        <v>Project 08</v>
      </c>
      <c r="C11" s="75" t="str">
        <f t="shared" ca="1" si="2"/>
        <v>NXP - M815 Turn-key</v>
      </c>
      <c r="D11" s="75" t="str">
        <f t="shared" ca="1" si="3"/>
        <v>High</v>
      </c>
      <c r="E11" s="77" t="str">
        <f t="shared" ca="1" si="4"/>
        <v>Done</v>
      </c>
      <c r="F11" s="77" t="str">
        <f t="shared" ca="1" si="4"/>
        <v/>
      </c>
      <c r="G11" s="77" t="str">
        <f t="shared" ca="1" si="0"/>
        <v/>
      </c>
      <c r="H11" s="77" t="str">
        <f t="shared" ca="1" si="0"/>
        <v/>
      </c>
      <c r="I11" s="77" t="str">
        <f t="shared" ca="1" si="0"/>
        <v/>
      </c>
      <c r="J11" s="77" t="str">
        <f t="shared" ca="1" si="5"/>
        <v/>
      </c>
      <c r="K11" s="77" t="str">
        <f t="shared" ca="1" si="6"/>
        <v/>
      </c>
      <c r="L11" s="77" t="str">
        <f t="shared" ca="1" si="7"/>
        <v/>
      </c>
      <c r="M11" s="77" t="str">
        <f t="shared" ca="1" si="8"/>
        <v/>
      </c>
      <c r="N11" s="77" t="str">
        <f t="shared" ca="1" si="9"/>
        <v/>
      </c>
      <c r="O11" s="77" t="str">
        <f t="shared" ca="1" si="10"/>
        <v/>
      </c>
      <c r="P11" s="77" t="str">
        <f t="shared" ca="1" si="11"/>
        <v/>
      </c>
      <c r="Q11" s="77" t="str">
        <f t="shared" ca="1" si="12"/>
        <v/>
      </c>
    </row>
    <row r="12" spans="1:17" x14ac:dyDescent="0.25">
      <c r="A12" s="93">
        <v>9</v>
      </c>
      <c r="B12" s="101" t="str">
        <f ca="1">HYPERLINK("#'" &amp; VLOOKUP(A12, Worksheet!$F$2:$G$51,2,FALSE) &amp; "'!A1", IF(VLOOKUP(A12, Worksheet!$F$2:$H$51,3,FALSE) = 0, "", VLOOKUP(A12, Worksheet!$F$2:$G$51,2,FALSE)))</f>
        <v>Project 09</v>
      </c>
      <c r="C12" s="75" t="str">
        <f t="shared" ca="1" si="2"/>
        <v>Marvell - Dasalt -- Possible TK</v>
      </c>
      <c r="D12" s="75" t="str">
        <f t="shared" ca="1" si="3"/>
        <v>High</v>
      </c>
      <c r="E12" s="77" t="str">
        <f t="shared" ca="1" si="4"/>
        <v/>
      </c>
      <c r="F12" s="77" t="str">
        <f t="shared" ca="1" si="4"/>
        <v/>
      </c>
      <c r="G12" s="77" t="str">
        <f t="shared" ca="1" si="0"/>
        <v/>
      </c>
      <c r="H12" s="77" t="str">
        <f t="shared" ca="1" si="0"/>
        <v/>
      </c>
      <c r="I12" s="77" t="str">
        <f t="shared" ca="1" si="0"/>
        <v/>
      </c>
      <c r="J12" s="77" t="str">
        <f t="shared" ca="1" si="5"/>
        <v/>
      </c>
      <c r="K12" s="77" t="str">
        <f t="shared" ca="1" si="6"/>
        <v/>
      </c>
      <c r="L12" s="77" t="str">
        <f t="shared" ca="1" si="7"/>
        <v/>
      </c>
      <c r="M12" s="77" t="str">
        <f t="shared" ca="1" si="8"/>
        <v/>
      </c>
      <c r="N12" s="77" t="str">
        <f t="shared" ca="1" si="9"/>
        <v/>
      </c>
      <c r="O12" s="77" t="str">
        <f t="shared" ca="1" si="10"/>
        <v/>
      </c>
      <c r="P12" s="77" t="str">
        <f t="shared" ca="1" si="11"/>
        <v/>
      </c>
      <c r="Q12" s="77" t="str">
        <f t="shared" ca="1" si="12"/>
        <v/>
      </c>
    </row>
    <row r="13" spans="1:17" x14ac:dyDescent="0.25">
      <c r="A13" s="93">
        <v>10</v>
      </c>
      <c r="B13" s="101" t="str">
        <f ca="1">HYPERLINK("#'" &amp; VLOOKUP(A13, Worksheet!$F$2:$G$51,2,FALSE) &amp; "'!A1", IF(VLOOKUP(A13, Worksheet!$F$2:$H$51,3,FALSE) = 0, "", VLOOKUP(A13, Worksheet!$F$2:$G$51,2,FALSE)))</f>
        <v>Project 10</v>
      </c>
      <c r="C13" s="75" t="str">
        <f t="shared" ca="1" si="2"/>
        <v>Ambiq - BLE</v>
      </c>
      <c r="D13" s="75" t="str">
        <f t="shared" ca="1" si="3"/>
        <v>High</v>
      </c>
      <c r="E13" s="77" t="str">
        <f t="shared" ca="1" si="4"/>
        <v/>
      </c>
      <c r="F13" s="77" t="str">
        <f t="shared" ca="1" si="4"/>
        <v/>
      </c>
      <c r="G13" s="77" t="str">
        <f t="shared" ca="1" si="0"/>
        <v/>
      </c>
      <c r="H13" s="77" t="str">
        <f t="shared" ca="1" si="0"/>
        <v/>
      </c>
      <c r="I13" s="77" t="str">
        <f t="shared" ca="1" si="0"/>
        <v/>
      </c>
      <c r="J13" s="77" t="str">
        <f t="shared" ca="1" si="5"/>
        <v/>
      </c>
      <c r="K13" s="77" t="str">
        <f t="shared" ca="1" si="6"/>
        <v/>
      </c>
      <c r="L13" s="77" t="str">
        <f t="shared" ca="1" si="7"/>
        <v/>
      </c>
      <c r="M13" s="77" t="str">
        <f t="shared" ca="1" si="8"/>
        <v/>
      </c>
      <c r="N13" s="77" t="str">
        <f t="shared" ca="1" si="9"/>
        <v/>
      </c>
      <c r="O13" s="77" t="str">
        <f t="shared" ca="1" si="10"/>
        <v/>
      </c>
      <c r="P13" s="77" t="str">
        <f t="shared" ca="1" si="11"/>
        <v/>
      </c>
      <c r="Q13" s="77" t="str">
        <f t="shared" ca="1" si="12"/>
        <v/>
      </c>
    </row>
    <row r="14" spans="1:17" x14ac:dyDescent="0.25">
      <c r="A14" s="93">
        <v>11</v>
      </c>
      <c r="B14" s="101" t="str">
        <f ca="1">HYPERLINK("#'" &amp; VLOOKUP(A14, Worksheet!$F$2:$G$51,2,FALSE) &amp; "'!A1", IF(VLOOKUP(A14, Worksheet!$F$2:$H$51,3,FALSE) = 0, "", VLOOKUP(A14, Worksheet!$F$2:$G$51,2,FALSE)))</f>
        <v>Project 11</v>
      </c>
      <c r="C14" s="75" t="str">
        <f t="shared" ca="1" si="2"/>
        <v>Ambiq - GC NanoLiteV</v>
      </c>
      <c r="D14" s="75" t="str">
        <f t="shared" ca="1" si="3"/>
        <v>High</v>
      </c>
      <c r="E14" s="77" t="str">
        <f t="shared" ca="1" si="4"/>
        <v/>
      </c>
      <c r="F14" s="77" t="str">
        <f t="shared" ca="1" si="4"/>
        <v/>
      </c>
      <c r="G14" s="77" t="str">
        <f t="shared" ca="1" si="0"/>
        <v/>
      </c>
      <c r="H14" s="77" t="str">
        <f t="shared" ca="1" si="0"/>
        <v/>
      </c>
      <c r="I14" s="77" t="str">
        <f t="shared" ca="1" si="0"/>
        <v/>
      </c>
      <c r="J14" s="77" t="str">
        <f t="shared" ca="1" si="5"/>
        <v/>
      </c>
      <c r="K14" s="77" t="str">
        <f t="shared" ca="1" si="6"/>
        <v/>
      </c>
      <c r="L14" s="77" t="str">
        <f t="shared" ca="1" si="7"/>
        <v/>
      </c>
      <c r="M14" s="77" t="str">
        <f t="shared" ca="1" si="8"/>
        <v/>
      </c>
      <c r="N14" s="77" t="str">
        <f t="shared" ca="1" si="9"/>
        <v/>
      </c>
      <c r="O14" s="77" t="str">
        <f t="shared" ca="1" si="10"/>
        <v/>
      </c>
      <c r="P14" s="77" t="str">
        <f t="shared" ca="1" si="11"/>
        <v/>
      </c>
      <c r="Q14" s="77" t="str">
        <f t="shared" ca="1" si="12"/>
        <v/>
      </c>
    </row>
    <row r="15" spans="1:17" x14ac:dyDescent="0.25">
      <c r="A15" s="93">
        <v>12</v>
      </c>
      <c r="B15" s="101" t="str">
        <f ca="1">HYPERLINK("#'" &amp; VLOOKUP(A15, Worksheet!$F$2:$G$51,2,FALSE) &amp; "'!A1", IF(VLOOKUP(A15, Worksheet!$F$2:$H$51,3,FALSE) = 0, "", VLOOKUP(A15, Worksheet!$F$2:$G$51,2,FALSE)))</f>
        <v>Project 12</v>
      </c>
      <c r="C15" s="75" t="str">
        <f t="shared" ca="1" si="2"/>
        <v>Silego - BLE</v>
      </c>
      <c r="D15" s="75" t="str">
        <f t="shared" ca="1" si="3"/>
        <v>High</v>
      </c>
      <c r="E15" s="77" t="str">
        <f t="shared" ca="1" si="4"/>
        <v>Done</v>
      </c>
      <c r="F15" s="77" t="str">
        <f t="shared" ca="1" si="4"/>
        <v/>
      </c>
      <c r="G15" s="77" t="str">
        <f t="shared" ca="1" si="0"/>
        <v/>
      </c>
      <c r="H15" s="77" t="str">
        <f t="shared" ca="1" si="0"/>
        <v/>
      </c>
      <c r="I15" s="77" t="str">
        <f t="shared" ca="1" si="0"/>
        <v/>
      </c>
      <c r="J15" s="77" t="str">
        <f t="shared" ca="1" si="5"/>
        <v/>
      </c>
      <c r="K15" s="77" t="str">
        <f t="shared" ca="1" si="6"/>
        <v/>
      </c>
      <c r="L15" s="77" t="str">
        <f t="shared" ca="1" si="7"/>
        <v/>
      </c>
      <c r="M15" s="77" t="str">
        <f t="shared" ca="1" si="8"/>
        <v/>
      </c>
      <c r="N15" s="77" t="str">
        <f t="shared" ca="1" si="9"/>
        <v/>
      </c>
      <c r="O15" s="77" t="str">
        <f t="shared" ca="1" si="10"/>
        <v/>
      </c>
      <c r="P15" s="77" t="str">
        <f t="shared" ca="1" si="11"/>
        <v/>
      </c>
      <c r="Q15" s="77" t="str">
        <f t="shared" ca="1" si="12"/>
        <v/>
      </c>
    </row>
    <row r="16" spans="1:17" x14ac:dyDescent="0.25">
      <c r="A16" s="93">
        <v>13</v>
      </c>
      <c r="B16" s="101" t="e">
        <f ca="1">HYPERLINK("#'" &amp; VLOOKUP(A16, Worksheet!$F$2:$G$51,2,FALSE) &amp; "'!A1", IF(VLOOKUP(A16, Worksheet!$F$2:$H$51,3,FALSE) = 0, "", VLOOKUP(A16, Worksheet!$F$2:$G$51,2,FALSE)))</f>
        <v>#N/A</v>
      </c>
      <c r="C16" s="75" t="str">
        <f t="shared" ca="1" si="2"/>
        <v/>
      </c>
      <c r="D16" s="75" t="str">
        <f t="shared" ca="1" si="3"/>
        <v/>
      </c>
      <c r="E16" s="77" t="str">
        <f t="shared" ca="1" si="4"/>
        <v/>
      </c>
      <c r="F16" s="77" t="str">
        <f t="shared" ca="1" si="4"/>
        <v/>
      </c>
      <c r="G16" s="77" t="str">
        <f t="shared" ca="1" si="0"/>
        <v/>
      </c>
      <c r="H16" s="77" t="str">
        <f t="shared" ca="1" si="0"/>
        <v/>
      </c>
      <c r="I16" s="77" t="str">
        <f t="shared" ca="1" si="0"/>
        <v/>
      </c>
      <c r="J16" s="77" t="str">
        <f t="shared" ca="1" si="5"/>
        <v/>
      </c>
      <c r="K16" s="77" t="str">
        <f t="shared" ca="1" si="6"/>
        <v/>
      </c>
      <c r="L16" s="77" t="str">
        <f t="shared" ca="1" si="7"/>
        <v/>
      </c>
      <c r="M16" s="77" t="str">
        <f t="shared" ca="1" si="8"/>
        <v/>
      </c>
      <c r="N16" s="77" t="str">
        <f t="shared" ca="1" si="9"/>
        <v/>
      </c>
      <c r="O16" s="77" t="str">
        <f t="shared" ca="1" si="10"/>
        <v/>
      </c>
      <c r="P16" s="77" t="str">
        <f t="shared" ca="1" si="11"/>
        <v/>
      </c>
      <c r="Q16" s="77" t="str">
        <f t="shared" ca="1" si="12"/>
        <v/>
      </c>
    </row>
    <row r="17" spans="1:17" x14ac:dyDescent="0.25">
      <c r="A17" s="93">
        <v>14</v>
      </c>
      <c r="B17" s="101" t="e">
        <f ca="1">HYPERLINK("#'" &amp; VLOOKUP(A17, Worksheet!$F$2:$G$51,2,FALSE) &amp; "'!A1", IF(VLOOKUP(A17, Worksheet!$F$2:$H$51,3,FALSE) = 0, "", VLOOKUP(A17, Worksheet!$F$2:$G$51,2,FALSE)))</f>
        <v>#N/A</v>
      </c>
      <c r="C17" s="75" t="str">
        <f t="shared" ca="1" si="2"/>
        <v/>
      </c>
      <c r="D17" s="75" t="str">
        <f t="shared" ca="1" si="3"/>
        <v/>
      </c>
      <c r="E17" s="77" t="str">
        <f t="shared" ca="1" si="4"/>
        <v/>
      </c>
      <c r="F17" s="77" t="str">
        <f t="shared" ca="1" si="4"/>
        <v/>
      </c>
      <c r="G17" s="77" t="str">
        <f t="shared" ca="1" si="0"/>
        <v/>
      </c>
      <c r="H17" s="77" t="str">
        <f t="shared" ca="1" si="0"/>
        <v/>
      </c>
      <c r="I17" s="77" t="str">
        <f t="shared" ca="1" si="0"/>
        <v/>
      </c>
      <c r="J17" s="77" t="str">
        <f t="shared" ca="1" si="5"/>
        <v/>
      </c>
      <c r="K17" s="77" t="str">
        <f t="shared" ca="1" si="6"/>
        <v/>
      </c>
      <c r="L17" s="77" t="str">
        <f t="shared" ca="1" si="7"/>
        <v/>
      </c>
      <c r="M17" s="77" t="str">
        <f t="shared" ca="1" si="8"/>
        <v/>
      </c>
      <c r="N17" s="77" t="str">
        <f t="shared" ca="1" si="9"/>
        <v/>
      </c>
      <c r="O17" s="77" t="str">
        <f t="shared" ca="1" si="10"/>
        <v/>
      </c>
      <c r="P17" s="77" t="str">
        <f t="shared" ca="1" si="11"/>
        <v/>
      </c>
      <c r="Q17" s="77" t="str">
        <f t="shared" ca="1" si="12"/>
        <v/>
      </c>
    </row>
    <row r="18" spans="1:17" x14ac:dyDescent="0.25">
      <c r="A18" s="93">
        <v>15</v>
      </c>
      <c r="B18" s="101" t="e">
        <f ca="1">HYPERLINK("#'" &amp; VLOOKUP(A18, Worksheet!$F$2:$G$51,2,FALSE) &amp; "'!A1", IF(VLOOKUP(A18, Worksheet!$F$2:$H$51,3,FALSE) = 0, "", VLOOKUP(A18, Worksheet!$F$2:$G$51,2,FALSE)))</f>
        <v>#N/A</v>
      </c>
      <c r="C18" s="75" t="str">
        <f t="shared" ca="1" si="2"/>
        <v/>
      </c>
      <c r="D18" s="75" t="str">
        <f t="shared" ca="1" si="3"/>
        <v/>
      </c>
      <c r="E18" s="77" t="str">
        <f t="shared" ca="1" si="4"/>
        <v/>
      </c>
      <c r="F18" s="77" t="str">
        <f t="shared" ca="1" si="4"/>
        <v/>
      </c>
      <c r="G18" s="77" t="str">
        <f t="shared" ca="1" si="0"/>
        <v/>
      </c>
      <c r="H18" s="77" t="str">
        <f t="shared" ca="1" si="0"/>
        <v/>
      </c>
      <c r="I18" s="77" t="str">
        <f t="shared" ca="1" si="0"/>
        <v/>
      </c>
      <c r="J18" s="77" t="str">
        <f t="shared" ca="1" si="5"/>
        <v/>
      </c>
      <c r="K18" s="77" t="str">
        <f t="shared" ca="1" si="6"/>
        <v/>
      </c>
      <c r="L18" s="77" t="str">
        <f t="shared" ca="1" si="7"/>
        <v/>
      </c>
      <c r="M18" s="77" t="str">
        <f t="shared" ca="1" si="8"/>
        <v/>
      </c>
      <c r="N18" s="77" t="str">
        <f t="shared" ca="1" si="9"/>
        <v/>
      </c>
      <c r="O18" s="77" t="str">
        <f t="shared" ca="1" si="10"/>
        <v/>
      </c>
      <c r="P18" s="77" t="str">
        <f t="shared" ca="1" si="11"/>
        <v/>
      </c>
      <c r="Q18" s="77" t="str">
        <f t="shared" ca="1" si="12"/>
        <v/>
      </c>
    </row>
    <row r="19" spans="1:17" x14ac:dyDescent="0.25">
      <c r="A19" s="93">
        <v>16</v>
      </c>
      <c r="B19" s="101" t="e">
        <f ca="1">HYPERLINK("#'" &amp; VLOOKUP(A19, Worksheet!$F$2:$G$51,2,FALSE) &amp; "'!A1", IF(VLOOKUP(A19, Worksheet!$F$2:$H$51,3,FALSE) = 0, "", VLOOKUP(A19, Worksheet!$F$2:$G$51,2,FALSE)))</f>
        <v>#N/A</v>
      </c>
      <c r="C19" s="75" t="str">
        <f t="shared" ca="1" si="2"/>
        <v/>
      </c>
      <c r="D19" s="75" t="str">
        <f t="shared" ca="1" si="3"/>
        <v/>
      </c>
      <c r="E19" s="77" t="str">
        <f t="shared" ca="1" si="4"/>
        <v/>
      </c>
      <c r="F19" s="77" t="str">
        <f t="shared" ca="1" si="4"/>
        <v/>
      </c>
      <c r="G19" s="77" t="str">
        <f t="shared" ca="1" si="0"/>
        <v/>
      </c>
      <c r="H19" s="77" t="str">
        <f t="shared" ca="1" si="0"/>
        <v/>
      </c>
      <c r="I19" s="77" t="str">
        <f t="shared" ca="1" si="0"/>
        <v/>
      </c>
      <c r="J19" s="77" t="str">
        <f t="shared" ca="1" si="5"/>
        <v/>
      </c>
      <c r="K19" s="77" t="str">
        <f t="shared" ca="1" si="6"/>
        <v/>
      </c>
      <c r="L19" s="77" t="str">
        <f t="shared" ca="1" si="7"/>
        <v/>
      </c>
      <c r="M19" s="77" t="str">
        <f t="shared" ca="1" si="8"/>
        <v/>
      </c>
      <c r="N19" s="77" t="str">
        <f t="shared" ca="1" si="9"/>
        <v/>
      </c>
      <c r="O19" s="77" t="str">
        <f t="shared" ca="1" si="10"/>
        <v/>
      </c>
      <c r="P19" s="77" t="str">
        <f t="shared" ca="1" si="11"/>
        <v/>
      </c>
      <c r="Q19" s="77" t="str">
        <f t="shared" ca="1" si="12"/>
        <v/>
      </c>
    </row>
    <row r="20" spans="1:17" x14ac:dyDescent="0.25">
      <c r="A20" s="93">
        <v>17</v>
      </c>
      <c r="B20" s="101" t="e">
        <f ca="1">HYPERLINK("#'" &amp; VLOOKUP(A20, Worksheet!$F$2:$G$51,2,FALSE) &amp; "'!A1", IF(VLOOKUP(A20, Worksheet!$F$2:$H$51,3,FALSE) = 0, "", VLOOKUP(A20, Worksheet!$F$2:$G$51,2,FALSE)))</f>
        <v>#N/A</v>
      </c>
      <c r="C20" s="75" t="str">
        <f t="shared" ca="1" si="2"/>
        <v/>
      </c>
      <c r="D20" s="75" t="str">
        <f t="shared" ca="1" si="3"/>
        <v/>
      </c>
      <c r="E20" s="77" t="str">
        <f t="shared" ca="1" si="4"/>
        <v/>
      </c>
      <c r="F20" s="77" t="str">
        <f t="shared" ca="1" si="4"/>
        <v/>
      </c>
      <c r="G20" s="77" t="str">
        <f t="shared" ref="G20:G53" ca="1" si="13">IFERROR(INDIRECT("'"&amp;$B20&amp;"'!"&amp;CELL("address",D$19)),"")</f>
        <v/>
      </c>
      <c r="H20" s="77" t="str">
        <f t="shared" ref="H20:H53" ca="1" si="14">IFERROR(INDIRECT("'"&amp;$B20&amp;"'!"&amp;CELL("address",E$19)),"")</f>
        <v/>
      </c>
      <c r="I20" s="77" t="str">
        <f t="shared" ref="I20:I53" ca="1" si="15">IFERROR(INDIRECT("'"&amp;$B20&amp;"'!"&amp;CELL("address",F$19)),"")</f>
        <v/>
      </c>
      <c r="J20" s="77" t="str">
        <f t="shared" ca="1" si="5"/>
        <v/>
      </c>
      <c r="K20" s="77" t="str">
        <f t="shared" ca="1" si="6"/>
        <v/>
      </c>
      <c r="L20" s="77" t="str">
        <f t="shared" ca="1" si="7"/>
        <v/>
      </c>
      <c r="M20" s="77" t="str">
        <f t="shared" ca="1" si="8"/>
        <v/>
      </c>
      <c r="N20" s="77" t="str">
        <f t="shared" ca="1" si="9"/>
        <v/>
      </c>
      <c r="O20" s="77" t="str">
        <f t="shared" ca="1" si="10"/>
        <v/>
      </c>
      <c r="P20" s="77" t="str">
        <f t="shared" ca="1" si="11"/>
        <v/>
      </c>
      <c r="Q20" s="77" t="str">
        <f t="shared" ca="1" si="12"/>
        <v/>
      </c>
    </row>
    <row r="21" spans="1:17" x14ac:dyDescent="0.25">
      <c r="A21" s="93">
        <v>18</v>
      </c>
      <c r="B21" s="101" t="e">
        <f ca="1">HYPERLINK("#'" &amp; VLOOKUP(A21, Worksheet!$F$2:$G$51,2,FALSE) &amp; "'!A1", IF(VLOOKUP(A21, Worksheet!$F$2:$H$51,3,FALSE) = 0, "", VLOOKUP(A21, Worksheet!$F$2:$G$51,2,FALSE)))</f>
        <v>#N/A</v>
      </c>
      <c r="C21" s="75" t="str">
        <f t="shared" ca="1" si="2"/>
        <v/>
      </c>
      <c r="D21" s="75" t="str">
        <f t="shared" ca="1" si="3"/>
        <v/>
      </c>
      <c r="E21" s="77" t="str">
        <f t="shared" ca="1" si="4"/>
        <v/>
      </c>
      <c r="F21" s="77" t="str">
        <f t="shared" ca="1" si="4"/>
        <v/>
      </c>
      <c r="G21" s="77" t="str">
        <f t="shared" ca="1" si="13"/>
        <v/>
      </c>
      <c r="H21" s="77" t="str">
        <f t="shared" ca="1" si="14"/>
        <v/>
      </c>
      <c r="I21" s="77" t="str">
        <f t="shared" ca="1" si="15"/>
        <v/>
      </c>
      <c r="J21" s="77" t="str">
        <f t="shared" ca="1" si="5"/>
        <v/>
      </c>
      <c r="K21" s="77" t="str">
        <f t="shared" ca="1" si="6"/>
        <v/>
      </c>
      <c r="L21" s="77" t="str">
        <f t="shared" ca="1" si="7"/>
        <v/>
      </c>
      <c r="M21" s="77" t="str">
        <f t="shared" ca="1" si="8"/>
        <v/>
      </c>
      <c r="N21" s="77" t="str">
        <f t="shared" ca="1" si="9"/>
        <v/>
      </c>
      <c r="O21" s="77" t="str">
        <f t="shared" ca="1" si="10"/>
        <v/>
      </c>
      <c r="P21" s="77" t="str">
        <f t="shared" ca="1" si="11"/>
        <v/>
      </c>
      <c r="Q21" s="77" t="str">
        <f t="shared" ca="1" si="12"/>
        <v/>
      </c>
    </row>
    <row r="22" spans="1:17" x14ac:dyDescent="0.25">
      <c r="A22" s="93">
        <v>19</v>
      </c>
      <c r="B22" s="101" t="e">
        <f ca="1">HYPERLINK("#'" &amp; VLOOKUP(A22, Worksheet!$F$2:$G$51,2,FALSE) &amp; "'!A1", IF(VLOOKUP(A22, Worksheet!$F$2:$H$51,3,FALSE) = 0, "", VLOOKUP(A22, Worksheet!$F$2:$G$51,2,FALSE)))</f>
        <v>#N/A</v>
      </c>
      <c r="C22" s="75" t="str">
        <f t="shared" ca="1" si="2"/>
        <v/>
      </c>
      <c r="D22" s="75" t="str">
        <f t="shared" ca="1" si="3"/>
        <v/>
      </c>
      <c r="E22" s="77" t="str">
        <f t="shared" ca="1" si="4"/>
        <v/>
      </c>
      <c r="F22" s="77" t="str">
        <f t="shared" ca="1" si="4"/>
        <v/>
      </c>
      <c r="G22" s="77" t="str">
        <f t="shared" ca="1" si="13"/>
        <v/>
      </c>
      <c r="H22" s="77" t="str">
        <f t="shared" ca="1" si="14"/>
        <v/>
      </c>
      <c r="I22" s="77" t="str">
        <f t="shared" ca="1" si="15"/>
        <v/>
      </c>
      <c r="J22" s="77" t="str">
        <f t="shared" ca="1" si="5"/>
        <v/>
      </c>
      <c r="K22" s="77" t="str">
        <f t="shared" ca="1" si="6"/>
        <v/>
      </c>
      <c r="L22" s="77" t="str">
        <f t="shared" ca="1" si="7"/>
        <v/>
      </c>
      <c r="M22" s="77" t="str">
        <f t="shared" ca="1" si="8"/>
        <v/>
      </c>
      <c r="N22" s="77" t="str">
        <f t="shared" ca="1" si="9"/>
        <v/>
      </c>
      <c r="O22" s="77" t="str">
        <f t="shared" ca="1" si="10"/>
        <v/>
      </c>
      <c r="P22" s="77" t="str">
        <f t="shared" ca="1" si="11"/>
        <v/>
      </c>
      <c r="Q22" s="77" t="str">
        <f t="shared" ca="1" si="12"/>
        <v/>
      </c>
    </row>
    <row r="23" spans="1:17" x14ac:dyDescent="0.25">
      <c r="A23" s="93">
        <v>20</v>
      </c>
      <c r="B23" s="101" t="e">
        <f ca="1">HYPERLINK("#'" &amp; VLOOKUP(A23, Worksheet!$F$2:$G$51,2,FALSE) &amp; "'!A1", IF(VLOOKUP(A23, Worksheet!$F$2:$H$51,3,FALSE) = 0, "", VLOOKUP(A23, Worksheet!$F$2:$G$51,2,FALSE)))</f>
        <v>#N/A</v>
      </c>
      <c r="C23" s="75" t="str">
        <f t="shared" ca="1" si="2"/>
        <v/>
      </c>
      <c r="D23" s="75" t="str">
        <f t="shared" ca="1" si="3"/>
        <v/>
      </c>
      <c r="E23" s="77" t="str">
        <f t="shared" ca="1" si="4"/>
        <v/>
      </c>
      <c r="F23" s="77" t="str">
        <f t="shared" ca="1" si="4"/>
        <v/>
      </c>
      <c r="G23" s="77" t="str">
        <f t="shared" ca="1" si="13"/>
        <v/>
      </c>
      <c r="H23" s="77" t="str">
        <f t="shared" ca="1" si="14"/>
        <v/>
      </c>
      <c r="I23" s="77" t="str">
        <f t="shared" ca="1" si="15"/>
        <v/>
      </c>
      <c r="J23" s="77" t="str">
        <f t="shared" ca="1" si="5"/>
        <v/>
      </c>
      <c r="K23" s="77" t="str">
        <f t="shared" ca="1" si="6"/>
        <v/>
      </c>
      <c r="L23" s="77" t="str">
        <f t="shared" ca="1" si="7"/>
        <v/>
      </c>
      <c r="M23" s="77" t="str">
        <f t="shared" ca="1" si="8"/>
        <v/>
      </c>
      <c r="N23" s="77" t="str">
        <f t="shared" ca="1" si="9"/>
        <v/>
      </c>
      <c r="O23" s="77" t="str">
        <f t="shared" ca="1" si="10"/>
        <v/>
      </c>
      <c r="P23" s="77" t="str">
        <f t="shared" ca="1" si="11"/>
        <v/>
      </c>
      <c r="Q23" s="77" t="str">
        <f t="shared" ca="1" si="12"/>
        <v/>
      </c>
    </row>
    <row r="24" spans="1:17" x14ac:dyDescent="0.25">
      <c r="A24" s="93">
        <v>21</v>
      </c>
      <c r="B24" s="101" t="e">
        <f ca="1">HYPERLINK("#'" &amp; VLOOKUP(A24, Worksheet!$F$2:$G$51,2,FALSE) &amp; "'!A1", IF(VLOOKUP(A24, Worksheet!$F$2:$H$51,3,FALSE) = 0, "", VLOOKUP(A24, Worksheet!$F$2:$G$51,2,FALSE)))</f>
        <v>#N/A</v>
      </c>
      <c r="C24" s="75" t="str">
        <f t="shared" ca="1" si="2"/>
        <v/>
      </c>
      <c r="D24" s="75" t="str">
        <f t="shared" ca="1" si="3"/>
        <v/>
      </c>
      <c r="E24" s="77" t="str">
        <f t="shared" ca="1" si="4"/>
        <v/>
      </c>
      <c r="F24" s="77" t="str">
        <f t="shared" ca="1" si="4"/>
        <v/>
      </c>
      <c r="G24" s="77" t="str">
        <f t="shared" ca="1" si="13"/>
        <v/>
      </c>
      <c r="H24" s="77" t="str">
        <f t="shared" ca="1" si="14"/>
        <v/>
      </c>
      <c r="I24" s="77" t="str">
        <f t="shared" ca="1" si="15"/>
        <v/>
      </c>
      <c r="J24" s="77" t="str">
        <f t="shared" ca="1" si="5"/>
        <v/>
      </c>
      <c r="K24" s="77" t="str">
        <f t="shared" ca="1" si="6"/>
        <v/>
      </c>
      <c r="L24" s="77" t="str">
        <f t="shared" ca="1" si="7"/>
        <v/>
      </c>
      <c r="M24" s="77" t="str">
        <f t="shared" ca="1" si="8"/>
        <v/>
      </c>
      <c r="N24" s="77" t="str">
        <f t="shared" ca="1" si="9"/>
        <v/>
      </c>
      <c r="O24" s="77" t="str">
        <f t="shared" ca="1" si="10"/>
        <v/>
      </c>
      <c r="P24" s="77" t="str">
        <f t="shared" ca="1" si="11"/>
        <v/>
      </c>
      <c r="Q24" s="77" t="str">
        <f t="shared" ca="1" si="12"/>
        <v/>
      </c>
    </row>
    <row r="25" spans="1:17" x14ac:dyDescent="0.25">
      <c r="A25" s="93">
        <v>22</v>
      </c>
      <c r="B25" s="101" t="e">
        <f ca="1">HYPERLINK("#'" &amp; VLOOKUP(A25, Worksheet!$F$2:$G$51,2,FALSE) &amp; "'!A1", IF(VLOOKUP(A25, Worksheet!$F$2:$H$51,3,FALSE) = 0, "", VLOOKUP(A25, Worksheet!$F$2:$G$51,2,FALSE)))</f>
        <v>#N/A</v>
      </c>
      <c r="C25" s="75" t="str">
        <f t="shared" ca="1" si="2"/>
        <v/>
      </c>
      <c r="D25" s="75" t="str">
        <f t="shared" ca="1" si="3"/>
        <v/>
      </c>
      <c r="E25" s="77" t="str">
        <f t="shared" ca="1" si="4"/>
        <v/>
      </c>
      <c r="F25" s="77" t="str">
        <f t="shared" ca="1" si="4"/>
        <v/>
      </c>
      <c r="G25" s="77" t="str">
        <f t="shared" ca="1" si="13"/>
        <v/>
      </c>
      <c r="H25" s="77" t="str">
        <f t="shared" ca="1" si="14"/>
        <v/>
      </c>
      <c r="I25" s="77" t="str">
        <f t="shared" ca="1" si="15"/>
        <v/>
      </c>
      <c r="J25" s="77" t="str">
        <f t="shared" ca="1" si="5"/>
        <v/>
      </c>
      <c r="K25" s="77" t="str">
        <f t="shared" ca="1" si="6"/>
        <v/>
      </c>
      <c r="L25" s="77" t="str">
        <f t="shared" ca="1" si="7"/>
        <v/>
      </c>
      <c r="M25" s="77" t="str">
        <f t="shared" ca="1" si="8"/>
        <v/>
      </c>
      <c r="N25" s="77" t="str">
        <f t="shared" ca="1" si="9"/>
        <v/>
      </c>
      <c r="O25" s="77" t="str">
        <f t="shared" ca="1" si="10"/>
        <v/>
      </c>
      <c r="P25" s="77" t="str">
        <f t="shared" ca="1" si="11"/>
        <v/>
      </c>
      <c r="Q25" s="77" t="str">
        <f t="shared" ca="1" si="12"/>
        <v/>
      </c>
    </row>
    <row r="26" spans="1:17" x14ac:dyDescent="0.25">
      <c r="A26" s="93">
        <v>23</v>
      </c>
      <c r="B26" s="101" t="e">
        <f ca="1">HYPERLINK("#'" &amp; VLOOKUP(A26, Worksheet!$F$2:$G$51,2,FALSE) &amp; "'!A1", IF(VLOOKUP(A26, Worksheet!$F$2:$H$51,3,FALSE) = 0, "", VLOOKUP(A26, Worksheet!$F$2:$G$51,2,FALSE)))</f>
        <v>#N/A</v>
      </c>
      <c r="C26" s="75" t="str">
        <f t="shared" ca="1" si="2"/>
        <v/>
      </c>
      <c r="D26" s="75" t="str">
        <f t="shared" ca="1" si="3"/>
        <v/>
      </c>
      <c r="E26" s="77" t="str">
        <f t="shared" ca="1" si="4"/>
        <v/>
      </c>
      <c r="F26" s="77" t="str">
        <f t="shared" ca="1" si="4"/>
        <v/>
      </c>
      <c r="G26" s="77" t="str">
        <f t="shared" ca="1" si="13"/>
        <v/>
      </c>
      <c r="H26" s="77" t="str">
        <f t="shared" ca="1" si="14"/>
        <v/>
      </c>
      <c r="I26" s="77" t="str">
        <f t="shared" ca="1" si="15"/>
        <v/>
      </c>
      <c r="J26" s="77" t="str">
        <f t="shared" ca="1" si="5"/>
        <v/>
      </c>
      <c r="K26" s="77" t="str">
        <f t="shared" ca="1" si="6"/>
        <v/>
      </c>
      <c r="L26" s="77" t="str">
        <f t="shared" ca="1" si="7"/>
        <v/>
      </c>
      <c r="M26" s="77" t="str">
        <f t="shared" ca="1" si="8"/>
        <v/>
      </c>
      <c r="N26" s="77" t="str">
        <f t="shared" ca="1" si="9"/>
        <v/>
      </c>
      <c r="O26" s="77" t="str">
        <f t="shared" ca="1" si="10"/>
        <v/>
      </c>
      <c r="P26" s="77" t="str">
        <f t="shared" ca="1" si="11"/>
        <v/>
      </c>
      <c r="Q26" s="77" t="str">
        <f t="shared" ca="1" si="12"/>
        <v/>
      </c>
    </row>
    <row r="27" spans="1:17" x14ac:dyDescent="0.25">
      <c r="A27" s="93">
        <v>24</v>
      </c>
      <c r="B27" s="101" t="e">
        <f ca="1">HYPERLINK("#'" &amp; VLOOKUP(A27, Worksheet!$F$2:$G$51,2,FALSE) &amp; "'!A1", IF(VLOOKUP(A27, Worksheet!$F$2:$H$51,3,FALSE) = 0, "", VLOOKUP(A27, Worksheet!$F$2:$G$51,2,FALSE)))</f>
        <v>#N/A</v>
      </c>
      <c r="C27" s="75" t="str">
        <f t="shared" ca="1" si="2"/>
        <v/>
      </c>
      <c r="D27" s="75" t="str">
        <f t="shared" ca="1" si="3"/>
        <v/>
      </c>
      <c r="E27" s="77" t="str">
        <f t="shared" ca="1" si="4"/>
        <v/>
      </c>
      <c r="F27" s="77" t="str">
        <f t="shared" ca="1" si="4"/>
        <v/>
      </c>
      <c r="G27" s="77" t="str">
        <f t="shared" ca="1" si="13"/>
        <v/>
      </c>
      <c r="H27" s="77" t="str">
        <f t="shared" ca="1" si="14"/>
        <v/>
      </c>
      <c r="I27" s="77" t="str">
        <f t="shared" ca="1" si="15"/>
        <v/>
      </c>
      <c r="J27" s="77" t="str">
        <f t="shared" ca="1" si="5"/>
        <v/>
      </c>
      <c r="K27" s="77" t="str">
        <f t="shared" ca="1" si="6"/>
        <v/>
      </c>
      <c r="L27" s="77" t="str">
        <f t="shared" ca="1" si="7"/>
        <v/>
      </c>
      <c r="M27" s="77" t="str">
        <f t="shared" ca="1" si="8"/>
        <v/>
      </c>
      <c r="N27" s="77" t="str">
        <f t="shared" ca="1" si="9"/>
        <v/>
      </c>
      <c r="O27" s="77" t="str">
        <f t="shared" ca="1" si="10"/>
        <v/>
      </c>
      <c r="P27" s="77" t="str">
        <f t="shared" ca="1" si="11"/>
        <v/>
      </c>
      <c r="Q27" s="77" t="str">
        <f t="shared" ca="1" si="12"/>
        <v/>
      </c>
    </row>
    <row r="28" spans="1:17" x14ac:dyDescent="0.25">
      <c r="A28" s="93">
        <v>25</v>
      </c>
      <c r="B28" s="101" t="e">
        <f ca="1">HYPERLINK("#'" &amp; VLOOKUP(A28, Worksheet!$F$2:$G$51,2,FALSE) &amp; "'!A1", IF(VLOOKUP(A28, Worksheet!$F$2:$H$51,3,FALSE) = 0, "", VLOOKUP(A28, Worksheet!$F$2:$G$51,2,FALSE)))</f>
        <v>#N/A</v>
      </c>
      <c r="C28" s="75" t="str">
        <f t="shared" ca="1" si="2"/>
        <v/>
      </c>
      <c r="D28" s="75" t="str">
        <f t="shared" ca="1" si="3"/>
        <v/>
      </c>
      <c r="E28" s="77" t="str">
        <f t="shared" ca="1" si="4"/>
        <v/>
      </c>
      <c r="F28" s="77" t="str">
        <f t="shared" ca="1" si="4"/>
        <v/>
      </c>
      <c r="G28" s="77" t="str">
        <f t="shared" ca="1" si="13"/>
        <v/>
      </c>
      <c r="H28" s="77" t="str">
        <f t="shared" ca="1" si="14"/>
        <v/>
      </c>
      <c r="I28" s="77" t="str">
        <f t="shared" ca="1" si="15"/>
        <v/>
      </c>
      <c r="J28" s="77" t="str">
        <f t="shared" ca="1" si="5"/>
        <v/>
      </c>
      <c r="K28" s="77" t="str">
        <f t="shared" ca="1" si="6"/>
        <v/>
      </c>
      <c r="L28" s="77" t="str">
        <f t="shared" ca="1" si="7"/>
        <v/>
      </c>
      <c r="M28" s="77" t="str">
        <f t="shared" ca="1" si="8"/>
        <v/>
      </c>
      <c r="N28" s="77" t="str">
        <f t="shared" ca="1" si="9"/>
        <v/>
      </c>
      <c r="O28" s="77" t="str">
        <f t="shared" ca="1" si="10"/>
        <v/>
      </c>
      <c r="P28" s="77" t="str">
        <f t="shared" ca="1" si="11"/>
        <v/>
      </c>
      <c r="Q28" s="77" t="str">
        <f t="shared" ca="1" si="12"/>
        <v/>
      </c>
    </row>
    <row r="29" spans="1:17" x14ac:dyDescent="0.25">
      <c r="A29" s="93">
        <v>26</v>
      </c>
      <c r="B29" s="101" t="e">
        <f ca="1">HYPERLINK("#'" &amp; VLOOKUP(A29, Worksheet!$F$2:$G$51,2,FALSE) &amp; "'!A1", IF(VLOOKUP(A29, Worksheet!$F$2:$H$51,3,FALSE) = 0, "", VLOOKUP(A29, Worksheet!$F$2:$G$51,2,FALSE)))</f>
        <v>#N/A</v>
      </c>
      <c r="C29" s="75" t="str">
        <f t="shared" ca="1" si="2"/>
        <v/>
      </c>
      <c r="D29" s="75" t="str">
        <f t="shared" ca="1" si="3"/>
        <v/>
      </c>
      <c r="E29" s="77" t="str">
        <f t="shared" ca="1" si="4"/>
        <v/>
      </c>
      <c r="F29" s="77" t="str">
        <f t="shared" ca="1" si="4"/>
        <v/>
      </c>
      <c r="G29" s="77" t="str">
        <f t="shared" ca="1" si="13"/>
        <v/>
      </c>
      <c r="H29" s="77" t="str">
        <f t="shared" ca="1" si="14"/>
        <v/>
      </c>
      <c r="I29" s="77" t="str">
        <f t="shared" ca="1" si="15"/>
        <v/>
      </c>
      <c r="J29" s="77" t="str">
        <f t="shared" ca="1" si="5"/>
        <v/>
      </c>
      <c r="K29" s="77" t="str">
        <f t="shared" ca="1" si="6"/>
        <v/>
      </c>
      <c r="L29" s="77" t="str">
        <f t="shared" ca="1" si="7"/>
        <v/>
      </c>
      <c r="M29" s="77" t="str">
        <f t="shared" ca="1" si="8"/>
        <v/>
      </c>
      <c r="N29" s="77" t="str">
        <f t="shared" ca="1" si="9"/>
        <v/>
      </c>
      <c r="O29" s="77" t="str">
        <f t="shared" ca="1" si="10"/>
        <v/>
      </c>
      <c r="P29" s="77" t="str">
        <f t="shared" ca="1" si="11"/>
        <v/>
      </c>
      <c r="Q29" s="77" t="str">
        <f t="shared" ca="1" si="12"/>
        <v/>
      </c>
    </row>
    <row r="30" spans="1:17" x14ac:dyDescent="0.25">
      <c r="A30" s="93">
        <v>27</v>
      </c>
      <c r="B30" s="101" t="e">
        <f ca="1">HYPERLINK("#'" &amp; VLOOKUP(A30, Worksheet!$F$2:$G$51,2,FALSE) &amp; "'!A1", IF(VLOOKUP(A30, Worksheet!$F$2:$H$51,3,FALSE) = 0, "", VLOOKUP(A30, Worksheet!$F$2:$G$51,2,FALSE)))</f>
        <v>#N/A</v>
      </c>
      <c r="C30" s="75" t="str">
        <f t="shared" ca="1" si="2"/>
        <v/>
      </c>
      <c r="D30" s="75" t="str">
        <f t="shared" ca="1" si="3"/>
        <v/>
      </c>
      <c r="E30" s="77" t="str">
        <f t="shared" ca="1" si="4"/>
        <v/>
      </c>
      <c r="F30" s="77" t="str">
        <f t="shared" ca="1" si="4"/>
        <v/>
      </c>
      <c r="G30" s="77" t="str">
        <f t="shared" ca="1" si="13"/>
        <v/>
      </c>
      <c r="H30" s="77" t="str">
        <f t="shared" ca="1" si="14"/>
        <v/>
      </c>
      <c r="I30" s="77" t="str">
        <f t="shared" ca="1" si="15"/>
        <v/>
      </c>
      <c r="J30" s="77" t="str">
        <f t="shared" ca="1" si="5"/>
        <v/>
      </c>
      <c r="K30" s="77" t="str">
        <f t="shared" ca="1" si="6"/>
        <v/>
      </c>
      <c r="L30" s="77" t="str">
        <f t="shared" ca="1" si="7"/>
        <v/>
      </c>
      <c r="M30" s="77" t="str">
        <f t="shared" ca="1" si="8"/>
        <v/>
      </c>
      <c r="N30" s="77" t="str">
        <f t="shared" ca="1" si="9"/>
        <v/>
      </c>
      <c r="O30" s="77" t="str">
        <f t="shared" ca="1" si="10"/>
        <v/>
      </c>
      <c r="P30" s="77" t="str">
        <f t="shared" ca="1" si="11"/>
        <v/>
      </c>
      <c r="Q30" s="77" t="str">
        <f t="shared" ca="1" si="12"/>
        <v/>
      </c>
    </row>
    <row r="31" spans="1:17" x14ac:dyDescent="0.25">
      <c r="A31" s="93">
        <v>28</v>
      </c>
      <c r="B31" s="101" t="e">
        <f ca="1">HYPERLINK("#'" &amp; VLOOKUP(A31, Worksheet!$F$2:$G$51,2,FALSE) &amp; "'!A1", IF(VLOOKUP(A31, Worksheet!$F$2:$H$51,3,FALSE) = 0, "", VLOOKUP(A31, Worksheet!$F$2:$G$51,2,FALSE)))</f>
        <v>#N/A</v>
      </c>
      <c r="C31" s="75" t="str">
        <f t="shared" ca="1" si="2"/>
        <v/>
      </c>
      <c r="D31" s="75" t="str">
        <f t="shared" ca="1" si="3"/>
        <v/>
      </c>
      <c r="E31" s="77" t="str">
        <f t="shared" ca="1" si="4"/>
        <v/>
      </c>
      <c r="F31" s="77" t="str">
        <f t="shared" ca="1" si="4"/>
        <v/>
      </c>
      <c r="G31" s="77" t="str">
        <f t="shared" ca="1" si="13"/>
        <v/>
      </c>
      <c r="H31" s="77" t="str">
        <f t="shared" ca="1" si="14"/>
        <v/>
      </c>
      <c r="I31" s="77" t="str">
        <f t="shared" ca="1" si="15"/>
        <v/>
      </c>
      <c r="J31" s="77" t="str">
        <f t="shared" ca="1" si="5"/>
        <v/>
      </c>
      <c r="K31" s="77" t="str">
        <f t="shared" ca="1" si="6"/>
        <v/>
      </c>
      <c r="L31" s="77" t="str">
        <f t="shared" ca="1" si="7"/>
        <v/>
      </c>
      <c r="M31" s="77" t="str">
        <f t="shared" ca="1" si="8"/>
        <v/>
      </c>
      <c r="N31" s="77" t="str">
        <f t="shared" ca="1" si="9"/>
        <v/>
      </c>
      <c r="O31" s="77" t="str">
        <f t="shared" ca="1" si="10"/>
        <v/>
      </c>
      <c r="P31" s="77" t="str">
        <f t="shared" ca="1" si="11"/>
        <v/>
      </c>
      <c r="Q31" s="77" t="str">
        <f t="shared" ca="1" si="12"/>
        <v/>
      </c>
    </row>
    <row r="32" spans="1:17" x14ac:dyDescent="0.25">
      <c r="A32" s="93">
        <v>29</v>
      </c>
      <c r="B32" s="101" t="e">
        <f ca="1">HYPERLINK("#'" &amp; VLOOKUP(A32, Worksheet!$F$2:$G$51,2,FALSE) &amp; "'!A1", IF(VLOOKUP(A32, Worksheet!$F$2:$H$51,3,FALSE) = 0, "", VLOOKUP(A32, Worksheet!$F$2:$G$51,2,FALSE)))</f>
        <v>#N/A</v>
      </c>
      <c r="C32" s="75" t="str">
        <f t="shared" ca="1" si="2"/>
        <v/>
      </c>
      <c r="D32" s="75" t="str">
        <f t="shared" ca="1" si="3"/>
        <v/>
      </c>
      <c r="E32" s="77" t="str">
        <f t="shared" ca="1" si="4"/>
        <v/>
      </c>
      <c r="F32" s="77" t="str">
        <f t="shared" ca="1" si="4"/>
        <v/>
      </c>
      <c r="G32" s="77" t="str">
        <f t="shared" ca="1" si="13"/>
        <v/>
      </c>
      <c r="H32" s="77" t="str">
        <f t="shared" ca="1" si="14"/>
        <v/>
      </c>
      <c r="I32" s="77" t="str">
        <f t="shared" ca="1" si="15"/>
        <v/>
      </c>
      <c r="J32" s="77" t="str">
        <f t="shared" ca="1" si="5"/>
        <v/>
      </c>
      <c r="K32" s="77" t="str">
        <f t="shared" ca="1" si="6"/>
        <v/>
      </c>
      <c r="L32" s="77" t="str">
        <f t="shared" ca="1" si="7"/>
        <v/>
      </c>
      <c r="M32" s="77" t="str">
        <f t="shared" ca="1" si="8"/>
        <v/>
      </c>
      <c r="N32" s="77" t="str">
        <f t="shared" ca="1" si="9"/>
        <v/>
      </c>
      <c r="O32" s="77" t="str">
        <f t="shared" ca="1" si="10"/>
        <v/>
      </c>
      <c r="P32" s="77" t="str">
        <f t="shared" ca="1" si="11"/>
        <v/>
      </c>
      <c r="Q32" s="77" t="str">
        <f t="shared" ca="1" si="12"/>
        <v/>
      </c>
    </row>
    <row r="33" spans="1:17" x14ac:dyDescent="0.25">
      <c r="A33" s="93">
        <v>30</v>
      </c>
      <c r="B33" s="101" t="e">
        <f ca="1">HYPERLINK("#'" &amp; VLOOKUP(A33, Worksheet!$F$2:$G$51,2,FALSE) &amp; "'!A1", IF(VLOOKUP(A33, Worksheet!$F$2:$H$51,3,FALSE) = 0, "", VLOOKUP(A33, Worksheet!$F$2:$G$51,2,FALSE)))</f>
        <v>#N/A</v>
      </c>
      <c r="C33" s="75" t="str">
        <f t="shared" ca="1" si="2"/>
        <v/>
      </c>
      <c r="D33" s="75" t="str">
        <f t="shared" ca="1" si="3"/>
        <v/>
      </c>
      <c r="E33" s="77" t="str">
        <f t="shared" ca="1" si="4"/>
        <v/>
      </c>
      <c r="F33" s="77" t="str">
        <f t="shared" ca="1" si="4"/>
        <v/>
      </c>
      <c r="G33" s="77" t="str">
        <f t="shared" ca="1" si="13"/>
        <v/>
      </c>
      <c r="H33" s="77" t="str">
        <f t="shared" ca="1" si="14"/>
        <v/>
      </c>
      <c r="I33" s="77" t="str">
        <f t="shared" ca="1" si="15"/>
        <v/>
      </c>
      <c r="J33" s="77" t="str">
        <f t="shared" ca="1" si="5"/>
        <v/>
      </c>
      <c r="K33" s="77" t="str">
        <f t="shared" ca="1" si="6"/>
        <v/>
      </c>
      <c r="L33" s="77" t="str">
        <f t="shared" ca="1" si="7"/>
        <v/>
      </c>
      <c r="M33" s="77" t="str">
        <f t="shared" ca="1" si="8"/>
        <v/>
      </c>
      <c r="N33" s="77" t="str">
        <f t="shared" ca="1" si="9"/>
        <v/>
      </c>
      <c r="O33" s="77" t="str">
        <f t="shared" ca="1" si="10"/>
        <v/>
      </c>
      <c r="P33" s="77" t="str">
        <f t="shared" ca="1" si="11"/>
        <v/>
      </c>
      <c r="Q33" s="77" t="str">
        <f t="shared" ca="1" si="12"/>
        <v/>
      </c>
    </row>
    <row r="34" spans="1:17" x14ac:dyDescent="0.25">
      <c r="A34" s="93">
        <v>31</v>
      </c>
      <c r="B34" s="101" t="e">
        <f ca="1">HYPERLINK("#'" &amp; VLOOKUP(A34, Worksheet!$F$2:$G$51,2,FALSE) &amp; "'!A1", IF(VLOOKUP(A34, Worksheet!$F$2:$H$51,3,FALSE) = 0, "", VLOOKUP(A34, Worksheet!$F$2:$G$51,2,FALSE)))</f>
        <v>#N/A</v>
      </c>
      <c r="C34" s="75" t="str">
        <f t="shared" ca="1" si="2"/>
        <v/>
      </c>
      <c r="D34" s="75" t="str">
        <f t="shared" ca="1" si="3"/>
        <v/>
      </c>
      <c r="E34" s="77" t="str">
        <f t="shared" ca="1" si="4"/>
        <v/>
      </c>
      <c r="F34" s="77" t="str">
        <f t="shared" ca="1" si="4"/>
        <v/>
      </c>
      <c r="G34" s="77" t="str">
        <f t="shared" ca="1" si="13"/>
        <v/>
      </c>
      <c r="H34" s="77" t="str">
        <f t="shared" ca="1" si="14"/>
        <v/>
      </c>
      <c r="I34" s="77" t="str">
        <f t="shared" ca="1" si="15"/>
        <v/>
      </c>
      <c r="J34" s="77" t="str">
        <f t="shared" ca="1" si="5"/>
        <v/>
      </c>
      <c r="K34" s="77" t="str">
        <f t="shared" ca="1" si="6"/>
        <v/>
      </c>
      <c r="L34" s="77" t="str">
        <f t="shared" ca="1" si="7"/>
        <v/>
      </c>
      <c r="M34" s="77" t="str">
        <f t="shared" ca="1" si="8"/>
        <v/>
      </c>
      <c r="N34" s="77" t="str">
        <f t="shared" ca="1" si="9"/>
        <v/>
      </c>
      <c r="O34" s="77" t="str">
        <f t="shared" ca="1" si="10"/>
        <v/>
      </c>
      <c r="P34" s="77" t="str">
        <f t="shared" ca="1" si="11"/>
        <v/>
      </c>
      <c r="Q34" s="77" t="str">
        <f t="shared" ca="1" si="12"/>
        <v/>
      </c>
    </row>
    <row r="35" spans="1:17" x14ac:dyDescent="0.25">
      <c r="A35" s="93">
        <v>32</v>
      </c>
      <c r="B35" s="101" t="e">
        <f ca="1">HYPERLINK("#'" &amp; VLOOKUP(A35, Worksheet!$F$2:$G$51,2,FALSE) &amp; "'!A1", IF(VLOOKUP(A35, Worksheet!$F$2:$H$51,3,FALSE) = 0, "", VLOOKUP(A35, Worksheet!$F$2:$G$51,2,FALSE)))</f>
        <v>#N/A</v>
      </c>
      <c r="C35" s="75" t="str">
        <f t="shared" ca="1" si="2"/>
        <v/>
      </c>
      <c r="D35" s="75" t="str">
        <f t="shared" ca="1" si="3"/>
        <v/>
      </c>
      <c r="E35" s="77" t="str">
        <f t="shared" ca="1" si="4"/>
        <v/>
      </c>
      <c r="F35" s="77" t="str">
        <f t="shared" ca="1" si="4"/>
        <v/>
      </c>
      <c r="G35" s="77" t="str">
        <f t="shared" ca="1" si="13"/>
        <v/>
      </c>
      <c r="H35" s="77" t="str">
        <f t="shared" ca="1" si="14"/>
        <v/>
      </c>
      <c r="I35" s="77" t="str">
        <f t="shared" ca="1" si="15"/>
        <v/>
      </c>
      <c r="J35" s="77" t="str">
        <f t="shared" ca="1" si="5"/>
        <v/>
      </c>
      <c r="K35" s="77" t="str">
        <f t="shared" ca="1" si="6"/>
        <v/>
      </c>
      <c r="L35" s="77" t="str">
        <f t="shared" ca="1" si="7"/>
        <v/>
      </c>
      <c r="M35" s="77" t="str">
        <f t="shared" ca="1" si="8"/>
        <v/>
      </c>
      <c r="N35" s="77" t="str">
        <f t="shared" ca="1" si="9"/>
        <v/>
      </c>
      <c r="O35" s="77" t="str">
        <f t="shared" ca="1" si="10"/>
        <v/>
      </c>
      <c r="P35" s="77" t="str">
        <f t="shared" ca="1" si="11"/>
        <v/>
      </c>
      <c r="Q35" s="77" t="str">
        <f t="shared" ca="1" si="12"/>
        <v/>
      </c>
    </row>
    <row r="36" spans="1:17" x14ac:dyDescent="0.25">
      <c r="A36" s="93">
        <v>33</v>
      </c>
      <c r="B36" s="101" t="e">
        <f ca="1">HYPERLINK("#'" &amp; VLOOKUP(A36, Worksheet!$F$2:$G$51,2,FALSE) &amp; "'!A1", IF(VLOOKUP(A36, Worksheet!$F$2:$H$51,3,FALSE) = 0, "", VLOOKUP(A36, Worksheet!$F$2:$G$51,2,FALSE)))</f>
        <v>#N/A</v>
      </c>
      <c r="C36" s="75" t="str">
        <f t="shared" ca="1" si="2"/>
        <v/>
      </c>
      <c r="D36" s="75" t="str">
        <f t="shared" ca="1" si="3"/>
        <v/>
      </c>
      <c r="E36" s="77" t="str">
        <f t="shared" ca="1" si="4"/>
        <v/>
      </c>
      <c r="F36" s="77" t="str">
        <f t="shared" ca="1" si="4"/>
        <v/>
      </c>
      <c r="G36" s="77" t="str">
        <f t="shared" ca="1" si="13"/>
        <v/>
      </c>
      <c r="H36" s="77" t="str">
        <f t="shared" ca="1" si="14"/>
        <v/>
      </c>
      <c r="I36" s="77" t="str">
        <f t="shared" ca="1" si="15"/>
        <v/>
      </c>
      <c r="J36" s="77" t="str">
        <f t="shared" ca="1" si="5"/>
        <v/>
      </c>
      <c r="K36" s="77" t="str">
        <f t="shared" ca="1" si="6"/>
        <v/>
      </c>
      <c r="L36" s="77" t="str">
        <f t="shared" ca="1" si="7"/>
        <v/>
      </c>
      <c r="M36" s="77" t="str">
        <f t="shared" ca="1" si="8"/>
        <v/>
      </c>
      <c r="N36" s="77" t="str">
        <f t="shared" ca="1" si="9"/>
        <v/>
      </c>
      <c r="O36" s="77" t="str">
        <f t="shared" ca="1" si="10"/>
        <v/>
      </c>
      <c r="P36" s="77" t="str">
        <f t="shared" ca="1" si="11"/>
        <v/>
      </c>
      <c r="Q36" s="77" t="str">
        <f t="shared" ca="1" si="12"/>
        <v/>
      </c>
    </row>
    <row r="37" spans="1:17" x14ac:dyDescent="0.25">
      <c r="A37" s="93">
        <v>34</v>
      </c>
      <c r="B37" s="101" t="e">
        <f ca="1">HYPERLINK("#'" &amp; VLOOKUP(A37, Worksheet!$F$2:$G$51,2,FALSE) &amp; "'!A1", IF(VLOOKUP(A37, Worksheet!$F$2:$H$51,3,FALSE) = 0, "", VLOOKUP(A37, Worksheet!$F$2:$G$51,2,FALSE)))</f>
        <v>#N/A</v>
      </c>
      <c r="C37" s="75" t="str">
        <f t="shared" ca="1" si="2"/>
        <v/>
      </c>
      <c r="D37" s="75" t="str">
        <f t="shared" ca="1" si="3"/>
        <v/>
      </c>
      <c r="E37" s="77" t="str">
        <f t="shared" ca="1" si="4"/>
        <v/>
      </c>
      <c r="F37" s="77" t="str">
        <f t="shared" ca="1" si="4"/>
        <v/>
      </c>
      <c r="G37" s="77" t="str">
        <f t="shared" ca="1" si="13"/>
        <v/>
      </c>
      <c r="H37" s="77" t="str">
        <f t="shared" ca="1" si="14"/>
        <v/>
      </c>
      <c r="I37" s="77" t="str">
        <f t="shared" ca="1" si="15"/>
        <v/>
      </c>
      <c r="J37" s="77" t="str">
        <f t="shared" ca="1" si="5"/>
        <v/>
      </c>
      <c r="K37" s="77" t="str">
        <f t="shared" ca="1" si="6"/>
        <v/>
      </c>
      <c r="L37" s="77" t="str">
        <f t="shared" ca="1" si="7"/>
        <v/>
      </c>
      <c r="M37" s="77" t="str">
        <f t="shared" ca="1" si="8"/>
        <v/>
      </c>
      <c r="N37" s="77" t="str">
        <f t="shared" ca="1" si="9"/>
        <v/>
      </c>
      <c r="O37" s="77" t="str">
        <f t="shared" ca="1" si="10"/>
        <v/>
      </c>
      <c r="P37" s="77" t="str">
        <f t="shared" ca="1" si="11"/>
        <v/>
      </c>
      <c r="Q37" s="77" t="str">
        <f t="shared" ca="1" si="12"/>
        <v/>
      </c>
    </row>
    <row r="38" spans="1:17" x14ac:dyDescent="0.25">
      <c r="A38" s="93">
        <v>35</v>
      </c>
      <c r="B38" s="101" t="e">
        <f ca="1">HYPERLINK("#'" &amp; VLOOKUP(A38, Worksheet!$F$2:$G$51,2,FALSE) &amp; "'!A1", IF(VLOOKUP(A38, Worksheet!$F$2:$H$51,3,FALSE) = 0, "", VLOOKUP(A38, Worksheet!$F$2:$G$51,2,FALSE)))</f>
        <v>#N/A</v>
      </c>
      <c r="C38" s="75" t="str">
        <f t="shared" ca="1" si="2"/>
        <v/>
      </c>
      <c r="D38" s="75" t="str">
        <f t="shared" ca="1" si="3"/>
        <v/>
      </c>
      <c r="E38" s="77" t="str">
        <f t="shared" ca="1" si="4"/>
        <v/>
      </c>
      <c r="F38" s="77" t="str">
        <f t="shared" ca="1" si="4"/>
        <v/>
      </c>
      <c r="G38" s="77" t="str">
        <f t="shared" ca="1" si="13"/>
        <v/>
      </c>
      <c r="H38" s="77" t="str">
        <f t="shared" ca="1" si="14"/>
        <v/>
      </c>
      <c r="I38" s="77" t="str">
        <f t="shared" ca="1" si="15"/>
        <v/>
      </c>
      <c r="J38" s="77" t="str">
        <f t="shared" ca="1" si="5"/>
        <v/>
      </c>
      <c r="K38" s="77" t="str">
        <f t="shared" ca="1" si="6"/>
        <v/>
      </c>
      <c r="L38" s="77" t="str">
        <f t="shared" ca="1" si="7"/>
        <v/>
      </c>
      <c r="M38" s="77" t="str">
        <f t="shared" ca="1" si="8"/>
        <v/>
      </c>
      <c r="N38" s="77" t="str">
        <f t="shared" ca="1" si="9"/>
        <v/>
      </c>
      <c r="O38" s="77" t="str">
        <f t="shared" ca="1" si="10"/>
        <v/>
      </c>
      <c r="P38" s="77" t="str">
        <f t="shared" ca="1" si="11"/>
        <v/>
      </c>
      <c r="Q38" s="77" t="str">
        <f t="shared" ca="1" si="12"/>
        <v/>
      </c>
    </row>
    <row r="39" spans="1:17" x14ac:dyDescent="0.25">
      <c r="A39" s="93">
        <v>36</v>
      </c>
      <c r="B39" s="101" t="e">
        <f ca="1">HYPERLINK("#'" &amp; VLOOKUP(A39, Worksheet!$F$2:$G$51,2,FALSE) &amp; "'!A1", IF(VLOOKUP(A39, Worksheet!$F$2:$H$51,3,FALSE) = 0, "", VLOOKUP(A39, Worksheet!$F$2:$G$51,2,FALSE)))</f>
        <v>#N/A</v>
      </c>
      <c r="C39" s="75" t="str">
        <f t="shared" ca="1" si="2"/>
        <v/>
      </c>
      <c r="D39" s="75" t="str">
        <f t="shared" ca="1" si="3"/>
        <v/>
      </c>
      <c r="E39" s="77" t="str">
        <f t="shared" ca="1" si="4"/>
        <v/>
      </c>
      <c r="F39" s="77" t="str">
        <f t="shared" ca="1" si="4"/>
        <v/>
      </c>
      <c r="G39" s="77" t="str">
        <f t="shared" ca="1" si="13"/>
        <v/>
      </c>
      <c r="H39" s="77" t="str">
        <f t="shared" ca="1" si="14"/>
        <v/>
      </c>
      <c r="I39" s="77" t="str">
        <f t="shared" ca="1" si="15"/>
        <v/>
      </c>
      <c r="J39" s="77" t="str">
        <f t="shared" ca="1" si="5"/>
        <v/>
      </c>
      <c r="K39" s="77" t="str">
        <f t="shared" ca="1" si="6"/>
        <v/>
      </c>
      <c r="L39" s="77" t="str">
        <f t="shared" ca="1" si="7"/>
        <v/>
      </c>
      <c r="M39" s="77" t="str">
        <f t="shared" ca="1" si="8"/>
        <v/>
      </c>
      <c r="N39" s="77" t="str">
        <f t="shared" ca="1" si="9"/>
        <v/>
      </c>
      <c r="O39" s="77" t="str">
        <f t="shared" ca="1" si="10"/>
        <v/>
      </c>
      <c r="P39" s="77" t="str">
        <f t="shared" ca="1" si="11"/>
        <v/>
      </c>
      <c r="Q39" s="77" t="str">
        <f t="shared" ca="1" si="12"/>
        <v/>
      </c>
    </row>
    <row r="40" spans="1:17" x14ac:dyDescent="0.25">
      <c r="A40" s="93">
        <v>37</v>
      </c>
      <c r="B40" s="101" t="e">
        <f ca="1">HYPERLINK("#'" &amp; VLOOKUP(A40, Worksheet!$F$2:$G$51,2,FALSE) &amp; "'!A1", IF(VLOOKUP(A40, Worksheet!$F$2:$H$51,3,FALSE) = 0, "", VLOOKUP(A40, Worksheet!$F$2:$G$51,2,FALSE)))</f>
        <v>#N/A</v>
      </c>
      <c r="C40" s="75" t="str">
        <f t="shared" ca="1" si="2"/>
        <v/>
      </c>
      <c r="D40" s="75" t="str">
        <f t="shared" ca="1" si="3"/>
        <v/>
      </c>
      <c r="E40" s="77" t="str">
        <f t="shared" ca="1" si="4"/>
        <v/>
      </c>
      <c r="F40" s="77" t="str">
        <f t="shared" ca="1" si="4"/>
        <v/>
      </c>
      <c r="G40" s="77" t="str">
        <f t="shared" ca="1" si="13"/>
        <v/>
      </c>
      <c r="H40" s="77" t="str">
        <f t="shared" ca="1" si="14"/>
        <v/>
      </c>
      <c r="I40" s="77" t="str">
        <f t="shared" ca="1" si="15"/>
        <v/>
      </c>
      <c r="J40" s="77" t="str">
        <f t="shared" ca="1" si="5"/>
        <v/>
      </c>
      <c r="K40" s="77" t="str">
        <f t="shared" ca="1" si="6"/>
        <v/>
      </c>
      <c r="L40" s="77" t="str">
        <f t="shared" ca="1" si="7"/>
        <v/>
      </c>
      <c r="M40" s="77" t="str">
        <f t="shared" ca="1" si="8"/>
        <v/>
      </c>
      <c r="N40" s="77" t="str">
        <f t="shared" ca="1" si="9"/>
        <v/>
      </c>
      <c r="O40" s="77" t="str">
        <f t="shared" ca="1" si="10"/>
        <v/>
      </c>
      <c r="P40" s="77" t="str">
        <f t="shared" ca="1" si="11"/>
        <v/>
      </c>
      <c r="Q40" s="77" t="str">
        <f t="shared" ca="1" si="12"/>
        <v/>
      </c>
    </row>
    <row r="41" spans="1:17" x14ac:dyDescent="0.25">
      <c r="A41" s="93">
        <v>38</v>
      </c>
      <c r="B41" s="101" t="e">
        <f ca="1">HYPERLINK("#'" &amp; VLOOKUP(A41, Worksheet!$F$2:$G$51,2,FALSE) &amp; "'!A1", IF(VLOOKUP(A41, Worksheet!$F$2:$H$51,3,FALSE) = 0, "", VLOOKUP(A41, Worksheet!$F$2:$G$51,2,FALSE)))</f>
        <v>#N/A</v>
      </c>
      <c r="C41" s="75" t="str">
        <f t="shared" ca="1" si="2"/>
        <v/>
      </c>
      <c r="D41" s="75" t="str">
        <f t="shared" ca="1" si="3"/>
        <v/>
      </c>
      <c r="E41" s="77" t="str">
        <f t="shared" ca="1" si="4"/>
        <v/>
      </c>
      <c r="F41" s="77" t="str">
        <f t="shared" ca="1" si="4"/>
        <v/>
      </c>
      <c r="G41" s="77" t="str">
        <f t="shared" ca="1" si="13"/>
        <v/>
      </c>
      <c r="H41" s="77" t="str">
        <f t="shared" ca="1" si="14"/>
        <v/>
      </c>
      <c r="I41" s="77" t="str">
        <f t="shared" ca="1" si="15"/>
        <v/>
      </c>
      <c r="J41" s="77" t="str">
        <f t="shared" ca="1" si="5"/>
        <v/>
      </c>
      <c r="K41" s="77" t="str">
        <f t="shared" ca="1" si="6"/>
        <v/>
      </c>
      <c r="L41" s="77" t="str">
        <f t="shared" ca="1" si="7"/>
        <v/>
      </c>
      <c r="M41" s="77" t="str">
        <f t="shared" ca="1" si="8"/>
        <v/>
      </c>
      <c r="N41" s="77" t="str">
        <f t="shared" ca="1" si="9"/>
        <v/>
      </c>
      <c r="O41" s="77" t="str">
        <f t="shared" ca="1" si="10"/>
        <v/>
      </c>
      <c r="P41" s="77" t="str">
        <f t="shared" ca="1" si="11"/>
        <v/>
      </c>
      <c r="Q41" s="77" t="str">
        <f t="shared" ca="1" si="12"/>
        <v/>
      </c>
    </row>
    <row r="42" spans="1:17" x14ac:dyDescent="0.25">
      <c r="A42" s="93">
        <v>39</v>
      </c>
      <c r="B42" s="101" t="e">
        <f ca="1">HYPERLINK("#'" &amp; VLOOKUP(A42, Worksheet!$F$2:$G$51,2,FALSE) &amp; "'!A1", IF(VLOOKUP(A42, Worksheet!$F$2:$H$51,3,FALSE) = 0, "", VLOOKUP(A42, Worksheet!$F$2:$G$51,2,FALSE)))</f>
        <v>#N/A</v>
      </c>
      <c r="C42" s="75" t="str">
        <f t="shared" ca="1" si="2"/>
        <v/>
      </c>
      <c r="D42" s="75" t="str">
        <f t="shared" ca="1" si="3"/>
        <v/>
      </c>
      <c r="E42" s="77" t="str">
        <f t="shared" ca="1" si="4"/>
        <v/>
      </c>
      <c r="F42" s="77" t="str">
        <f t="shared" ca="1" si="4"/>
        <v/>
      </c>
      <c r="G42" s="77" t="str">
        <f t="shared" ca="1" si="13"/>
        <v/>
      </c>
      <c r="H42" s="77" t="str">
        <f t="shared" ca="1" si="14"/>
        <v/>
      </c>
      <c r="I42" s="77" t="str">
        <f t="shared" ca="1" si="15"/>
        <v/>
      </c>
      <c r="J42" s="77" t="str">
        <f t="shared" ca="1" si="5"/>
        <v/>
      </c>
      <c r="K42" s="77" t="str">
        <f t="shared" ca="1" si="6"/>
        <v/>
      </c>
      <c r="L42" s="77" t="str">
        <f t="shared" ca="1" si="7"/>
        <v/>
      </c>
      <c r="M42" s="77" t="str">
        <f t="shared" ca="1" si="8"/>
        <v/>
      </c>
      <c r="N42" s="77" t="str">
        <f t="shared" ca="1" si="9"/>
        <v/>
      </c>
      <c r="O42" s="77" t="str">
        <f t="shared" ca="1" si="10"/>
        <v/>
      </c>
      <c r="P42" s="77" t="str">
        <f t="shared" ca="1" si="11"/>
        <v/>
      </c>
      <c r="Q42" s="77" t="str">
        <f t="shared" ca="1" si="12"/>
        <v/>
      </c>
    </row>
    <row r="43" spans="1:17" x14ac:dyDescent="0.25">
      <c r="A43" s="93">
        <v>40</v>
      </c>
      <c r="B43" s="101" t="e">
        <f ca="1">HYPERLINK("#'" &amp; VLOOKUP(A43, Worksheet!$F$2:$G$51,2,FALSE) &amp; "'!A1", IF(VLOOKUP(A43, Worksheet!$F$2:$H$51,3,FALSE) = 0, "", VLOOKUP(A43, Worksheet!$F$2:$G$51,2,FALSE)))</f>
        <v>#N/A</v>
      </c>
      <c r="C43" s="75" t="str">
        <f t="shared" ca="1" si="2"/>
        <v/>
      </c>
      <c r="D43" s="75" t="str">
        <f t="shared" ca="1" si="3"/>
        <v/>
      </c>
      <c r="E43" s="77" t="str">
        <f t="shared" ca="1" si="4"/>
        <v/>
      </c>
      <c r="F43" s="77" t="str">
        <f t="shared" ca="1" si="4"/>
        <v/>
      </c>
      <c r="G43" s="77" t="str">
        <f t="shared" ca="1" si="13"/>
        <v/>
      </c>
      <c r="H43" s="77" t="str">
        <f t="shared" ca="1" si="14"/>
        <v/>
      </c>
      <c r="I43" s="77" t="str">
        <f t="shared" ca="1" si="15"/>
        <v/>
      </c>
      <c r="J43" s="77" t="str">
        <f t="shared" ca="1" si="5"/>
        <v/>
      </c>
      <c r="K43" s="77" t="str">
        <f t="shared" ca="1" si="6"/>
        <v/>
      </c>
      <c r="L43" s="77" t="str">
        <f t="shared" ca="1" si="7"/>
        <v/>
      </c>
      <c r="M43" s="77" t="str">
        <f t="shared" ca="1" si="8"/>
        <v/>
      </c>
      <c r="N43" s="77" t="str">
        <f t="shared" ca="1" si="9"/>
        <v/>
      </c>
      <c r="O43" s="77" t="str">
        <f t="shared" ca="1" si="10"/>
        <v/>
      </c>
      <c r="P43" s="77" t="str">
        <f t="shared" ca="1" si="11"/>
        <v/>
      </c>
      <c r="Q43" s="77" t="str">
        <f t="shared" ca="1" si="12"/>
        <v/>
      </c>
    </row>
    <row r="44" spans="1:17" x14ac:dyDescent="0.25">
      <c r="A44" s="93">
        <v>41</v>
      </c>
      <c r="B44" s="101" t="e">
        <f ca="1">HYPERLINK("#'" &amp; VLOOKUP(A44, Worksheet!$F$2:$G$51,2,FALSE) &amp; "'!A1", IF(VLOOKUP(A44, Worksheet!$F$2:$H$51,3,FALSE) = 0, "", VLOOKUP(A44, Worksheet!$F$2:$G$51,2,FALSE)))</f>
        <v>#N/A</v>
      </c>
      <c r="C44" s="75" t="str">
        <f t="shared" ca="1" si="2"/>
        <v/>
      </c>
      <c r="D44" s="75" t="str">
        <f t="shared" ca="1" si="3"/>
        <v/>
      </c>
      <c r="E44" s="77" t="str">
        <f t="shared" ca="1" si="4"/>
        <v/>
      </c>
      <c r="F44" s="77" t="str">
        <f t="shared" ca="1" si="4"/>
        <v/>
      </c>
      <c r="G44" s="77" t="str">
        <f t="shared" ca="1" si="13"/>
        <v/>
      </c>
      <c r="H44" s="77" t="str">
        <f t="shared" ca="1" si="14"/>
        <v/>
      </c>
      <c r="I44" s="77" t="str">
        <f t="shared" ca="1" si="15"/>
        <v/>
      </c>
      <c r="J44" s="77" t="str">
        <f t="shared" ca="1" si="5"/>
        <v/>
      </c>
      <c r="K44" s="77" t="str">
        <f t="shared" ca="1" si="6"/>
        <v/>
      </c>
      <c r="L44" s="77" t="str">
        <f t="shared" ca="1" si="7"/>
        <v/>
      </c>
      <c r="M44" s="77" t="str">
        <f t="shared" ca="1" si="8"/>
        <v/>
      </c>
      <c r="N44" s="77" t="str">
        <f t="shared" ca="1" si="9"/>
        <v/>
      </c>
      <c r="O44" s="77" t="str">
        <f t="shared" ca="1" si="10"/>
        <v/>
      </c>
      <c r="P44" s="77" t="str">
        <f t="shared" ca="1" si="11"/>
        <v/>
      </c>
      <c r="Q44" s="77" t="str">
        <f t="shared" ca="1" si="12"/>
        <v/>
      </c>
    </row>
    <row r="45" spans="1:17" x14ac:dyDescent="0.25">
      <c r="A45" s="93">
        <v>42</v>
      </c>
      <c r="B45" s="101" t="e">
        <f ca="1">HYPERLINK("#'" &amp; VLOOKUP(A45, Worksheet!$F$2:$G$51,2,FALSE) &amp; "'!A1", IF(VLOOKUP(A45, Worksheet!$F$2:$H$51,3,FALSE) = 0, "", VLOOKUP(A45, Worksheet!$F$2:$G$51,2,FALSE)))</f>
        <v>#N/A</v>
      </c>
      <c r="C45" s="75" t="str">
        <f t="shared" ca="1" si="2"/>
        <v/>
      </c>
      <c r="D45" s="75" t="str">
        <f t="shared" ca="1" si="3"/>
        <v/>
      </c>
      <c r="E45" s="77" t="str">
        <f t="shared" ca="1" si="4"/>
        <v/>
      </c>
      <c r="F45" s="77" t="str">
        <f t="shared" ca="1" si="4"/>
        <v/>
      </c>
      <c r="G45" s="77" t="str">
        <f t="shared" ca="1" si="13"/>
        <v/>
      </c>
      <c r="H45" s="77" t="str">
        <f t="shared" ca="1" si="14"/>
        <v/>
      </c>
      <c r="I45" s="77" t="str">
        <f t="shared" ca="1" si="15"/>
        <v/>
      </c>
      <c r="J45" s="77" t="str">
        <f t="shared" ca="1" si="5"/>
        <v/>
      </c>
      <c r="K45" s="77" t="str">
        <f t="shared" ca="1" si="6"/>
        <v/>
      </c>
      <c r="L45" s="77" t="str">
        <f t="shared" ca="1" si="7"/>
        <v/>
      </c>
      <c r="M45" s="77" t="str">
        <f t="shared" ca="1" si="8"/>
        <v/>
      </c>
      <c r="N45" s="77" t="str">
        <f t="shared" ca="1" si="9"/>
        <v/>
      </c>
      <c r="O45" s="77" t="str">
        <f t="shared" ca="1" si="10"/>
        <v/>
      </c>
      <c r="P45" s="77" t="str">
        <f t="shared" ca="1" si="11"/>
        <v/>
      </c>
      <c r="Q45" s="77" t="str">
        <f t="shared" ca="1" si="12"/>
        <v/>
      </c>
    </row>
    <row r="46" spans="1:17" x14ac:dyDescent="0.25">
      <c r="A46" s="93">
        <v>43</v>
      </c>
      <c r="B46" s="101" t="e">
        <f ca="1">HYPERLINK("#'" &amp; VLOOKUP(A46, Worksheet!$F$2:$G$51,2,FALSE) &amp; "'!A1", IF(VLOOKUP(A46, Worksheet!$F$2:$H$51,3,FALSE) = 0, "", VLOOKUP(A46, Worksheet!$F$2:$G$51,2,FALSE)))</f>
        <v>#N/A</v>
      </c>
      <c r="C46" s="75" t="str">
        <f t="shared" ca="1" si="2"/>
        <v/>
      </c>
      <c r="D46" s="75" t="str">
        <f t="shared" ca="1" si="3"/>
        <v/>
      </c>
      <c r="E46" s="77" t="str">
        <f t="shared" ca="1" si="4"/>
        <v/>
      </c>
      <c r="F46" s="77" t="str">
        <f t="shared" ca="1" si="4"/>
        <v/>
      </c>
      <c r="G46" s="77" t="str">
        <f t="shared" ca="1" si="13"/>
        <v/>
      </c>
      <c r="H46" s="77" t="str">
        <f t="shared" ca="1" si="14"/>
        <v/>
      </c>
      <c r="I46" s="77" t="str">
        <f t="shared" ca="1" si="15"/>
        <v/>
      </c>
      <c r="J46" s="77" t="str">
        <f t="shared" ca="1" si="5"/>
        <v/>
      </c>
      <c r="K46" s="77" t="str">
        <f t="shared" ca="1" si="6"/>
        <v/>
      </c>
      <c r="L46" s="77" t="str">
        <f t="shared" ca="1" si="7"/>
        <v/>
      </c>
      <c r="M46" s="77" t="str">
        <f t="shared" ca="1" si="8"/>
        <v/>
      </c>
      <c r="N46" s="77" t="str">
        <f t="shared" ca="1" si="9"/>
        <v/>
      </c>
      <c r="O46" s="77" t="str">
        <f t="shared" ca="1" si="10"/>
        <v/>
      </c>
      <c r="P46" s="77" t="str">
        <f t="shared" ca="1" si="11"/>
        <v/>
      </c>
      <c r="Q46" s="77" t="str">
        <f t="shared" ca="1" si="12"/>
        <v/>
      </c>
    </row>
    <row r="47" spans="1:17" x14ac:dyDescent="0.25">
      <c r="A47" s="93">
        <v>44</v>
      </c>
      <c r="B47" s="101" t="e">
        <f ca="1">HYPERLINK("#'" &amp; VLOOKUP(A47, Worksheet!$F$2:$G$51,2,FALSE) &amp; "'!A1", IF(VLOOKUP(A47, Worksheet!$F$2:$H$51,3,FALSE) = 0, "", VLOOKUP(A47, Worksheet!$F$2:$G$51,2,FALSE)))</f>
        <v>#N/A</v>
      </c>
      <c r="C47" s="75" t="str">
        <f t="shared" ca="1" si="2"/>
        <v/>
      </c>
      <c r="D47" s="75" t="str">
        <f t="shared" ca="1" si="3"/>
        <v/>
      </c>
      <c r="E47" s="77" t="str">
        <f t="shared" ca="1" si="4"/>
        <v/>
      </c>
      <c r="F47" s="77" t="str">
        <f t="shared" ca="1" si="4"/>
        <v/>
      </c>
      <c r="G47" s="77" t="str">
        <f t="shared" ca="1" si="13"/>
        <v/>
      </c>
      <c r="H47" s="77" t="str">
        <f t="shared" ca="1" si="14"/>
        <v/>
      </c>
      <c r="I47" s="77" t="str">
        <f t="shared" ca="1" si="15"/>
        <v/>
      </c>
      <c r="J47" s="77" t="str">
        <f t="shared" ca="1" si="5"/>
        <v/>
      </c>
      <c r="K47" s="77" t="str">
        <f t="shared" ca="1" si="6"/>
        <v/>
      </c>
      <c r="L47" s="77" t="str">
        <f t="shared" ca="1" si="7"/>
        <v/>
      </c>
      <c r="M47" s="77" t="str">
        <f t="shared" ca="1" si="8"/>
        <v/>
      </c>
      <c r="N47" s="77" t="str">
        <f t="shared" ca="1" si="9"/>
        <v/>
      </c>
      <c r="O47" s="77" t="str">
        <f t="shared" ca="1" si="10"/>
        <v/>
      </c>
      <c r="P47" s="77" t="str">
        <f t="shared" ca="1" si="11"/>
        <v/>
      </c>
      <c r="Q47" s="77" t="str">
        <f t="shared" ca="1" si="12"/>
        <v/>
      </c>
    </row>
    <row r="48" spans="1:17" x14ac:dyDescent="0.25">
      <c r="A48" s="93">
        <v>45</v>
      </c>
      <c r="B48" s="101" t="e">
        <f ca="1">HYPERLINK("#'" &amp; VLOOKUP(A48, Worksheet!$F$2:$G$51,2,FALSE) &amp; "'!A1", IF(VLOOKUP(A48, Worksheet!$F$2:$H$51,3,FALSE) = 0, "", VLOOKUP(A48, Worksheet!$F$2:$G$51,2,FALSE)))</f>
        <v>#N/A</v>
      </c>
      <c r="C48" s="75" t="str">
        <f t="shared" ca="1" si="2"/>
        <v/>
      </c>
      <c r="D48" s="75" t="str">
        <f t="shared" ca="1" si="3"/>
        <v/>
      </c>
      <c r="E48" s="77" t="str">
        <f t="shared" ca="1" si="4"/>
        <v/>
      </c>
      <c r="F48" s="77" t="str">
        <f t="shared" ca="1" si="4"/>
        <v/>
      </c>
      <c r="G48" s="77" t="str">
        <f t="shared" ca="1" si="13"/>
        <v/>
      </c>
      <c r="H48" s="77" t="str">
        <f t="shared" ca="1" si="14"/>
        <v/>
      </c>
      <c r="I48" s="77" t="str">
        <f t="shared" ca="1" si="15"/>
        <v/>
      </c>
      <c r="J48" s="77" t="str">
        <f t="shared" ca="1" si="5"/>
        <v/>
      </c>
      <c r="K48" s="77" t="str">
        <f t="shared" ca="1" si="6"/>
        <v/>
      </c>
      <c r="L48" s="77" t="str">
        <f t="shared" ca="1" si="7"/>
        <v/>
      </c>
      <c r="M48" s="77" t="str">
        <f t="shared" ca="1" si="8"/>
        <v/>
      </c>
      <c r="N48" s="77" t="str">
        <f t="shared" ca="1" si="9"/>
        <v/>
      </c>
      <c r="O48" s="77" t="str">
        <f t="shared" ca="1" si="10"/>
        <v/>
      </c>
      <c r="P48" s="77" t="str">
        <f t="shared" ca="1" si="11"/>
        <v/>
      </c>
      <c r="Q48" s="77" t="str">
        <f t="shared" ca="1" si="12"/>
        <v/>
      </c>
    </row>
    <row r="49" spans="1:17" x14ac:dyDescent="0.25">
      <c r="A49" s="93">
        <v>46</v>
      </c>
      <c r="B49" s="101" t="e">
        <f ca="1">HYPERLINK("#'" &amp; VLOOKUP(A49, Worksheet!$F$2:$G$51,2,FALSE) &amp; "'!A1", IF(VLOOKUP(A49, Worksheet!$F$2:$H$51,3,FALSE) = 0, "", VLOOKUP(A49, Worksheet!$F$2:$G$51,2,FALSE)))</f>
        <v>#N/A</v>
      </c>
      <c r="C49" s="75" t="str">
        <f t="shared" ca="1" si="2"/>
        <v/>
      </c>
      <c r="D49" s="75" t="str">
        <f t="shared" ca="1" si="3"/>
        <v/>
      </c>
      <c r="E49" s="77" t="str">
        <f t="shared" ca="1" si="4"/>
        <v/>
      </c>
      <c r="F49" s="77" t="str">
        <f t="shared" ca="1" si="4"/>
        <v/>
      </c>
      <c r="G49" s="77" t="str">
        <f t="shared" ca="1" si="13"/>
        <v/>
      </c>
      <c r="H49" s="77" t="str">
        <f t="shared" ca="1" si="14"/>
        <v/>
      </c>
      <c r="I49" s="77" t="str">
        <f t="shared" ca="1" si="15"/>
        <v/>
      </c>
      <c r="J49" s="77" t="str">
        <f t="shared" ca="1" si="5"/>
        <v/>
      </c>
      <c r="K49" s="77" t="str">
        <f t="shared" ca="1" si="6"/>
        <v/>
      </c>
      <c r="L49" s="77" t="str">
        <f t="shared" ca="1" si="7"/>
        <v/>
      </c>
      <c r="M49" s="77" t="str">
        <f t="shared" ca="1" si="8"/>
        <v/>
      </c>
      <c r="N49" s="77" t="str">
        <f t="shared" ca="1" si="9"/>
        <v/>
      </c>
      <c r="O49" s="77" t="str">
        <f t="shared" ca="1" si="10"/>
        <v/>
      </c>
      <c r="P49" s="77" t="str">
        <f t="shared" ca="1" si="11"/>
        <v/>
      </c>
      <c r="Q49" s="77" t="str">
        <f t="shared" ca="1" si="12"/>
        <v/>
      </c>
    </row>
    <row r="50" spans="1:17" x14ac:dyDescent="0.25">
      <c r="A50" s="93">
        <v>47</v>
      </c>
      <c r="B50" s="101" t="e">
        <f ca="1">HYPERLINK("#'" &amp; VLOOKUP(A50, Worksheet!$F$2:$G$51,2,FALSE) &amp; "'!A1", IF(VLOOKUP(A50, Worksheet!$F$2:$H$51,3,FALSE) = 0, "", VLOOKUP(A50, Worksheet!$F$2:$G$51,2,FALSE)))</f>
        <v>#N/A</v>
      </c>
      <c r="C50" s="75" t="str">
        <f t="shared" ca="1" si="2"/>
        <v/>
      </c>
      <c r="D50" s="75" t="str">
        <f t="shared" ca="1" si="3"/>
        <v/>
      </c>
      <c r="E50" s="77" t="str">
        <f t="shared" ca="1" si="4"/>
        <v/>
      </c>
      <c r="F50" s="77" t="str">
        <f t="shared" ca="1" si="4"/>
        <v/>
      </c>
      <c r="G50" s="77" t="str">
        <f t="shared" ca="1" si="13"/>
        <v/>
      </c>
      <c r="H50" s="77" t="str">
        <f t="shared" ca="1" si="14"/>
        <v/>
      </c>
      <c r="I50" s="77" t="str">
        <f t="shared" ca="1" si="15"/>
        <v/>
      </c>
      <c r="J50" s="77" t="str">
        <f t="shared" ca="1" si="5"/>
        <v/>
      </c>
      <c r="K50" s="77" t="str">
        <f t="shared" ca="1" si="6"/>
        <v/>
      </c>
      <c r="L50" s="77" t="str">
        <f t="shared" ca="1" si="7"/>
        <v/>
      </c>
      <c r="M50" s="77" t="str">
        <f t="shared" ca="1" si="8"/>
        <v/>
      </c>
      <c r="N50" s="77" t="str">
        <f t="shared" ca="1" si="9"/>
        <v/>
      </c>
      <c r="O50" s="77" t="str">
        <f t="shared" ca="1" si="10"/>
        <v/>
      </c>
      <c r="P50" s="77" t="str">
        <f t="shared" ca="1" si="11"/>
        <v/>
      </c>
      <c r="Q50" s="77" t="str">
        <f t="shared" ca="1" si="12"/>
        <v/>
      </c>
    </row>
    <row r="51" spans="1:17" x14ac:dyDescent="0.25">
      <c r="A51" s="93">
        <v>48</v>
      </c>
      <c r="B51" s="101" t="e">
        <f ca="1">HYPERLINK("#'" &amp; VLOOKUP(A51, Worksheet!$F$2:$G$51,2,FALSE) &amp; "'!A1", IF(VLOOKUP(A51, Worksheet!$F$2:$H$51,3,FALSE) = 0, "", VLOOKUP(A51, Worksheet!$F$2:$G$51,2,FALSE)))</f>
        <v>#N/A</v>
      </c>
      <c r="C51" s="75" t="str">
        <f t="shared" ca="1" si="2"/>
        <v/>
      </c>
      <c r="D51" s="75" t="str">
        <f t="shared" ca="1" si="3"/>
        <v/>
      </c>
      <c r="E51" s="77" t="str">
        <f t="shared" ca="1" si="4"/>
        <v/>
      </c>
      <c r="F51" s="77" t="str">
        <f t="shared" ca="1" si="4"/>
        <v/>
      </c>
      <c r="G51" s="77" t="str">
        <f t="shared" ca="1" si="13"/>
        <v/>
      </c>
      <c r="H51" s="77" t="str">
        <f t="shared" ca="1" si="14"/>
        <v/>
      </c>
      <c r="I51" s="77" t="str">
        <f t="shared" ca="1" si="15"/>
        <v/>
      </c>
      <c r="J51" s="77" t="str">
        <f t="shared" ca="1" si="5"/>
        <v/>
      </c>
      <c r="K51" s="77" t="str">
        <f t="shared" ca="1" si="6"/>
        <v/>
      </c>
      <c r="L51" s="77" t="str">
        <f t="shared" ca="1" si="7"/>
        <v/>
      </c>
      <c r="M51" s="77" t="str">
        <f t="shared" ca="1" si="8"/>
        <v/>
      </c>
      <c r="N51" s="77" t="str">
        <f t="shared" ca="1" si="9"/>
        <v/>
      </c>
      <c r="O51" s="77" t="str">
        <f t="shared" ca="1" si="10"/>
        <v/>
      </c>
      <c r="P51" s="77" t="str">
        <f t="shared" ca="1" si="11"/>
        <v/>
      </c>
      <c r="Q51" s="77" t="str">
        <f t="shared" ca="1" si="12"/>
        <v/>
      </c>
    </row>
    <row r="52" spans="1:17" x14ac:dyDescent="0.25">
      <c r="A52" s="93">
        <v>49</v>
      </c>
      <c r="B52" s="101" t="e">
        <f ca="1">HYPERLINK("#'" &amp; VLOOKUP(A52, Worksheet!$F$2:$G$51,2,FALSE) &amp; "'!A1", IF(VLOOKUP(A52, Worksheet!$F$2:$H$51,3,FALSE) = 0, "", VLOOKUP(A52, Worksheet!$F$2:$G$51,2,FALSE)))</f>
        <v>#N/A</v>
      </c>
      <c r="C52" s="75" t="str">
        <f t="shared" ca="1" si="2"/>
        <v/>
      </c>
      <c r="D52" s="75" t="str">
        <f t="shared" ca="1" si="3"/>
        <v/>
      </c>
      <c r="E52" s="77" t="str">
        <f t="shared" ca="1" si="4"/>
        <v/>
      </c>
      <c r="F52" s="77" t="str">
        <f t="shared" ca="1" si="4"/>
        <v/>
      </c>
      <c r="G52" s="77" t="str">
        <f t="shared" ca="1" si="13"/>
        <v/>
      </c>
      <c r="H52" s="77" t="str">
        <f t="shared" ca="1" si="14"/>
        <v/>
      </c>
      <c r="I52" s="77" t="str">
        <f t="shared" ca="1" si="15"/>
        <v/>
      </c>
      <c r="J52" s="77" t="str">
        <f t="shared" ca="1" si="5"/>
        <v/>
      </c>
      <c r="K52" s="77" t="str">
        <f t="shared" ca="1" si="6"/>
        <v/>
      </c>
      <c r="L52" s="77" t="str">
        <f t="shared" ca="1" si="7"/>
        <v/>
      </c>
      <c r="M52" s="77" t="str">
        <f t="shared" ca="1" si="8"/>
        <v/>
      </c>
      <c r="N52" s="77" t="str">
        <f t="shared" ca="1" si="9"/>
        <v/>
      </c>
      <c r="O52" s="77" t="str">
        <f t="shared" ca="1" si="10"/>
        <v/>
      </c>
      <c r="P52" s="77" t="str">
        <f t="shared" ca="1" si="11"/>
        <v/>
      </c>
      <c r="Q52" s="77" t="str">
        <f t="shared" ca="1" si="12"/>
        <v/>
      </c>
    </row>
    <row r="53" spans="1:17" x14ac:dyDescent="0.25">
      <c r="A53" s="93">
        <v>50</v>
      </c>
      <c r="B53" s="101" t="e">
        <f ca="1">HYPERLINK("#'" &amp; VLOOKUP(A53, Worksheet!$F$2:$G$51,2,FALSE) &amp; "'!A1", IF(VLOOKUP(A53, Worksheet!$F$2:$H$51,3,FALSE) = 0, "", VLOOKUP(A53, Worksheet!$F$2:$G$51,2,FALSE)))</f>
        <v>#N/A</v>
      </c>
      <c r="C53" s="75" t="str">
        <f t="shared" ca="1" si="2"/>
        <v/>
      </c>
      <c r="D53" s="75" t="str">
        <f t="shared" ca="1" si="3"/>
        <v/>
      </c>
      <c r="E53" s="77" t="str">
        <f t="shared" ca="1" si="4"/>
        <v/>
      </c>
      <c r="F53" s="77" t="str">
        <f t="shared" ca="1" si="4"/>
        <v/>
      </c>
      <c r="G53" s="77" t="str">
        <f t="shared" ca="1" si="13"/>
        <v/>
      </c>
      <c r="H53" s="77" t="str">
        <f t="shared" ca="1" si="14"/>
        <v/>
      </c>
      <c r="I53" s="77" t="str">
        <f t="shared" ca="1" si="15"/>
        <v/>
      </c>
      <c r="J53" s="77" t="str">
        <f t="shared" ca="1" si="5"/>
        <v/>
      </c>
      <c r="K53" s="77" t="str">
        <f t="shared" ca="1" si="6"/>
        <v/>
      </c>
      <c r="L53" s="77" t="str">
        <f t="shared" ca="1" si="7"/>
        <v/>
      </c>
      <c r="M53" s="77" t="str">
        <f t="shared" ca="1" si="8"/>
        <v/>
      </c>
      <c r="N53" s="77" t="str">
        <f t="shared" ca="1" si="9"/>
        <v/>
      </c>
      <c r="O53" s="77" t="str">
        <f t="shared" ca="1" si="10"/>
        <v/>
      </c>
      <c r="P53" s="77" t="str">
        <f t="shared" ca="1" si="11"/>
        <v/>
      </c>
      <c r="Q53" s="77" t="str">
        <f t="shared" ca="1" si="12"/>
        <v/>
      </c>
    </row>
  </sheetData>
  <mergeCells count="3">
    <mergeCell ref="F1:G1"/>
    <mergeCell ref="H1:I1"/>
    <mergeCell ref="D1:E1"/>
  </mergeCells>
  <conditionalFormatting sqref="E4:Q53">
    <cfRule type="containsText" dxfId="63" priority="6" stopIfTrue="1" operator="containsText" text="Done">
      <formula>NOT(ISERROR(SEARCH("Done",E4)))</formula>
    </cfRule>
    <cfRule type="iconSet" priority="7">
      <iconSet reverse="1">
        <cfvo type="percent" val="0"/>
        <cfvo type="num" val="4"/>
        <cfvo type="num" val="10"/>
      </iconSet>
    </cfRule>
  </conditionalFormatting>
  <conditionalFormatting sqref="E4:Q53">
    <cfRule type="iconSet" priority="5">
      <iconSet>
        <cfvo type="percent" val="0"/>
        <cfvo type="num" val="1"/>
        <cfvo type="num" val="3"/>
      </iconSet>
    </cfRule>
  </conditionalFormatting>
  <conditionalFormatting sqref="B4:B53">
    <cfRule type="containsErrors" dxfId="62" priority="4">
      <formula>ISERROR(B4)</formula>
    </cfRule>
  </conditionalFormatting>
  <conditionalFormatting sqref="B1:D1 F1">
    <cfRule type="containsErrors" dxfId="61" priority="3">
      <formula>ISERROR(B1)</formula>
    </cfRule>
  </conditionalFormatting>
  <conditionalFormatting sqref="H1">
    <cfRule type="containsErrors" dxfId="0" priority="1">
      <formula>ISERROR(H1)</formula>
    </cfRule>
  </conditionalFormatting>
  <hyperlinks>
    <hyperlink ref="A1" location="Menu!A1" display="Back To Menu"/>
    <hyperlink ref="B1" location="'Regular Cases'!A1" display="Regular Cases"/>
    <hyperlink ref="C1" location="QECD!B4" display="QECD"/>
    <hyperlink ref="D1" location="'Action Items'!A1" display="Action Items"/>
    <hyperlink ref="F1" location="Summary!A1" display="Summary"/>
    <hyperlink ref="H1:I1" location="Weekly!A1" display="Weekly"/>
  </hyperlinks>
  <pageMargins left="0.7" right="0.7" top="0.75" bottom="0.75" header="0.3" footer="0.3"/>
  <ignoredErrors>
    <ignoredError sqref="B7:B53" evalError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A56"/>
  <sheetViews>
    <sheetView tabSelected="1" workbookViewId="0">
      <pane ySplit="5" topLeftCell="A6" activePane="bottomLeft" state="frozen"/>
      <selection activeCell="B1" sqref="B1"/>
      <selection pane="bottomLeft" activeCell="H20" sqref="H7:H20"/>
    </sheetView>
  </sheetViews>
  <sheetFormatPr defaultColWidth="8.7109375" defaultRowHeight="15" x14ac:dyDescent="0.25"/>
  <cols>
    <col min="1" max="1" width="5" style="93" hidden="1" customWidth="1"/>
    <col min="2" max="2" width="1.28515625" style="93" customWidth="1"/>
    <col min="3" max="3" width="16.140625" style="1" bestFit="1" customWidth="1"/>
    <col min="4" max="4" width="14.85546875" style="1" bestFit="1" customWidth="1"/>
    <col min="5" max="5" width="6" style="1" customWidth="1"/>
    <col min="6" max="6" width="8.85546875" style="1" bestFit="1" customWidth="1"/>
    <col min="7" max="7" width="6.28515625" style="1" customWidth="1"/>
    <col min="8" max="8" width="10.85546875" style="1" bestFit="1" customWidth="1"/>
    <col min="9" max="9" width="12" style="1" customWidth="1"/>
    <col min="10" max="11" width="2.5703125" style="1" customWidth="1"/>
    <col min="12" max="13" width="14.42578125" style="1" customWidth="1"/>
    <col min="14" max="14" width="6" style="1" customWidth="1"/>
    <col min="15" max="15" width="8.85546875" style="1" bestFit="1" customWidth="1"/>
    <col min="16" max="16" width="6.28515625" style="1" customWidth="1"/>
    <col min="17" max="17" width="10.28515625" style="1" customWidth="1"/>
    <col min="18" max="18" width="12" style="1" customWidth="1"/>
    <col min="19" max="20" width="2.28515625" style="93" customWidth="1"/>
    <col min="21" max="21" width="12.5703125" style="1" customWidth="1"/>
    <col min="22" max="22" width="13.5703125" style="1" customWidth="1"/>
    <col min="23" max="23" width="6" style="1" customWidth="1"/>
    <col min="24" max="24" width="8.85546875" style="1" bestFit="1" customWidth="1"/>
    <col min="25" max="25" width="6.28515625" style="1" customWidth="1"/>
    <col min="26" max="26" width="10.28515625" style="1" customWidth="1"/>
    <col min="27" max="27" width="12" style="1" customWidth="1"/>
    <col min="28" max="16384" width="8.7109375" style="1"/>
  </cols>
  <sheetData>
    <row r="1" spans="1:27" ht="21" customHeight="1" x14ac:dyDescent="0.25">
      <c r="A1" s="244"/>
      <c r="B1" s="244"/>
      <c r="C1" s="139" t="s">
        <v>150</v>
      </c>
      <c r="D1" s="67" t="s">
        <v>149</v>
      </c>
      <c r="E1" s="67"/>
      <c r="F1" s="226" t="s">
        <v>113</v>
      </c>
      <c r="G1" s="246" t="s">
        <v>21</v>
      </c>
      <c r="H1" s="246"/>
      <c r="I1" s="226" t="s">
        <v>114</v>
      </c>
      <c r="J1" s="146"/>
      <c r="K1" s="128"/>
      <c r="L1" s="215" t="s">
        <v>177</v>
      </c>
      <c r="M1" s="226"/>
      <c r="N1" s="67"/>
      <c r="O1" s="67"/>
    </row>
    <row r="2" spans="1:27" ht="8.25" customHeight="1" x14ac:dyDescent="0.25">
      <c r="G2" s="2"/>
      <c r="K2" s="128"/>
    </row>
    <row r="3" spans="1:27" ht="0.95" customHeight="1" thickBot="1" x14ac:dyDescent="0.3"/>
    <row r="4" spans="1:27" ht="0.6" customHeight="1" thickBot="1" x14ac:dyDescent="0.3"/>
    <row r="5" spans="1:27" ht="21.75" thickBot="1" x14ac:dyDescent="0.4">
      <c r="C5" s="248" t="str">
        <f ca="1">"Current Quarter: " &amp; Worksheet!D12 &amp; " - " &amp; Worksheet!B12</f>
        <v>Current Quarter: 2016 - Q3</v>
      </c>
      <c r="D5" s="249"/>
      <c r="E5" s="249"/>
      <c r="F5" s="249"/>
      <c r="G5" s="249"/>
      <c r="H5" s="235">
        <f ca="1">SUBTOTAL(9,H7:H56)</f>
        <v>7623.7800000000007</v>
      </c>
      <c r="I5" s="236">
        <f ca="1">SUBTOTAL(9,I7:I56)</f>
        <v>1595</v>
      </c>
      <c r="J5" s="237"/>
      <c r="K5" s="238"/>
      <c r="L5" s="248" t="str">
        <f ca="1">"Next Quarter: " &amp; Worksheet!D13 &amp; " - " &amp; Worksheet!B13</f>
        <v>Next Quarter: 2016 - Q4</v>
      </c>
      <c r="M5" s="249"/>
      <c r="N5" s="249"/>
      <c r="O5" s="249"/>
      <c r="P5" s="249"/>
      <c r="Q5" s="235">
        <f ca="1">SUBTOTAL(9,Q7:Q56)</f>
        <v>0</v>
      </c>
      <c r="R5" s="236">
        <f ca="1">SUBTOTAL(9,R7:R56)</f>
        <v>0</v>
      </c>
      <c r="S5" s="256"/>
      <c r="T5" s="257"/>
      <c r="U5" s="248" t="s">
        <v>172</v>
      </c>
      <c r="V5" s="249"/>
      <c r="W5" s="249"/>
      <c r="X5" s="249"/>
      <c r="Y5" s="249"/>
      <c r="Z5" s="249"/>
      <c r="AA5" s="250"/>
    </row>
    <row r="6" spans="1:27" ht="15.75" thickBot="1" x14ac:dyDescent="0.3">
      <c r="C6" s="239" t="s">
        <v>151</v>
      </c>
      <c r="D6" s="240" t="s">
        <v>191</v>
      </c>
      <c r="E6" s="240" t="s">
        <v>47</v>
      </c>
      <c r="F6" s="240" t="s">
        <v>169</v>
      </c>
      <c r="G6" s="240" t="s">
        <v>49</v>
      </c>
      <c r="H6" s="240" t="s">
        <v>167</v>
      </c>
      <c r="I6" s="241" t="s">
        <v>168</v>
      </c>
      <c r="J6" s="242"/>
      <c r="K6" s="93"/>
      <c r="L6" s="239" t="s">
        <v>151</v>
      </c>
      <c r="M6" s="240" t="s">
        <v>191</v>
      </c>
      <c r="N6" s="240" t="s">
        <v>47</v>
      </c>
      <c r="O6" s="240" t="s">
        <v>169</v>
      </c>
      <c r="P6" s="240" t="s">
        <v>49</v>
      </c>
      <c r="Q6" s="240" t="s">
        <v>167</v>
      </c>
      <c r="R6" s="241" t="s">
        <v>168</v>
      </c>
      <c r="S6" s="242"/>
      <c r="U6" s="239" t="s">
        <v>151</v>
      </c>
      <c r="V6" s="240" t="s">
        <v>191</v>
      </c>
      <c r="W6" s="240" t="s">
        <v>47</v>
      </c>
      <c r="X6" s="240" t="s">
        <v>169</v>
      </c>
      <c r="Y6" s="240" t="s">
        <v>49</v>
      </c>
      <c r="Z6" s="240" t="s">
        <v>167</v>
      </c>
      <c r="AA6" s="241" t="s">
        <v>168</v>
      </c>
    </row>
    <row r="7" spans="1:27" x14ac:dyDescent="0.25">
      <c r="A7" s="93">
        <f t="array" aca="1" ref="A7" ca="1">MIN(IF((Worksheet!$M$2:$M$51&gt;1000) * (Worksheet!$M$2:$M$51&lt;2000),Worksheet!$M$2:$M$51))</f>
        <v>1101</v>
      </c>
      <c r="B7" s="93" t="str">
        <f ca="1">IFERROR(INDEX(Worksheet!$G$2:$G$52,MATCH(A7,Worksheet!$M$2:$M$51,0),1),"Regular Cases")</f>
        <v>Project 01</v>
      </c>
      <c r="C7" s="231" t="str">
        <f ca="1">IFERROR(HYPERLINK("#'" &amp; B7 &amp; "'!A1", IF(B7 = "Regular Cases", INDIRECT("'" &amp; B7 &amp; "'!"  &amp; "R" &amp; COUNTIF($B$7:$B7, "Regular Cases") + 3 &amp; "C" &amp;COLUMN(A2), FALSE), INDIRECT("'" &amp; B7 &amp; "'!B5"))),"")</f>
        <v>Tessera/FotoNation</v>
      </c>
      <c r="D7" s="228" t="str">
        <f ca="1">IFERROR(HYPERLINK("#'" &amp; B7 &amp; "'!A1", IF(B7 = "Regular Cases", INDIRECT("'" &amp; B7 &amp; "'!"  &amp; "R" &amp; COUNTIF($B$7:$B7, "Regular Cases") + 3 &amp; "C" &amp;COLUMN(C2), FALSE), INDIRECT("'" &amp; B7 &amp; "'!B6"))),"")</f>
        <v>TK 28 Vision Chip</v>
      </c>
      <c r="E7" s="245" t="str">
        <f ca="1">IFERROR(IF(B7 = "Regular Cases", INDIRECT("'" &amp; B7 &amp; "'!"  &amp; "R" &amp; COUNTIF($B$7:$B7, "Regular Cases") + 3 &amp; "C" &amp;COLUMN(D2), FALSE), INDIRECT("'" &amp; B7 &amp; "'!B8")), "")</f>
        <v>CSD</v>
      </c>
      <c r="F7" s="245" t="str">
        <f ca="1">IFERROR(IF(B7 = "Regular Cases", INDIRECT("'" &amp; B7 &amp; "'!"  &amp; "R" &amp; COUNTIF($B$7:$B7, "Regular Cases") + 3 &amp; "C" &amp;COLUMN(B2), FALSE), INDIRECT("'" &amp; B7 &amp; "'!B7")), "")</f>
        <v>NRE</v>
      </c>
      <c r="G7" s="245">
        <f ca="1">IFERROR(IF(B7 = "Regular Cases", INDIRECT("'" &amp; B7 &amp; "'!"  &amp; "R" &amp; COUNTIF($B$7:$B7, "Regular Cases") + 3 &amp; "C" &amp;COLUMN(F2), FALSE), INDIRECT("'" &amp; B7 &amp; "'!B15")), "")</f>
        <v>4</v>
      </c>
      <c r="H7" s="245">
        <f ca="1">IFERROR(IF(B7 = "Regular Cases", INDIRECT("'" &amp; B7 &amp; "'!"  &amp; "R" &amp; COUNTIF($B$7:$B7, "Regular Cases") + 3 &amp; "C" &amp;COLUMN(J2), FALSE), INDIRECT("'" &amp; B7 &amp; "'!F5")), "")</f>
        <v>6000</v>
      </c>
      <c r="I7" s="51">
        <f ca="1">IFERROR(IF(B7 = "Regular Cases", INDIRECT("'" &amp; B7 &amp; "'!"  &amp; "R" &amp; COUNTIF($B$7:$B7, "Regular Cases") + 3 &amp; "C" &amp;COLUMN(N2), FALSE), INDIRECT("'" &amp; B7 &amp; "'!F6")), "")</f>
        <v>500</v>
      </c>
      <c r="J7" s="243">
        <f t="array" aca="1" ref="J7" ca="1">MIN(IF((Worksheet!$M$2:$M$51&gt;2000)*(Worksheet!$M$2:$M$51&lt;3000),Worksheet!$M$2:$M$51))</f>
        <v>0</v>
      </c>
      <c r="K7" s="93" t="str">
        <f ca="1">IFERROR(INDEX(Worksheet!$G$2:$G$52,MATCH(J7,Worksheet!$M$2:$M$51,0),1),"")</f>
        <v/>
      </c>
      <c r="L7" s="231" t="str">
        <f ca="1">IFERROR(HYPERLINK("#'" &amp; K7 &amp; "'!A1", INDIRECT("'" &amp; K7 &amp; "'!B5")),"")</f>
        <v/>
      </c>
      <c r="M7" s="228" t="str">
        <f ca="1">IFERROR(HYPERLINK("#'" &amp; K7 &amp; "'!A1", INDIRECT("'" &amp; K7 &amp; "'!B6")),"")</f>
        <v/>
      </c>
      <c r="N7" s="245" t="str">
        <f ca="1">IFERROR(INDIRECT("'" &amp; K7 &amp; "'!B8"), "")</f>
        <v/>
      </c>
      <c r="O7" s="245" t="str">
        <f ca="1">IFERROR(INDIRECT("'" &amp; $K7 &amp; "'!B7"), "")</f>
        <v/>
      </c>
      <c r="P7" s="245" t="str">
        <f t="shared" ref="P7:P38" ca="1" si="0">IFERROR(INDIRECT("'" &amp; $K7 &amp; "'!B15"), "")</f>
        <v/>
      </c>
      <c r="Q7" s="245" t="str">
        <f ca="1">IFERROR(INDIRECT("'" &amp; $K7 &amp; "'!F5"), "")</f>
        <v/>
      </c>
      <c r="R7" s="51" t="str">
        <f ca="1">IFERROR(INDIRECT("'" &amp; $K7 &amp; "'!F6"), "")</f>
        <v/>
      </c>
      <c r="S7" s="243">
        <f t="array" aca="1" ref="S7" ca="1">MIN(IF((Worksheet!$M$2:$M$51&gt;3000)*(Worksheet!$M$2:$M$51&lt;4000),Worksheet!$M$2:$M$51))</f>
        <v>3101</v>
      </c>
      <c r="T7" s="93" t="str">
        <f ca="1">IFERROR(INDEX(Worksheet!$G$2:$G$52,MATCH(S7,Worksheet!$M$2:$M$51,0),1),"")</f>
        <v>Project 05</v>
      </c>
      <c r="U7" s="231" t="str">
        <f ca="1">IFERROR(HYPERLINK("#'" &amp; T7 &amp; "'!A1", INDIRECT("'" &amp; T7 &amp; "'!B5")),"")</f>
        <v>NXP</v>
      </c>
      <c r="V7" s="228" t="str">
        <f ca="1">IFERROR(HYPERLINK("#'" &amp; T7 &amp; "'!A1", INDIRECT("'" &amp; T7 &amp; "'!B6")),"")</f>
        <v>GPU NanoLiteV</v>
      </c>
      <c r="W7" s="245" t="str">
        <f ca="1">IFERROR(INDIRECT("'" &amp; T7 &amp; "'!B8"), "")</f>
        <v>IPD</v>
      </c>
      <c r="X7" s="245" t="str">
        <f ca="1">IFERROR(INDIRECT("'" &amp; $T7 &amp; "'!B7"), "")</f>
        <v>License</v>
      </c>
      <c r="Y7" s="245">
        <f ca="1">IFERROR(INDIRECT("'" &amp; $T7 &amp; "'!B15"), "")</f>
        <v>4</v>
      </c>
      <c r="Z7" s="245">
        <f ca="1">IFERROR(INDIRECT("'" &amp; $T7 &amp; "'!F5"), "")</f>
        <v>200</v>
      </c>
      <c r="AA7" s="51">
        <f ca="1">IFERROR(INDIRECT("'" &amp; $T7 &amp; "'!F6"), "")</f>
        <v>200</v>
      </c>
    </row>
    <row r="8" spans="1:27" x14ac:dyDescent="0.25">
      <c r="A8" s="93">
        <f t="array" aca="1" ref="A8" ca="1">IF(LEFT(MIN(IF(Worksheet!$M$2:$M$51&gt;A7,Worksheet!$M$2:$M$51))) = "1", MIN(IF(Worksheet!$M$2:$M$51&gt;A7,Worksheet!$M$2:$M$51)), "")</f>
        <v>1102</v>
      </c>
      <c r="B8" s="93" t="str">
        <f ca="1">IFERROR(INDEX(Worksheet!$G$2:$G$52,MATCH(A8,Worksheet!$M$2:$M$51,0),1),IF(COUNTIF($B$7:B7, "Regular Cases") &gt;= COUNTA('Regular Cases'!$A$4:$A$100), "", "Regular Cases"))</f>
        <v>Project 02</v>
      </c>
      <c r="C8" s="232" t="str">
        <f ca="1">IFERROR(HYPERLINK("#'" &amp; B8 &amp; "'!A1", IF(B8 = "Regular Cases", INDIRECT("'" &amp; B8 &amp; "'!"  &amp; "R" &amp; COUNTIF($B$7:$B8, "Regular Cases") + 3 &amp; "C" &amp;COLUMN(A3), FALSE), INDIRECT("'" &amp; B8 &amp; "'!B5"))),"")</f>
        <v>Tessera/Fotonation</v>
      </c>
      <c r="D8" s="227" t="str">
        <f ca="1">IFERROR(HYPERLINK("#'" &amp; B8 &amp; "'!A1", IF(B8 = "Regular Cases", INDIRECT("'" &amp; B8 &amp; "'!"  &amp; "R" &amp; COUNTIF($B$7:$B8, "Regular Cases") + 3 &amp; "C" &amp;COLUMN(C3), FALSE), INDIRECT("'" &amp; B8 &amp; "'!B6"))),"")</f>
        <v>VIP8000UL, DC8000, GCNanoLite</v>
      </c>
      <c r="E8" s="95" t="str">
        <f ca="1">IFERROR(IF(B8 = "Regular Cases", INDIRECT("'" &amp; B8 &amp; "'!"  &amp; "R" &amp; COUNTIF($B$7:$B8, "Regular Cases") + 3 &amp; "C" &amp;COLUMN(D3), FALSE), INDIRECT("'" &amp; B8 &amp; "'!B8")), "")</f>
        <v>IPD</v>
      </c>
      <c r="F8" s="95" t="str">
        <f ca="1">IFERROR(IF(B8 = "Regular Cases", INDIRECT("'" &amp; B8 &amp; "'!"  &amp; "R" &amp; COUNTIF($B$7:$B8, "Regular Cases") + 3 &amp; "C" &amp;COLUMN(B3), FALSE), INDIRECT("'" &amp; B8 &amp; "'!B7")), "")</f>
        <v>License</v>
      </c>
      <c r="G8" s="95">
        <f ca="1">IFERROR(IF(B8 = "Regular Cases", INDIRECT("'" &amp; B8 &amp; "'!"  &amp; "R" &amp; COUNTIF($B$7:$B8, "Regular Cases") + 3 &amp; "C" &amp;COLUMN(F3), FALSE), INDIRECT("'" &amp; B8 &amp; "'!B15")), "")</f>
        <v>4</v>
      </c>
      <c r="H8" s="95">
        <f ca="1">IFERROR(IF(B8 = "Regular Cases", INDIRECT("'" &amp; B8 &amp; "'!"  &amp; "R" &amp; COUNTIF($B$7:$B8, "Regular Cases") + 3 &amp; "C" &amp;COLUMN(J3), FALSE), INDIRECT("'" &amp; B8 &amp; "'!F5")), "")</f>
        <v>800</v>
      </c>
      <c r="I8" s="53">
        <f ca="1">IFERROR(IF(B8 = "Regular Cases", INDIRECT("'" &amp; B8 &amp; "'!"  &amp; "R" &amp; COUNTIF($B$7:$B8, "Regular Cases") + 3 &amp; "C" &amp;COLUMN(N3), FALSE), INDIRECT("'" &amp; B8 &amp; "'!F6")), "")</f>
        <v>800</v>
      </c>
      <c r="J8" s="243" t="str">
        <f t="array" aca="1" ref="J8" ca="1">IF(LEFT(MIN(IF(Worksheet!$M$2:$M$51&gt;J7,Worksheet!$M$2:$M$51))) = "2", MIN(IF(Worksheet!$M$2:$M$51&gt;J7,Worksheet!$M$2:$M$51)), "")</f>
        <v/>
      </c>
      <c r="K8" s="93" t="str">
        <f ca="1">IFERROR(INDEX(Worksheet!$G$2:$G$52,MATCH(J8,Worksheet!$M$2:$M$51,0),1),"")</f>
        <v/>
      </c>
      <c r="L8" s="232" t="str">
        <f t="shared" ref="L8:L56" ca="1" si="1">IFERROR(HYPERLINK("#'" &amp; K8 &amp; "'!A1", INDIRECT("'" &amp; K8 &amp; "'!B5")),"")</f>
        <v/>
      </c>
      <c r="M8" s="227" t="str">
        <f ca="1">IFERROR(HYPERLINK("#'" &amp; K8 &amp; "'!A1", INDIRECT("'" &amp; K8 &amp; "'!B6")),"")</f>
        <v/>
      </c>
      <c r="N8" s="95" t="str">
        <f t="shared" ref="N8:N56" ca="1" si="2">IFERROR(INDIRECT("'" &amp; K8 &amp; "'!B8"), "")</f>
        <v/>
      </c>
      <c r="O8" s="95" t="str">
        <f t="shared" ref="O8:O56" ca="1" si="3">IFERROR(INDIRECT("'" &amp; $K8 &amp; "'!B7"), "")</f>
        <v/>
      </c>
      <c r="P8" s="95" t="str">
        <f t="shared" ca="1" si="0"/>
        <v/>
      </c>
      <c r="Q8" s="95" t="str">
        <f t="shared" ref="Q8:Q56" ca="1" si="4">IFERROR(INDIRECT("'" &amp; $K8 &amp; "'!F5"), "")</f>
        <v/>
      </c>
      <c r="R8" s="53" t="str">
        <f t="shared" ref="R8:R56" ca="1" si="5">IFERROR(INDIRECT("'" &amp; $K8 &amp; "'!F6"), "")</f>
        <v/>
      </c>
      <c r="S8" s="243">
        <f t="array" aca="1" ref="S8" ca="1">IF(LEFT(MIN(IF(Worksheet!$M$2:$M$51&gt;S7,Worksheet!$M$2:$M$51))) = "3", MIN(IF(Worksheet!$M$2:$M$51&gt;S7,Worksheet!$M$2:$M$51)), "")</f>
        <v>3102</v>
      </c>
      <c r="T8" s="93" t="str">
        <f ca="1">IFERROR(INDEX(Worksheet!$G$2:$G$52,MATCH(S8,Worksheet!$M$2:$M$51,0),1),"")</f>
        <v>Project 06</v>
      </c>
      <c r="U8" s="232" t="str">
        <f t="shared" ref="U8:U56" ca="1" si="6">IFERROR(HYPERLINK("#'" &amp; T8 &amp; "'!A1", INDIRECT("'" &amp; T8 &amp; "'!B5")),"")</f>
        <v>NXP</v>
      </c>
      <c r="V8" s="227" t="str">
        <f ca="1">IFERROR(HYPERLINK("#'" &amp; T8 &amp; "'!A1", INDIRECT("'" &amp; T8 &amp; "'!B6")),"")</f>
        <v>Hantro 1080p60</v>
      </c>
      <c r="W8" s="95" t="str">
        <f t="shared" ref="W8:W56" ca="1" si="7">IFERROR(INDIRECT("'" &amp; T8 &amp; "'!B8"), "")</f>
        <v>IPD</v>
      </c>
      <c r="X8" s="95" t="str">
        <f t="shared" ref="X8:X56" ca="1" si="8">IFERROR(INDIRECT("'" &amp; $T8 &amp; "'!B7"), "")</f>
        <v>License</v>
      </c>
      <c r="Y8" s="95">
        <f t="shared" ref="Y8:Y56" ca="1" si="9">IFERROR(INDIRECT("'" &amp; $T8 &amp; "'!B15"), "")</f>
        <v>4</v>
      </c>
      <c r="Z8" s="95">
        <f t="shared" ref="Z8:Z56" ca="1" si="10">IFERROR(INDIRECT("'" &amp; $T8 &amp; "'!F5"), "")</f>
        <v>300</v>
      </c>
      <c r="AA8" s="53">
        <f t="shared" ref="AA8:AA56" ca="1" si="11">IFERROR(INDIRECT("'" &amp; $T8 &amp; "'!F6"), "")</f>
        <v>100</v>
      </c>
    </row>
    <row r="9" spans="1:27" x14ac:dyDescent="0.25">
      <c r="A9" s="93">
        <f t="array" aca="1" ref="A9" ca="1">IF(LEFT(MIN(IF(Worksheet!$M$2:$M$51&gt;A8,Worksheet!$M$2:$M$51))) = "1", MIN(IF(Worksheet!$M$2:$M$51&gt;A8,Worksheet!$M$2:$M$51)), "")</f>
        <v>1103</v>
      </c>
      <c r="B9" s="93" t="str">
        <f ca="1">IFERROR(INDEX(Worksheet!$G$2:$G$52,MATCH(A9,Worksheet!$M$2:$M$51,0),1),IF(COUNTIF($B$7:B8, "Regular Cases") &gt;= COUNTA('Regular Cases'!$A$4:$A$100), "", "Regular Cases"))</f>
        <v>Project 03</v>
      </c>
      <c r="C9" s="232" t="str">
        <f ca="1">IFERROR(HYPERLINK("#'" &amp; B9 &amp; "'!A1", IF(B9 = "Regular Cases", INDIRECT("'" &amp; B9 &amp; "'!"  &amp; "R" &amp; COUNTIF($B$7:$B9, "Regular Cases") + 3 &amp; "C" &amp;COLUMN(A4), FALSE), INDIRECT("'" &amp; B9 &amp; "'!B5"))),"")</f>
        <v>VoragoTech</v>
      </c>
      <c r="D9" s="227" t="str">
        <f ca="1">IFERROR(HYPERLINK("#'" &amp; B9 &amp; "'!A1", IF(B9 = "Regular Cases", INDIRECT("'" &amp; B9 &amp; "'!"  &amp; "R" &amp; COUNTIF($B$7:$B9, "Regular Cases") + 3 &amp; "C" &amp;COLUMN(C4), FALSE), INDIRECT("'" &amp; B9 &amp; "'!B6"))),"")</f>
        <v>ADC in GF 0.13u IP license auto grade</v>
      </c>
      <c r="E9" s="95" t="str">
        <f ca="1">IFERROR(IF(B9 = "Regular Cases", INDIRECT("'" &amp; B9 &amp; "'!"  &amp; "R" &amp; COUNTIF($B$7:$B9, "Regular Cases") + 3 &amp; "C" &amp;COLUMN(D4), FALSE), INDIRECT("'" &amp; B9 &amp; "'!B8")), "")</f>
        <v>CSD</v>
      </c>
      <c r="F9" s="95" t="str">
        <f ca="1">IFERROR(IF(B9 = "Regular Cases", INDIRECT("'" &amp; B9 &amp; "'!"  &amp; "R" &amp; COUNTIF($B$7:$B9, "Regular Cases") + 3 &amp; "C" &amp;COLUMN(B4), FALSE), INDIRECT("'" &amp; B9 &amp; "'!B7")), "")</f>
        <v>License</v>
      </c>
      <c r="G9" s="95">
        <f ca="1">IFERROR(IF(B9 = "Regular Cases", INDIRECT("'" &amp; B9 &amp; "'!"  &amp; "R" &amp; COUNTIF($B$7:$B9, "Regular Cases") + 3 &amp; "C" &amp;COLUMN(F4), FALSE), INDIRECT("'" &amp; B9 &amp; "'!B15")), "")</f>
        <v>4</v>
      </c>
      <c r="H9" s="95">
        <f ca="1">IFERROR(IF(B9 = "Regular Cases", INDIRECT("'" &amp; B9 &amp; "'!"  &amp; "R" &amp; COUNTIF($B$7:$B9, "Regular Cases") + 3 &amp; "C" &amp;COLUMN(J4), FALSE), INDIRECT("'" &amp; B9 &amp; "'!F5")), "")</f>
        <v>90</v>
      </c>
      <c r="I9" s="53">
        <f ca="1">IFERROR(IF(B9 = "Regular Cases", INDIRECT("'" &amp; B9 &amp; "'!"  &amp; "R" &amp; COUNTIF($B$7:$B9, "Regular Cases") + 3 &amp; "C" &amp;COLUMN(N4), FALSE), INDIRECT("'" &amp; B9 &amp; "'!F6")), "")</f>
        <v>45</v>
      </c>
      <c r="J9" s="243" t="str">
        <f t="array" aca="1" ref="J9" ca="1">IF(LEFT(MIN(IF(Worksheet!$M$2:$M$51&gt;J8,Worksheet!$M$2:$M$51))) = "2", MIN(IF(Worksheet!$M$2:$M$51&gt;J8,Worksheet!$M$2:$M$51)), "")</f>
        <v/>
      </c>
      <c r="K9" s="93" t="str">
        <f ca="1">IFERROR(INDEX(Worksheet!$G$2:$G$52,MATCH(J9,Worksheet!$M$2:$M$51,0),1),"")</f>
        <v/>
      </c>
      <c r="L9" s="232" t="str">
        <f t="shared" ca="1" si="1"/>
        <v/>
      </c>
      <c r="M9" s="227" t="str">
        <f t="shared" ref="M9:M56" ca="1" si="12">IFERROR(HYPERLINK("#'" &amp; K9 &amp; "'!A1", INDIRECT("'" &amp; K9 &amp; "'!B6")),"")</f>
        <v/>
      </c>
      <c r="N9" s="95" t="str">
        <f t="shared" ca="1" si="2"/>
        <v/>
      </c>
      <c r="O9" s="95" t="str">
        <f t="shared" ca="1" si="3"/>
        <v/>
      </c>
      <c r="P9" s="95" t="str">
        <f t="shared" ca="1" si="0"/>
        <v/>
      </c>
      <c r="Q9" s="95" t="str">
        <f t="shared" ca="1" si="4"/>
        <v/>
      </c>
      <c r="R9" s="53" t="str">
        <f t="shared" ca="1" si="5"/>
        <v/>
      </c>
      <c r="S9" s="243">
        <f t="array" aca="1" ref="S9" ca="1">IF(LEFT(MIN(IF(Worksheet!$M$2:$M$51&gt;S8,Worksheet!$M$2:$M$51))) = "3", MIN(IF(Worksheet!$M$2:$M$51&gt;S8,Worksheet!$M$2:$M$51)), "")</f>
        <v>3103</v>
      </c>
      <c r="T9" s="93" t="str">
        <f ca="1">IFERROR(INDEX(Worksheet!$G$2:$G$52,MATCH(S9,Worksheet!$M$2:$M$51,0),1),"")</f>
        <v>Project 07</v>
      </c>
      <c r="U9" s="232" t="str">
        <f t="shared" ca="1" si="6"/>
        <v>NXP</v>
      </c>
      <c r="V9" s="227" t="str">
        <f t="shared" ref="V9:V56" ca="1" si="13">IFERROR(HYPERLINK("#'" &amp; T9 &amp; "'!A1", INDIRECT("'" &amp; T9 &amp; "'!B6")),"")</f>
        <v>M825 Turn-key</v>
      </c>
      <c r="W9" s="95" t="str">
        <f t="shared" ca="1" si="7"/>
        <v>CSD</v>
      </c>
      <c r="X9" s="95" t="str">
        <f t="shared" ca="1" si="8"/>
        <v>NRE</v>
      </c>
      <c r="Y9" s="95">
        <f t="shared" ca="1" si="9"/>
        <v>2</v>
      </c>
      <c r="Z9" s="95">
        <f t="shared" ca="1" si="10"/>
        <v>1000</v>
      </c>
      <c r="AA9" s="53">
        <f t="shared" ca="1" si="11"/>
        <v>200</v>
      </c>
    </row>
    <row r="10" spans="1:27" x14ac:dyDescent="0.25">
      <c r="A10" s="93">
        <f t="array" aca="1" ref="A10" ca="1">IF(LEFT(MIN(IF(Worksheet!$M$2:$M$51&gt;A9,Worksheet!$M$2:$M$51))) = "1", MIN(IF(Worksheet!$M$2:$M$51&gt;A9,Worksheet!$M$2:$M$51)), "")</f>
        <v>1104</v>
      </c>
      <c r="B10" s="93" t="str">
        <f ca="1">IFERROR(INDEX(Worksheet!$G$2:$G$52,MATCH(A10,Worksheet!$M$2:$M$51,0),1),IF(COUNTIF($B$7:B9, "Regular Cases") &gt;= COUNTA('Regular Cases'!$A$4:$A$100), "", "Regular Cases"))</f>
        <v>Project 04</v>
      </c>
      <c r="C10" s="232" t="str">
        <f ca="1">IFERROR(HYPERLINK("#'" &amp; B10 &amp; "'!A1", IF(B10 = "Regular Cases", INDIRECT("'" &amp; B10 &amp; "'!"  &amp; "R" &amp; COUNTIF($B$7:$B10, "Regular Cases") + 3 &amp; "C" &amp;COLUMN(A5), FALSE), INDIRECT("'" &amp; B10 &amp; "'!B5"))),"")</f>
        <v>OnSemi</v>
      </c>
      <c r="D10" s="227" t="str">
        <f ca="1">IFERROR(HYPERLINK("#'" &amp; B10 &amp; "'!A1", IF(B10 = "Regular Cases", INDIRECT("'" &amp; B10 &amp; "'!"  &amp; "R" &amp; COUNTIF($B$7:$B10, "Regular Cases") + 3 &amp; "C" &amp;COLUMN(C5), FALSE), INDIRECT("'" &amp; B10 &amp; "'!B6"))),"")</f>
        <v>GC NanoLiteV</v>
      </c>
      <c r="E10" s="95" t="str">
        <f ca="1">IFERROR(IF(B10 = "Regular Cases", INDIRECT("'" &amp; B10 &amp; "'!"  &amp; "R" &amp; COUNTIF($B$7:$B10, "Regular Cases") + 3 &amp; "C" &amp;COLUMN(D5), FALSE), INDIRECT("'" &amp; B10 &amp; "'!B8")), "")</f>
        <v>IPD</v>
      </c>
      <c r="F10" s="95" t="str">
        <f ca="1">IFERROR(IF(B10 = "Regular Cases", INDIRECT("'" &amp; B10 &amp; "'!"  &amp; "R" &amp; COUNTIF($B$7:$B10, "Regular Cases") + 3 &amp; "C" &amp;COLUMN(B5), FALSE), INDIRECT("'" &amp; B10 &amp; "'!B7")), "")</f>
        <v>License</v>
      </c>
      <c r="G10" s="95">
        <f ca="1">IFERROR(IF(B10 = "Regular Cases", INDIRECT("'" &amp; B10 &amp; "'!"  &amp; "R" &amp; COUNTIF($B$7:$B10, "Regular Cases") + 3 &amp; "C" &amp;COLUMN(F5), FALSE), INDIRECT("'" &amp; B10 &amp; "'!B15")), "")</f>
        <v>6</v>
      </c>
      <c r="H10" s="95">
        <f ca="1">IFERROR(IF(B10 = "Regular Cases", INDIRECT("'" &amp; B10 &amp; "'!"  &amp; "R" &amp; COUNTIF($B$7:$B10, "Regular Cases") + 3 &amp; "C" &amp;COLUMN(J5), FALSE), INDIRECT("'" &amp; B10 &amp; "'!F5")), "")</f>
        <v>250</v>
      </c>
      <c r="I10" s="53">
        <f ca="1">IFERROR(IF(B10 = "Regular Cases", INDIRECT("'" &amp; B10 &amp; "'!"  &amp; "R" &amp; COUNTIF($B$7:$B10, "Regular Cases") + 3 &amp; "C" &amp;COLUMN(N5), FALSE), INDIRECT("'" &amp; B10 &amp; "'!F6")), "")</f>
        <v>250</v>
      </c>
      <c r="J10" s="243" t="str">
        <f t="array" aca="1" ref="J10" ca="1">IF(LEFT(MIN(IF(Worksheet!$M$2:$M$51&gt;J9,Worksheet!$M$2:$M$51))) = "2", MIN(IF(Worksheet!$M$2:$M$51&gt;J9,Worksheet!$M$2:$M$51)), "")</f>
        <v/>
      </c>
      <c r="K10" s="93" t="str">
        <f ca="1">IFERROR(INDEX(Worksheet!$G$2:$G$52,MATCH(J10,Worksheet!$M$2:$M$51,0),1),"")</f>
        <v/>
      </c>
      <c r="L10" s="232" t="str">
        <f t="shared" ca="1" si="1"/>
        <v/>
      </c>
      <c r="M10" s="227" t="str">
        <f t="shared" ca="1" si="12"/>
        <v/>
      </c>
      <c r="N10" s="95" t="str">
        <f t="shared" ca="1" si="2"/>
        <v/>
      </c>
      <c r="O10" s="95" t="str">
        <f t="shared" ca="1" si="3"/>
        <v/>
      </c>
      <c r="P10" s="95" t="str">
        <f t="shared" ca="1" si="0"/>
        <v/>
      </c>
      <c r="Q10" s="95" t="str">
        <f t="shared" ca="1" si="4"/>
        <v/>
      </c>
      <c r="R10" s="53" t="str">
        <f t="shared" ca="1" si="5"/>
        <v/>
      </c>
      <c r="S10" s="243">
        <f t="array" aca="1" ref="S10" ca="1">IF(LEFT(MIN(IF(Worksheet!$M$2:$M$51&gt;S9,Worksheet!$M$2:$M$51))) = "3", MIN(IF(Worksheet!$M$2:$M$51&gt;S9,Worksheet!$M$2:$M$51)), "")</f>
        <v>3104</v>
      </c>
      <c r="T10" s="93" t="str">
        <f ca="1">IFERROR(INDEX(Worksheet!$G$2:$G$52,MATCH(S10,Worksheet!$M$2:$M$51,0),1),"")</f>
        <v>Project 08</v>
      </c>
      <c r="U10" s="232" t="str">
        <f t="shared" ca="1" si="6"/>
        <v>NXP</v>
      </c>
      <c r="V10" s="227" t="str">
        <f t="shared" ca="1" si="13"/>
        <v>M815 Turn-key</v>
      </c>
      <c r="W10" s="95" t="str">
        <f t="shared" ca="1" si="7"/>
        <v>CSD</v>
      </c>
      <c r="X10" s="95" t="str">
        <f t="shared" ca="1" si="8"/>
        <v>NRE</v>
      </c>
      <c r="Y10" s="95">
        <f t="shared" ca="1" si="9"/>
        <v>2</v>
      </c>
      <c r="Z10" s="95">
        <f t="shared" ca="1" si="10"/>
        <v>3000</v>
      </c>
      <c r="AA10" s="53">
        <f t="shared" ca="1" si="11"/>
        <v>0</v>
      </c>
    </row>
    <row r="11" spans="1:27" x14ac:dyDescent="0.25">
      <c r="A11" s="93" t="str">
        <f t="array" aca="1" ref="A11" ca="1">IF(LEFT(MIN(IF(Worksheet!$M$2:$M$51&gt;A10,Worksheet!$M$2:$M$51))) = "1", MIN(IF(Worksheet!$M$2:$M$51&gt;A10,Worksheet!$M$2:$M$51)), "")</f>
        <v/>
      </c>
      <c r="B11" s="93" t="str">
        <f ca="1">IFERROR(INDEX(Worksheet!$G$2:$G$52,MATCH(A11,Worksheet!$M$2:$M$51,0),1),IF(COUNTIF($B$7:B10, "Regular Cases") &gt;= COUNTA('Regular Cases'!$A$4:$A$100), "", "Regular Cases"))</f>
        <v>Regular Cases</v>
      </c>
      <c r="C11" s="232" t="str">
        <f ca="1">IFERROR(HYPERLINK("#'" &amp; B11 &amp; "'!A1", IF(B11 = "Regular Cases", INDIRECT("'" &amp; B11 &amp; "'!"  &amp; "R" &amp; COUNTIF($B$7:$B11, "Regular Cases") + 3 &amp; "C" &amp;COLUMN(A6), FALSE), INDIRECT("'" &amp; B11 &amp; "'!B5"))),"")</f>
        <v>Broadcom</v>
      </c>
      <c r="D11" s="227" t="str">
        <f ca="1">IFERROR(HYPERLINK("#'" &amp; B11 &amp; "'!A1", IF(B11 = "Regular Cases", INDIRECT("'" &amp; B11 &amp; "'!"  &amp; "R" &amp; COUNTIF($B$7:$B11, "Regular Cases") + 3 &amp; "C" &amp;COLUMN(C6), FALSE), INDIRECT("'" &amp; B11 &amp; "'!B6"))),"")</f>
        <v>ZSP</v>
      </c>
      <c r="E11" s="95" t="str">
        <f ca="1">IFERROR(IF(B11 = "Regular Cases", INDIRECT("'" &amp; B11 &amp; "'!"  &amp; "R" &amp; COUNTIF($B$7:$B11, "Regular Cases") + 3 &amp; "C" &amp;COLUMN(D6), FALSE), INDIRECT("'" &amp; B11 &amp; "'!B8")), "")</f>
        <v>IPD</v>
      </c>
      <c r="F11" s="95" t="str">
        <f ca="1">IFERROR(IF(B11 = "Regular Cases", INDIRECT("'" &amp; B11 &amp; "'!"  &amp; "R" &amp; COUNTIF($B$7:$B11, "Regular Cases") + 3 &amp; "C" &amp;COLUMN(B6), FALSE), INDIRECT("'" &amp; B11 &amp; "'!B7")), "")</f>
        <v>Royalty</v>
      </c>
      <c r="G11" s="95">
        <f ca="1">IFERROR(IF(B11 = "Regular Cases", INDIRECT("'" &amp; B11 &amp; "'!"  &amp; "R" &amp; COUNTIF($B$7:$B11, "Regular Cases") + 3 &amp; "C" &amp;COLUMN(F6), FALSE), INDIRECT("'" &amp; B11 &amp; "'!B15")), "")</f>
        <v>10</v>
      </c>
      <c r="H11" s="95">
        <f ca="1">IFERROR(IF(B11 = "Regular Cases", INDIRECT("'" &amp; B11 &amp; "'!"  &amp; "R" &amp; COUNTIF($B$7:$B11, "Regular Cases") + 3 &amp; "C" &amp;COLUMN(J6), FALSE), INDIRECT("'" &amp; B11 &amp; "'!F5")), "")</f>
        <v>269</v>
      </c>
      <c r="I11" s="53">
        <f ca="1">IFERROR(IF(B11 = "Regular Cases", INDIRECT("'" &amp; B11 &amp; "'!"  &amp; "R" &amp; COUNTIF($B$7:$B11, "Regular Cases") + 3 &amp; "C" &amp;COLUMN(N6), FALSE), INDIRECT("'" &amp; B11 &amp; "'!F6")), "")</f>
        <v>0</v>
      </c>
      <c r="J11" s="243" t="str">
        <f t="array" aca="1" ref="J11" ca="1">IF(LEFT(MIN(IF(Worksheet!$M$2:$M$51&gt;J10,Worksheet!$M$2:$M$51))) = "2", MIN(IF(Worksheet!$M$2:$M$51&gt;J10,Worksheet!$M$2:$M$51)), "")</f>
        <v/>
      </c>
      <c r="K11" s="93" t="str">
        <f ca="1">IFERROR(INDEX(Worksheet!$G$2:$G$52,MATCH(J11,Worksheet!$M$2:$M$51,0),1),"")</f>
        <v/>
      </c>
      <c r="L11" s="232" t="str">
        <f t="shared" ca="1" si="1"/>
        <v/>
      </c>
      <c r="M11" s="227" t="str">
        <f t="shared" ca="1" si="12"/>
        <v/>
      </c>
      <c r="N11" s="95" t="str">
        <f t="shared" ca="1" si="2"/>
        <v/>
      </c>
      <c r="O11" s="95" t="str">
        <f t="shared" ca="1" si="3"/>
        <v/>
      </c>
      <c r="P11" s="95" t="str">
        <f t="shared" ca="1" si="0"/>
        <v/>
      </c>
      <c r="Q11" s="95" t="str">
        <f t="shared" ca="1" si="4"/>
        <v/>
      </c>
      <c r="R11" s="53" t="str">
        <f t="shared" ca="1" si="5"/>
        <v/>
      </c>
      <c r="S11" s="243">
        <f t="array" aca="1" ref="S11" ca="1">IF(LEFT(MIN(IF(Worksheet!$M$2:$M$51&gt;S10,Worksheet!$M$2:$M$51))) = "3", MIN(IF(Worksheet!$M$2:$M$51&gt;S10,Worksheet!$M$2:$M$51)), "")</f>
        <v>3105</v>
      </c>
      <c r="T11" s="93" t="str">
        <f ca="1">IFERROR(INDEX(Worksheet!$G$2:$G$52,MATCH(S11,Worksheet!$M$2:$M$51,0),1),"")</f>
        <v>Project 09</v>
      </c>
      <c r="U11" s="232" t="str">
        <f t="shared" ca="1" si="6"/>
        <v>Marvell</v>
      </c>
      <c r="V11" s="227" t="str">
        <f t="shared" ca="1" si="13"/>
        <v>Dasalt -- Possible TK</v>
      </c>
      <c r="W11" s="95" t="str">
        <f t="shared" ca="1" si="7"/>
        <v>CSD</v>
      </c>
      <c r="X11" s="95" t="str">
        <f t="shared" ca="1" si="8"/>
        <v>NRE</v>
      </c>
      <c r="Y11" s="95">
        <f t="shared" ca="1" si="9"/>
        <v>0</v>
      </c>
      <c r="Z11" s="95">
        <f t="shared" ca="1" si="10"/>
        <v>1500</v>
      </c>
      <c r="AA11" s="53">
        <f t="shared" ca="1" si="11"/>
        <v>300</v>
      </c>
    </row>
    <row r="12" spans="1:27" x14ac:dyDescent="0.25">
      <c r="A12" s="93" t="str">
        <f t="array" aca="1" ref="A12" ca="1">IF(LEFT(MIN(IF(Worksheet!$M$2:$M$51&gt;A11,Worksheet!$M$2:$M$51))) = "1", MIN(IF(Worksheet!$M$2:$M$51&gt;A11,Worksheet!$M$2:$M$51)), "")</f>
        <v/>
      </c>
      <c r="B12" s="93" t="str">
        <f ca="1">IFERROR(INDEX(Worksheet!$G$2:$G$52,MATCH(A12,Worksheet!$M$2:$M$51,0),1),IF(COUNTIF($B$7:B11, "Regular Cases") &gt;= COUNTA('Regular Cases'!$A$4:$A$100), "", "Regular Cases"))</f>
        <v>Regular Cases</v>
      </c>
      <c r="C12" s="232" t="str">
        <f ca="1">IFERROR(HYPERLINK("#'" &amp; B12 &amp; "'!A1", IF(B12 = "Regular Cases", INDIRECT("'" &amp; B12 &amp; "'!"  &amp; "R" &amp; COUNTIF($B$7:$B12, "Regular Cases") + 3 &amp; "C" &amp;COLUMN(A7), FALSE), INDIRECT("'" &amp; B12 &amp; "'!B5"))),"")</f>
        <v>Marvell</v>
      </c>
      <c r="D12" s="227" t="str">
        <f ca="1">IFERROR(HYPERLINK("#'" &amp; B12 &amp; "'!A1", IF(B12 = "Regular Cases", INDIRECT("'" &amp; B12 &amp; "'!"  &amp; "R" &amp; COUNTIF($B$7:$B12, "Regular Cases") + 3 &amp; "C" &amp;COLUMN(C7), FALSE), INDIRECT("'" &amp; B12 &amp; "'!B6"))),"")</f>
        <v>ZSP, Hantro, GPU</v>
      </c>
      <c r="E12" s="95" t="str">
        <f ca="1">IFERROR(IF(B12 = "Regular Cases", INDIRECT("'" &amp; B12 &amp; "'!"  &amp; "R" &amp; COUNTIF($B$7:$B12, "Regular Cases") + 3 &amp; "C" &amp;COLUMN(D7), FALSE), INDIRECT("'" &amp; B12 &amp; "'!B8")), "")</f>
        <v>IPD</v>
      </c>
      <c r="F12" s="95" t="str">
        <f ca="1">IFERROR(IF(B12 = "Regular Cases", INDIRECT("'" &amp; B12 &amp; "'!"  &amp; "R" &amp; COUNTIF($B$7:$B12, "Regular Cases") + 3 &amp; "C" &amp;COLUMN(B7), FALSE), INDIRECT("'" &amp; B12 &amp; "'!B7")), "")</f>
        <v>Royalty</v>
      </c>
      <c r="G12" s="95">
        <f ca="1">IFERROR(IF(B12 = "Regular Cases", INDIRECT("'" &amp; B12 &amp; "'!"  &amp; "R" &amp; COUNTIF($B$7:$B12, "Regular Cases") + 3 &amp; "C" &amp;COLUMN(F7), FALSE), INDIRECT("'" &amp; B12 &amp; "'!B15")), "")</f>
        <v>10</v>
      </c>
      <c r="H12" s="95">
        <f ca="1">IFERROR(IF(B12 = "Regular Cases", INDIRECT("'" &amp; B12 &amp; "'!"  &amp; "R" &amp; COUNTIF($B$7:$B12, "Regular Cases") + 3 &amp; "C" &amp;COLUMN(J7), FALSE), INDIRECT("'" &amp; B12 &amp; "'!F5")), "")</f>
        <v>0</v>
      </c>
      <c r="I12" s="53">
        <f ca="1">IFERROR(IF(B12 = "Regular Cases", INDIRECT("'" &amp; B12 &amp; "'!"  &amp; "R" &amp; COUNTIF($B$7:$B12, "Regular Cases") + 3 &amp; "C" &amp;COLUMN(N7), FALSE), INDIRECT("'" &amp; B12 &amp; "'!F6")), "")</f>
        <v>0</v>
      </c>
      <c r="J12" s="243" t="str">
        <f t="array" aca="1" ref="J12" ca="1">IF(LEFT(MIN(IF(Worksheet!$M$2:$M$51&gt;J11,Worksheet!$M$2:$M$51))) = "2", MIN(IF(Worksheet!$M$2:$M$51&gt;J11,Worksheet!$M$2:$M$51)), "")</f>
        <v/>
      </c>
      <c r="K12" s="93" t="str">
        <f ca="1">IFERROR(INDEX(Worksheet!$G$2:$G$52,MATCH(J12,Worksheet!$M$2:$M$51,0),1),"")</f>
        <v/>
      </c>
      <c r="L12" s="232" t="str">
        <f t="shared" ca="1" si="1"/>
        <v/>
      </c>
      <c r="M12" s="227" t="str">
        <f t="shared" ca="1" si="12"/>
        <v/>
      </c>
      <c r="N12" s="95" t="str">
        <f t="shared" ca="1" si="2"/>
        <v/>
      </c>
      <c r="O12" s="95" t="str">
        <f t="shared" ca="1" si="3"/>
        <v/>
      </c>
      <c r="P12" s="95" t="str">
        <f t="shared" ca="1" si="0"/>
        <v/>
      </c>
      <c r="Q12" s="95" t="str">
        <f t="shared" ca="1" si="4"/>
        <v/>
      </c>
      <c r="R12" s="53" t="str">
        <f t="shared" ca="1" si="5"/>
        <v/>
      </c>
      <c r="S12" s="243">
        <f t="array" aca="1" ref="S12" ca="1">IF(LEFT(MIN(IF(Worksheet!$M$2:$M$51&gt;S11,Worksheet!$M$2:$M$51))) = "3", MIN(IF(Worksheet!$M$2:$M$51&gt;S11,Worksheet!$M$2:$M$51)), "")</f>
        <v>3106</v>
      </c>
      <c r="T12" s="93" t="str">
        <f ca="1">IFERROR(INDEX(Worksheet!$G$2:$G$52,MATCH(S12,Worksheet!$M$2:$M$51,0),1),"")</f>
        <v>Project 10</v>
      </c>
      <c r="U12" s="232" t="str">
        <f t="shared" ca="1" si="6"/>
        <v>Ambiq</v>
      </c>
      <c r="V12" s="227" t="str">
        <f t="shared" ca="1" si="13"/>
        <v>BLE</v>
      </c>
      <c r="W12" s="95" t="str">
        <f t="shared" ca="1" si="7"/>
        <v>CSD</v>
      </c>
      <c r="X12" s="95" t="str">
        <f t="shared" ca="1" si="8"/>
        <v>License</v>
      </c>
      <c r="Y12" s="95" t="str">
        <f t="shared" ca="1" si="9"/>
        <v/>
      </c>
      <c r="Z12" s="95">
        <f t="shared" ca="1" si="10"/>
        <v>500</v>
      </c>
      <c r="AA12" s="53">
        <f t="shared" ca="1" si="11"/>
        <v>500</v>
      </c>
    </row>
    <row r="13" spans="1:27" x14ac:dyDescent="0.25">
      <c r="A13" s="93" t="str">
        <f t="array" aca="1" ref="A13" ca="1">IF(LEFT(MIN(IF(Worksheet!$M$2:$M$51&gt;A12,Worksheet!$M$2:$M$51))) = "1", MIN(IF(Worksheet!$M$2:$M$51&gt;A12,Worksheet!$M$2:$M$51)), "")</f>
        <v/>
      </c>
      <c r="B13" s="93" t="str">
        <f ca="1">IFERROR(INDEX(Worksheet!$G$2:$G$52,MATCH(A13,Worksheet!$M$2:$M$51,0),1),IF(COUNTIF($B$7:B12, "Regular Cases") &gt;= COUNTA('Regular Cases'!$A$4:$A$100), "", "Regular Cases"))</f>
        <v>Regular Cases</v>
      </c>
      <c r="C13" s="232" t="str">
        <f ca="1">IFERROR(HYPERLINK("#'" &amp; B13 &amp; "'!A1", IF(B13 = "Regular Cases", INDIRECT("'" &amp; B13 &amp; "'!"  &amp; "R" &amp; COUNTIF($B$7:$B13, "Regular Cases") + 3 &amp; "C" &amp;COLUMN(A8), FALSE), INDIRECT("'" &amp; B13 &amp; "'!B5"))),"")</f>
        <v>Freescale</v>
      </c>
      <c r="D13" s="227" t="str">
        <f ca="1">IFERROR(HYPERLINK("#'" &amp; B13 &amp; "'!A1", IF(B13 = "Regular Cases", INDIRECT("'" &amp; B13 &amp; "'!"  &amp; "R" &amp; COUNTIF($B$7:$B13, "Regular Cases") + 3 &amp; "C" &amp;COLUMN(C8), FALSE), INDIRECT("'" &amp; B13 &amp; "'!B6"))),"")</f>
        <v>Hantro</v>
      </c>
      <c r="E13" s="95" t="str">
        <f ca="1">IFERROR(IF(B13 = "Regular Cases", INDIRECT("'" &amp; B13 &amp; "'!"  &amp; "R" &amp; COUNTIF($B$7:$B13, "Regular Cases") + 3 &amp; "C" &amp;COLUMN(D8), FALSE), INDIRECT("'" &amp; B13 &amp; "'!B8")), "")</f>
        <v>IPD</v>
      </c>
      <c r="F13" s="95" t="str">
        <f ca="1">IFERROR(IF(B13 = "Regular Cases", INDIRECT("'" &amp; B13 &amp; "'!"  &amp; "R" &amp; COUNTIF($B$7:$B13, "Regular Cases") + 3 &amp; "C" &amp;COLUMN(B8), FALSE), INDIRECT("'" &amp; B13 &amp; "'!B7")), "")</f>
        <v>Royalty</v>
      </c>
      <c r="G13" s="95">
        <f ca="1">IFERROR(IF(B13 = "Regular Cases", INDIRECT("'" &amp; B13 &amp; "'!"  &amp; "R" &amp; COUNTIF($B$7:$B13, "Regular Cases") + 3 &amp; "C" &amp;COLUMN(F8), FALSE), INDIRECT("'" &amp; B13 &amp; "'!B15")), "")</f>
        <v>10</v>
      </c>
      <c r="H13" s="95">
        <f ca="1">IFERROR(IF(B13 = "Regular Cases", INDIRECT("'" &amp; B13 &amp; "'!"  &amp; "R" &amp; COUNTIF($B$7:$B13, "Regular Cases") + 3 &amp; "C" &amp;COLUMN(J8), FALSE), INDIRECT("'" &amp; B13 &amp; "'!F5")), "")</f>
        <v>0</v>
      </c>
      <c r="I13" s="53">
        <f ca="1">IFERROR(IF(B13 = "Regular Cases", INDIRECT("'" &amp; B13 &amp; "'!"  &amp; "R" &amp; COUNTIF($B$7:$B13, "Regular Cases") + 3 &amp; "C" &amp;COLUMN(N8), FALSE), INDIRECT("'" &amp; B13 &amp; "'!F6")), "")</f>
        <v>0</v>
      </c>
      <c r="J13" s="243" t="str">
        <f t="array" aca="1" ref="J13" ca="1">IF(LEFT(MIN(IF(Worksheet!$M$2:$M$51&gt;J12,Worksheet!$M$2:$M$51))) = "2", MIN(IF(Worksheet!$M$2:$M$51&gt;J12,Worksheet!$M$2:$M$51)), "")</f>
        <v/>
      </c>
      <c r="K13" s="93" t="str">
        <f ca="1">IFERROR(INDEX(Worksheet!$G$2:$G$52,MATCH(J13,Worksheet!$M$2:$M$51,0),1),"")</f>
        <v/>
      </c>
      <c r="L13" s="232" t="str">
        <f t="shared" ca="1" si="1"/>
        <v/>
      </c>
      <c r="M13" s="227" t="str">
        <f t="shared" ca="1" si="12"/>
        <v/>
      </c>
      <c r="N13" s="95" t="str">
        <f t="shared" ca="1" si="2"/>
        <v/>
      </c>
      <c r="O13" s="95" t="str">
        <f ca="1">IFERROR(INDIRECT("'" &amp; $K13 &amp; "'!B7"), "")</f>
        <v/>
      </c>
      <c r="P13" s="95" t="str">
        <f t="shared" ca="1" si="0"/>
        <v/>
      </c>
      <c r="Q13" s="95" t="str">
        <f t="shared" ca="1" si="4"/>
        <v/>
      </c>
      <c r="R13" s="53" t="str">
        <f t="shared" ca="1" si="5"/>
        <v/>
      </c>
      <c r="S13" s="243">
        <f t="array" aca="1" ref="S13" ca="1">IF(LEFT(MIN(IF(Worksheet!$M$2:$M$51&gt;S12,Worksheet!$M$2:$M$51))) = "3", MIN(IF(Worksheet!$M$2:$M$51&gt;S12,Worksheet!$M$2:$M$51)), "")</f>
        <v>3107</v>
      </c>
      <c r="T13" s="93" t="str">
        <f ca="1">IFERROR(INDEX(Worksheet!$G$2:$G$52,MATCH(S13,Worksheet!$M$2:$M$51,0),1),"")</f>
        <v>Project 11</v>
      </c>
      <c r="U13" s="232" t="str">
        <f t="shared" ca="1" si="6"/>
        <v>Ambiq</v>
      </c>
      <c r="V13" s="227" t="str">
        <f t="shared" ca="1" si="13"/>
        <v>GC NanoLiteV</v>
      </c>
      <c r="W13" s="95" t="str">
        <f t="shared" ca="1" si="7"/>
        <v>IPD</v>
      </c>
      <c r="X13" s="95" t="str">
        <f t="shared" ca="1" si="8"/>
        <v>License</v>
      </c>
      <c r="Y13" s="95" t="str">
        <f t="shared" ca="1" si="9"/>
        <v/>
      </c>
      <c r="Z13" s="95">
        <f t="shared" ca="1" si="10"/>
        <v>250</v>
      </c>
      <c r="AA13" s="53">
        <f t="shared" ca="1" si="11"/>
        <v>250</v>
      </c>
    </row>
    <row r="14" spans="1:27" x14ac:dyDescent="0.25">
      <c r="A14" s="93" t="str">
        <f t="array" aca="1" ref="A14" ca="1">IF(LEFT(MIN(IF(Worksheet!$M$2:$M$51&gt;A13,Worksheet!$M$2:$M$51))) = "1", MIN(IF(Worksheet!$M$2:$M$51&gt;A13,Worksheet!$M$2:$M$51)), "")</f>
        <v/>
      </c>
      <c r="B14" s="93" t="str">
        <f ca="1">IFERROR(INDEX(Worksheet!$G$2:$G$52,MATCH(A14,Worksheet!$M$2:$M$51,0),1),IF(COUNTIF($B$7:B13, "Regular Cases") &gt;= COUNTA('Regular Cases'!$A$4:$A$100), "", "Regular Cases"))</f>
        <v>Regular Cases</v>
      </c>
      <c r="C14" s="232" t="str">
        <f ca="1">IFERROR(HYPERLINK("#'" &amp; B14 &amp; "'!A1", IF(B14 = "Regular Cases", INDIRECT("'" &amp; B14 &amp; "'!"  &amp; "R" &amp; COUNTIF($B$7:$B14, "Regular Cases") + 3 &amp; "C" &amp;COLUMN(A9), FALSE), INDIRECT("'" &amp; B14 &amp; "'!B5"))),"")</f>
        <v>Freescale</v>
      </c>
      <c r="D14" s="227" t="str">
        <f ca="1">IFERROR(HYPERLINK("#'" &amp; B14 &amp; "'!A1", IF(B14 = "Regular Cases", INDIRECT("'" &amp; B14 &amp; "'!"  &amp; "R" &amp; COUNTIF($B$7:$B14, "Regular Cases") + 3 &amp; "C" &amp;COLUMN(C9), FALSE), INDIRECT("'" &amp; B14 &amp; "'!B6"))),"")</f>
        <v>GPU</v>
      </c>
      <c r="E14" s="95" t="str">
        <f ca="1">IFERROR(IF(B14 = "Regular Cases", INDIRECT("'" &amp; B14 &amp; "'!"  &amp; "R" &amp; COUNTIF($B$7:$B14, "Regular Cases") + 3 &amp; "C" &amp;COLUMN(D9), FALSE), INDIRECT("'" &amp; B14 &amp; "'!B8")), "")</f>
        <v>IPD</v>
      </c>
      <c r="F14" s="95" t="str">
        <f ca="1">IFERROR(IF(B14 = "Regular Cases", INDIRECT("'" &amp; B14 &amp; "'!"  &amp; "R" &amp; COUNTIF($B$7:$B14, "Regular Cases") + 3 &amp; "C" &amp;COLUMN(B9), FALSE), INDIRECT("'" &amp; B14 &amp; "'!B7")), "")</f>
        <v>Royalty</v>
      </c>
      <c r="G14" s="95">
        <f ca="1">IFERROR(IF(B14 = "Regular Cases", INDIRECT("'" &amp; B14 &amp; "'!"  &amp; "R" &amp; COUNTIF($B$7:$B14, "Regular Cases") + 3 &amp; "C" &amp;COLUMN(F9), FALSE), INDIRECT("'" &amp; B14 &amp; "'!B15")), "")</f>
        <v>10</v>
      </c>
      <c r="H14" s="95">
        <f ca="1">IFERROR(IF(B14 = "Regular Cases", INDIRECT("'" &amp; B14 &amp; "'!"  &amp; "R" &amp; COUNTIF($B$7:$B14, "Regular Cases") + 3 &amp; "C" &amp;COLUMN(J9), FALSE), INDIRECT("'" &amp; B14 &amp; "'!F5")), "")</f>
        <v>0</v>
      </c>
      <c r="I14" s="53">
        <f ca="1">IFERROR(IF(B14 = "Regular Cases", INDIRECT("'" &amp; B14 &amp; "'!"  &amp; "R" &amp; COUNTIF($B$7:$B14, "Regular Cases") + 3 &amp; "C" &amp;COLUMN(N9), FALSE), INDIRECT("'" &amp; B14 &amp; "'!F6")), "")</f>
        <v>0</v>
      </c>
      <c r="J14" s="243" t="str">
        <f t="array" aca="1" ref="J14" ca="1">IF(LEFT(MIN(IF(Worksheet!$M$2:$M$51&gt;J13,Worksheet!$M$2:$M$51))) = "2", MIN(IF(Worksheet!$M$2:$M$51&gt;J13,Worksheet!$M$2:$M$51)), "")</f>
        <v/>
      </c>
      <c r="K14" s="93" t="str">
        <f ca="1">IFERROR(INDEX(Worksheet!$G$2:$G$52,MATCH(J14,Worksheet!$M$2:$M$51,0),1),"")</f>
        <v/>
      </c>
      <c r="L14" s="232" t="str">
        <f t="shared" ca="1" si="1"/>
        <v/>
      </c>
      <c r="M14" s="227" t="str">
        <f t="shared" ca="1" si="12"/>
        <v/>
      </c>
      <c r="N14" s="95" t="str">
        <f t="shared" ca="1" si="2"/>
        <v/>
      </c>
      <c r="O14" s="95" t="str">
        <f t="shared" ca="1" si="3"/>
        <v/>
      </c>
      <c r="P14" s="95" t="str">
        <f t="shared" ca="1" si="0"/>
        <v/>
      </c>
      <c r="Q14" s="95" t="str">
        <f t="shared" ca="1" si="4"/>
        <v/>
      </c>
      <c r="R14" s="53" t="str">
        <f t="shared" ca="1" si="5"/>
        <v/>
      </c>
      <c r="S14" s="243">
        <f t="array" aca="1" ref="S14" ca="1">IF(LEFT(MIN(IF(Worksheet!$M$2:$M$51&gt;S13,Worksheet!$M$2:$M$51))) = "3", MIN(IF(Worksheet!$M$2:$M$51&gt;S13,Worksheet!$M$2:$M$51)), "")</f>
        <v>3108</v>
      </c>
      <c r="T14" s="93" t="str">
        <f ca="1">IFERROR(INDEX(Worksheet!$G$2:$G$52,MATCH(S14,Worksheet!$M$2:$M$51,0),1),"")</f>
        <v>Project 12</v>
      </c>
      <c r="U14" s="232" t="str">
        <f t="shared" ca="1" si="6"/>
        <v>Silego</v>
      </c>
      <c r="V14" s="227" t="str">
        <f t="shared" ca="1" si="13"/>
        <v>BLE</v>
      </c>
      <c r="W14" s="95" t="str">
        <f t="shared" ca="1" si="7"/>
        <v>CSD</v>
      </c>
      <c r="X14" s="95" t="str">
        <f t="shared" ca="1" si="8"/>
        <v>License</v>
      </c>
      <c r="Y14" s="95">
        <f t="shared" ca="1" si="9"/>
        <v>2</v>
      </c>
      <c r="Z14" s="95">
        <f t="shared" ca="1" si="10"/>
        <v>500</v>
      </c>
      <c r="AA14" s="53">
        <f t="shared" ca="1" si="11"/>
        <v>500</v>
      </c>
    </row>
    <row r="15" spans="1:27" x14ac:dyDescent="0.25">
      <c r="A15" s="93" t="str">
        <f t="array" aca="1" ref="A15" ca="1">IF(LEFT(MIN(IF(Worksheet!$M$2:$M$51&gt;A14,Worksheet!$M$2:$M$51))) = "1", MIN(IF(Worksheet!$M$2:$M$51&gt;A14,Worksheet!$M$2:$M$51)), "")</f>
        <v/>
      </c>
      <c r="B15" s="93" t="str">
        <f ca="1">IFERROR(INDEX(Worksheet!$G$2:$G$52,MATCH(A15,Worksheet!$M$2:$M$51,0),1),IF(COUNTIF($B$7:B14, "Regular Cases") &gt;= COUNTA('Regular Cases'!$A$4:$A$100), "", "Regular Cases"))</f>
        <v>Regular Cases</v>
      </c>
      <c r="C15" s="232" t="str">
        <f ca="1">IFERROR(HYPERLINK("#'" &amp; B15 &amp; "'!A1", IF(B15 = "Regular Cases", INDIRECT("'" &amp; B15 &amp; "'!"  &amp; "R" &amp; COUNTIF($B$7:$B15, "Regular Cases") + 3 &amp; "C" &amp;COLUMN(A10), FALSE), INDIRECT("'" &amp; B15 &amp; "'!B5"))),"")</f>
        <v>Texas Instruments</v>
      </c>
      <c r="D15" s="227" t="str">
        <f ca="1">IFERROR(HYPERLINK("#'" &amp; B15 &amp; "'!A1", IF(B15 = "Regular Cases", INDIRECT("'" &amp; B15 &amp; "'!"  &amp; "R" &amp; COUNTIF($B$7:$B15, "Regular Cases") + 3 &amp; "C" &amp;COLUMN(C10), FALSE), INDIRECT("'" &amp; B15 &amp; "'!B6"))),"")</f>
        <v>GPU</v>
      </c>
      <c r="E15" s="95" t="str">
        <f ca="1">IFERROR(IF(B15 = "Regular Cases", INDIRECT("'" &amp; B15 &amp; "'!"  &amp; "R" &amp; COUNTIF($B$7:$B15, "Regular Cases") + 3 &amp; "C" &amp;COLUMN(D10), FALSE), INDIRECT("'" &amp; B15 &amp; "'!B8")), "")</f>
        <v>IPD</v>
      </c>
      <c r="F15" s="95" t="str">
        <f ca="1">IFERROR(IF(B15 = "Regular Cases", INDIRECT("'" &amp; B15 &amp; "'!"  &amp; "R" &amp; COUNTIF($B$7:$B15, "Regular Cases") + 3 &amp; "C" &amp;COLUMN(B10), FALSE), INDIRECT("'" &amp; B15 &amp; "'!B7")), "")</f>
        <v>Royalty</v>
      </c>
      <c r="G15" s="95">
        <f ca="1">IFERROR(IF(B15 = "Regular Cases", INDIRECT("'" &amp; B15 &amp; "'!"  &amp; "R" &amp; COUNTIF($B$7:$B15, "Regular Cases") + 3 &amp; "C" &amp;COLUMN(F10), FALSE), INDIRECT("'" &amp; B15 &amp; "'!B15")), "")</f>
        <v>10</v>
      </c>
      <c r="H15" s="95">
        <f ca="1">IFERROR(IF(B15 = "Regular Cases", INDIRECT("'" &amp; B15 &amp; "'!"  &amp; "R" &amp; COUNTIF($B$7:$B15, "Regular Cases") + 3 &amp; "C" &amp;COLUMN(J10), FALSE), INDIRECT("'" &amp; B15 &amp; "'!F5")), "")</f>
        <v>0</v>
      </c>
      <c r="I15" s="53">
        <f ca="1">IFERROR(IF(B15 = "Regular Cases", INDIRECT("'" &amp; B15 &amp; "'!"  &amp; "R" &amp; COUNTIF($B$7:$B15, "Regular Cases") + 3 &amp; "C" &amp;COLUMN(N10), FALSE), INDIRECT("'" &amp; B15 &amp; "'!F6")), "")</f>
        <v>0</v>
      </c>
      <c r="J15" s="243" t="str">
        <f t="array" aca="1" ref="J15" ca="1">IF(LEFT(MIN(IF(Worksheet!$M$2:$M$51&gt;J14,Worksheet!$M$2:$M$51))) = "2", MIN(IF(Worksheet!$M$2:$M$51&gt;J14,Worksheet!$M$2:$M$51)), "")</f>
        <v/>
      </c>
      <c r="K15" s="93" t="str">
        <f ca="1">IFERROR(INDEX(Worksheet!$G$2:$G$52,MATCH(J15,Worksheet!$M$2:$M$51,0),1),"")</f>
        <v/>
      </c>
      <c r="L15" s="232" t="str">
        <f t="shared" ca="1" si="1"/>
        <v/>
      </c>
      <c r="M15" s="227" t="str">
        <f t="shared" ca="1" si="12"/>
        <v/>
      </c>
      <c r="N15" s="95" t="str">
        <f t="shared" ca="1" si="2"/>
        <v/>
      </c>
      <c r="O15" s="95" t="str">
        <f t="shared" ca="1" si="3"/>
        <v/>
      </c>
      <c r="P15" s="95" t="str">
        <f t="shared" ca="1" si="0"/>
        <v/>
      </c>
      <c r="Q15" s="95" t="str">
        <f t="shared" ca="1" si="4"/>
        <v/>
      </c>
      <c r="R15" s="53" t="str">
        <f t="shared" ca="1" si="5"/>
        <v/>
      </c>
      <c r="S15" s="243" t="str">
        <f t="array" aca="1" ref="S15" ca="1">IF(LEFT(MIN(IF(Worksheet!$M$2:$M$51&gt;S14,Worksheet!$M$2:$M$51))) = "3", MIN(IF(Worksheet!$M$2:$M$51&gt;S14,Worksheet!$M$2:$M$51)), "")</f>
        <v/>
      </c>
      <c r="T15" s="93" t="str">
        <f ca="1">IFERROR(INDEX(Worksheet!$G$2:$G$52,MATCH(S15,Worksheet!$M$2:$M$51,0),1),"")</f>
        <v/>
      </c>
      <c r="U15" s="232" t="str">
        <f t="shared" ca="1" si="6"/>
        <v/>
      </c>
      <c r="V15" s="227" t="str">
        <f t="shared" ca="1" si="13"/>
        <v/>
      </c>
      <c r="W15" s="95" t="str">
        <f t="shared" ca="1" si="7"/>
        <v/>
      </c>
      <c r="X15" s="95" t="str">
        <f t="shared" ca="1" si="8"/>
        <v/>
      </c>
      <c r="Y15" s="95" t="str">
        <f t="shared" ca="1" si="9"/>
        <v/>
      </c>
      <c r="Z15" s="95" t="str">
        <f t="shared" ca="1" si="10"/>
        <v/>
      </c>
      <c r="AA15" s="53" t="str">
        <f t="shared" ca="1" si="11"/>
        <v/>
      </c>
    </row>
    <row r="16" spans="1:27" x14ac:dyDescent="0.25">
      <c r="A16" s="93" t="str">
        <f t="array" aca="1" ref="A16" ca="1">IF(LEFT(MIN(IF(Worksheet!$M$2:$M$51&gt;A15,Worksheet!$M$2:$M$51))) = "1", MIN(IF(Worksheet!$M$2:$M$51&gt;A15,Worksheet!$M$2:$M$51)), "")</f>
        <v/>
      </c>
      <c r="B16" s="93" t="str">
        <f ca="1">IFERROR(INDEX(Worksheet!$G$2:$G$52,MATCH(A16,Worksheet!$M$2:$M$51,0),1),IF(COUNTIF($B$7:B15, "Regular Cases") &gt;= COUNTA('Regular Cases'!$A$4:$A$100), "", "Regular Cases"))</f>
        <v>Regular Cases</v>
      </c>
      <c r="C16" s="232" t="str">
        <f ca="1">IFERROR(HYPERLINK("#'" &amp; B16 &amp; "'!A1", IF(B16 = "Regular Cases", INDIRECT("'" &amp; B16 &amp; "'!"  &amp; "R" &amp; COUNTIF($B$7:$B16, "Regular Cases") + 3 &amp; "C" &amp;COLUMN(A11), FALSE), INDIRECT("'" &amp; B16 &amp; "'!B5"))),"")</f>
        <v>DSP</v>
      </c>
      <c r="D16" s="227" t="str">
        <f ca="1">IFERROR(HYPERLINK("#'" &amp; B16 &amp; "'!A1", IF(B16 = "Regular Cases", INDIRECT("'" &amp; B16 &amp; "'!"  &amp; "R" &amp; COUNTIF($B$7:$B16, "Regular Cases") + 3 &amp; "C" &amp;COLUMN(C11), FALSE), INDIRECT("'" &amp; B16 &amp; "'!B6"))),"")</f>
        <v>GPU</v>
      </c>
      <c r="E16" s="95" t="str">
        <f ca="1">IFERROR(IF(B16 = "Regular Cases", INDIRECT("'" &amp; B16 &amp; "'!"  &amp; "R" &amp; COUNTIF($B$7:$B16, "Regular Cases") + 3 &amp; "C" &amp;COLUMN(D11), FALSE), INDIRECT("'" &amp; B16 &amp; "'!B8")), "")</f>
        <v>IPD</v>
      </c>
      <c r="F16" s="95" t="str">
        <f ca="1">IFERROR(IF(B16 = "Regular Cases", INDIRECT("'" &amp; B16 &amp; "'!"  &amp; "R" &amp; COUNTIF($B$7:$B16, "Regular Cases") + 3 &amp; "C" &amp;COLUMN(B11), FALSE), INDIRECT("'" &amp; B16 &amp; "'!B7")), "")</f>
        <v>Royalty</v>
      </c>
      <c r="G16" s="95">
        <f ca="1">IFERROR(IF(B16 = "Regular Cases", INDIRECT("'" &amp; B16 &amp; "'!"  &amp; "R" &amp; COUNTIF($B$7:$B16, "Regular Cases") + 3 &amp; "C" &amp;COLUMN(F11), FALSE), INDIRECT("'" &amp; B16 &amp; "'!B15")), "")</f>
        <v>10</v>
      </c>
      <c r="H16" s="95">
        <f ca="1">IFERROR(IF(B16 = "Regular Cases", INDIRECT("'" &amp; B16 &amp; "'!"  &amp; "R" &amp; COUNTIF($B$7:$B16, "Regular Cases") + 3 &amp; "C" &amp;COLUMN(J11), FALSE), INDIRECT("'" &amp; B16 &amp; "'!F5")), "")</f>
        <v>0</v>
      </c>
      <c r="I16" s="53">
        <f ca="1">IFERROR(IF(B16 = "Regular Cases", INDIRECT("'" &amp; B16 &amp; "'!"  &amp; "R" &amp; COUNTIF($B$7:$B16, "Regular Cases") + 3 &amp; "C" &amp;COLUMN(N11), FALSE), INDIRECT("'" &amp; B16 &amp; "'!F6")), "")</f>
        <v>0</v>
      </c>
      <c r="J16" s="243" t="str">
        <f t="array" aca="1" ref="J16" ca="1">IF(LEFT(MIN(IF(Worksheet!$M$2:$M$51&gt;J15,Worksheet!$M$2:$M$51))) = "2", MIN(IF(Worksheet!$M$2:$M$51&gt;J15,Worksheet!$M$2:$M$51)), "")</f>
        <v/>
      </c>
      <c r="K16" s="93" t="str">
        <f ca="1">IFERROR(INDEX(Worksheet!$G$2:$G$52,MATCH(J16,Worksheet!$M$2:$M$51,0),1),"")</f>
        <v/>
      </c>
      <c r="L16" s="232" t="str">
        <f t="shared" ca="1" si="1"/>
        <v/>
      </c>
      <c r="M16" s="227" t="str">
        <f t="shared" ca="1" si="12"/>
        <v/>
      </c>
      <c r="N16" s="95" t="str">
        <f t="shared" ca="1" si="2"/>
        <v/>
      </c>
      <c r="O16" s="95" t="str">
        <f t="shared" ca="1" si="3"/>
        <v/>
      </c>
      <c r="P16" s="95" t="str">
        <f t="shared" ca="1" si="0"/>
        <v/>
      </c>
      <c r="Q16" s="95" t="str">
        <f t="shared" ca="1" si="4"/>
        <v/>
      </c>
      <c r="R16" s="53" t="str">
        <f t="shared" ca="1" si="5"/>
        <v/>
      </c>
      <c r="S16" s="243" t="str">
        <f t="array" aca="1" ref="S16" ca="1">IF(LEFT(MIN(IF(Worksheet!$M$2:$M$51&gt;S15,Worksheet!$M$2:$M$51))) = "3", MIN(IF(Worksheet!$M$2:$M$51&gt;S15,Worksheet!$M$2:$M$51)), "")</f>
        <v/>
      </c>
      <c r="T16" s="93" t="str">
        <f ca="1">IFERROR(INDEX(Worksheet!$G$2:$G$52,MATCH(S16,Worksheet!$M$2:$M$51,0),1),"")</f>
        <v/>
      </c>
      <c r="U16" s="232" t="str">
        <f t="shared" ca="1" si="6"/>
        <v/>
      </c>
      <c r="V16" s="227" t="str">
        <f t="shared" ca="1" si="13"/>
        <v/>
      </c>
      <c r="W16" s="95" t="str">
        <f t="shared" ca="1" si="7"/>
        <v/>
      </c>
      <c r="X16" s="95" t="str">
        <f t="shared" ca="1" si="8"/>
        <v/>
      </c>
      <c r="Y16" s="95" t="str">
        <f t="shared" ca="1" si="9"/>
        <v/>
      </c>
      <c r="Z16" s="95" t="str">
        <f t="shared" ca="1" si="10"/>
        <v/>
      </c>
      <c r="AA16" s="53" t="str">
        <f t="shared" ca="1" si="11"/>
        <v/>
      </c>
    </row>
    <row r="17" spans="1:27" x14ac:dyDescent="0.25">
      <c r="A17" s="93" t="str">
        <f t="array" aca="1" ref="A17" ca="1">IF(LEFT(MIN(IF(Worksheet!$M$2:$M$51&gt;A16,Worksheet!$M$2:$M$51))) = "1", MIN(IF(Worksheet!$M$2:$M$51&gt;A16,Worksheet!$M$2:$M$51)), "")</f>
        <v/>
      </c>
      <c r="B17" s="93" t="str">
        <f ca="1">IFERROR(INDEX(Worksheet!$G$2:$G$52,MATCH(A17,Worksheet!$M$2:$M$51,0),1),IF(COUNTIF($B$7:B16, "Regular Cases") &gt;= COUNTA('Regular Cases'!$A$4:$A$100), "", "Regular Cases"))</f>
        <v>Regular Cases</v>
      </c>
      <c r="C17" s="232" t="str">
        <f ca="1">IFERROR(HYPERLINK("#'" &amp; B17 &amp; "'!A1", IF(B17 = "Regular Cases", INDIRECT("'" &amp; B17 &amp; "'!"  &amp; "R" &amp; COUNTIF($B$7:$B17, "Regular Cases") + 3 &amp; "C" &amp;COLUMN(A12), FALSE), INDIRECT("'" &amp; B17 &amp; "'!B5"))),"")</f>
        <v>Greenliant</v>
      </c>
      <c r="D17" s="227" t="str">
        <f ca="1">IFERROR(HYPERLINK("#'" &amp; B17 &amp; "'!A1", IF(B17 = "Regular Cases", INDIRECT("'" &amp; B17 &amp; "'!"  &amp; "R" &amp; COUNTIF($B$7:$B17, "Regular Cases") + 3 &amp; "C" &amp;COLUMN(C12), FALSE), INDIRECT("'" &amp; B17 &amp; "'!B6"))),"")</f>
        <v>G4119</v>
      </c>
      <c r="E17" s="95" t="str">
        <f ca="1">IFERROR(IF(B17 = "Regular Cases", INDIRECT("'" &amp; B17 &amp; "'!"  &amp; "R" &amp; COUNTIF($B$7:$B17, "Regular Cases") + 3 &amp; "C" &amp;COLUMN(D12), FALSE), INDIRECT("'" &amp; B17 &amp; "'!B8")), "")</f>
        <v>CSD</v>
      </c>
      <c r="F17" s="95" t="str">
        <f ca="1">IFERROR(IF(B17 = "Regular Cases", INDIRECT("'" &amp; B17 &amp; "'!"  &amp; "R" &amp; COUNTIF($B$7:$B17, "Regular Cases") + 3 &amp; "C" &amp;COLUMN(B12), FALSE), INDIRECT("'" &amp; B17 &amp; "'!B7")), "")</f>
        <v>TK</v>
      </c>
      <c r="G17" s="95">
        <f ca="1">IFERROR(IF(B17 = "Regular Cases", INDIRECT("'" &amp; B17 &amp; "'!"  &amp; "R" &amp; COUNTIF($B$7:$B17, "Regular Cases") + 3 &amp; "C" &amp;COLUMN(F12), FALSE), INDIRECT("'" &amp; B17 &amp; "'!B15")), "")</f>
        <v>10</v>
      </c>
      <c r="H17" s="95">
        <f ca="1">IFERROR(IF(B17 = "Regular Cases", INDIRECT("'" &amp; B17 &amp; "'!"  &amp; "R" &amp; COUNTIF($B$7:$B17, "Regular Cases") + 3 &amp; "C" &amp;COLUMN(J12), FALSE), INDIRECT("'" &amp; B17 &amp; "'!F5")), "")</f>
        <v>173.6</v>
      </c>
      <c r="I17" s="53">
        <f ca="1">IFERROR(IF(B17 = "Regular Cases", INDIRECT("'" &amp; B17 &amp; "'!"  &amp; "R" &amp; COUNTIF($B$7:$B17, "Regular Cases") + 3 &amp; "C" &amp;COLUMN(N12), FALSE), INDIRECT("'" &amp; B17 &amp; "'!F6")), "")</f>
        <v>0</v>
      </c>
      <c r="J17" s="243" t="str">
        <f t="array" aca="1" ref="J17" ca="1">IF(LEFT(MIN(IF(Worksheet!$M$2:$M$51&gt;J16,Worksheet!$M$2:$M$51))) = "2", MIN(IF(Worksheet!$M$2:$M$51&gt;J16,Worksheet!$M$2:$M$51)), "")</f>
        <v/>
      </c>
      <c r="K17" s="93" t="str">
        <f ca="1">IFERROR(INDEX(Worksheet!$G$2:$G$52,MATCH(J17,Worksheet!$M$2:$M$51,0),1),"")</f>
        <v/>
      </c>
      <c r="L17" s="232" t="str">
        <f t="shared" ca="1" si="1"/>
        <v/>
      </c>
      <c r="M17" s="227" t="str">
        <f t="shared" ca="1" si="12"/>
        <v/>
      </c>
      <c r="N17" s="95" t="str">
        <f t="shared" ca="1" si="2"/>
        <v/>
      </c>
      <c r="O17" s="95" t="str">
        <f t="shared" ca="1" si="3"/>
        <v/>
      </c>
      <c r="P17" s="95" t="str">
        <f t="shared" ca="1" si="0"/>
        <v/>
      </c>
      <c r="Q17" s="95" t="str">
        <f t="shared" ca="1" si="4"/>
        <v/>
      </c>
      <c r="R17" s="53" t="str">
        <f t="shared" ca="1" si="5"/>
        <v/>
      </c>
      <c r="S17" s="243" t="str">
        <f t="array" aca="1" ref="S17" ca="1">IF(LEFT(MIN(IF(Worksheet!$M$2:$M$51&gt;S16,Worksheet!$M$2:$M$51))) = "3", MIN(IF(Worksheet!$M$2:$M$51&gt;S16,Worksheet!$M$2:$M$51)), "")</f>
        <v/>
      </c>
      <c r="T17" s="93" t="str">
        <f ca="1">IFERROR(INDEX(Worksheet!$G$2:$G$52,MATCH(S17,Worksheet!$M$2:$M$51,0),1),"")</f>
        <v/>
      </c>
      <c r="U17" s="232" t="str">
        <f t="shared" ca="1" si="6"/>
        <v/>
      </c>
      <c r="V17" s="227" t="str">
        <f t="shared" ca="1" si="13"/>
        <v/>
      </c>
      <c r="W17" s="95" t="str">
        <f t="shared" ca="1" si="7"/>
        <v/>
      </c>
      <c r="X17" s="95" t="str">
        <f t="shared" ca="1" si="8"/>
        <v/>
      </c>
      <c r="Y17" s="95" t="str">
        <f t="shared" ca="1" si="9"/>
        <v/>
      </c>
      <c r="Z17" s="95" t="str">
        <f t="shared" ca="1" si="10"/>
        <v/>
      </c>
      <c r="AA17" s="53" t="str">
        <f t="shared" ca="1" si="11"/>
        <v/>
      </c>
    </row>
    <row r="18" spans="1:27" x14ac:dyDescent="0.25">
      <c r="A18" s="93" t="str">
        <f t="array" aca="1" ref="A18" ca="1">IF(LEFT(MIN(IF(Worksheet!$M$2:$M$51&gt;A17,Worksheet!$M$2:$M$51))) = "1", MIN(IF(Worksheet!$M$2:$M$51&gt;A17,Worksheet!$M$2:$M$51)), "")</f>
        <v/>
      </c>
      <c r="B18" s="93" t="str">
        <f ca="1">IFERROR(INDEX(Worksheet!$G$2:$G$52,MATCH(A18,Worksheet!$M$2:$M$51,0),1),IF(COUNTIF($B$7:B17, "Regular Cases") &gt;= COUNTA('Regular Cases'!$A$4:$A$100), "", "Regular Cases"))</f>
        <v>Regular Cases</v>
      </c>
      <c r="C18" s="232" t="str">
        <f ca="1">IFERROR(HYPERLINK("#'" &amp; B18 &amp; "'!A1", IF(B18 = "Regular Cases", INDIRECT("'" &amp; B18 &amp; "'!"  &amp; "R" &amp; COUNTIF($B$7:$B18, "Regular Cases") + 3 &amp; "C" &amp;COLUMN(A13), FALSE), INDIRECT("'" &amp; B18 &amp; "'!B5"))),"")</f>
        <v>Ambarella</v>
      </c>
      <c r="D18" s="227">
        <f ca="1">IFERROR(HYPERLINK("#'" &amp; B18 &amp; "'!A1", IF(B18 = "Regular Cases", INDIRECT("'" &amp; B18 &amp; "'!"  &amp; "R" &amp; COUNTIF($B$7:$B18, "Regular Cases") + 3 &amp; "C" &amp;COLUMN(C13), FALSE), INDIRECT("'" &amp; B18 &amp; "'!B6"))),"")</f>
        <v>0</v>
      </c>
      <c r="E18" s="95" t="str">
        <f ca="1">IFERROR(IF(B18 = "Regular Cases", INDIRECT("'" &amp; B18 &amp; "'!"  &amp; "R" &amp; COUNTIF($B$7:$B18, "Regular Cases") + 3 &amp; "C" &amp;COLUMN(D13), FALSE), INDIRECT("'" &amp; B18 &amp; "'!B8")), "")</f>
        <v>CSD</v>
      </c>
      <c r="F18" s="95" t="str">
        <f ca="1">IFERROR(IF(B18 = "Regular Cases", INDIRECT("'" &amp; B18 &amp; "'!"  &amp; "R" &amp; COUNTIF($B$7:$B18, "Regular Cases") + 3 &amp; "C" &amp;COLUMN(B13), FALSE), INDIRECT("'" &amp; B18 &amp; "'!B7")), "")</f>
        <v>TK</v>
      </c>
      <c r="G18" s="95">
        <f ca="1">IFERROR(IF(B18 = "Regular Cases", INDIRECT("'" &amp; B18 &amp; "'!"  &amp; "R" &amp; COUNTIF($B$7:$B18, "Regular Cases") + 3 &amp; "C" &amp;COLUMN(F13), FALSE), INDIRECT("'" &amp; B18 &amp; "'!B15")), "")</f>
        <v>10</v>
      </c>
      <c r="H18" s="95">
        <f ca="1">IFERROR(IF(B18 = "Regular Cases", INDIRECT("'" &amp; B18 &amp; "'!"  &amp; "R" &amp; COUNTIF($B$7:$B18, "Regular Cases") + 3 &amp; "C" &amp;COLUMN(J13), FALSE), INDIRECT("'" &amp; B18 &amp; "'!F5")), "")</f>
        <v>41.18</v>
      </c>
      <c r="I18" s="53">
        <f ca="1">IFERROR(IF(B18 = "Regular Cases", INDIRECT("'" &amp; B18 &amp; "'!"  &amp; "R" &amp; COUNTIF($B$7:$B18, "Regular Cases") + 3 &amp; "C" &amp;COLUMN(N13), FALSE), INDIRECT("'" &amp; B18 &amp; "'!F6")), "")</f>
        <v>0</v>
      </c>
      <c r="J18" s="243" t="str">
        <f t="array" aca="1" ref="J18" ca="1">IF(LEFT(MIN(IF(Worksheet!$M$2:$M$51&gt;J17,Worksheet!$M$2:$M$51))) = "2", MIN(IF(Worksheet!$M$2:$M$51&gt;J17,Worksheet!$M$2:$M$51)), "")</f>
        <v/>
      </c>
      <c r="K18" s="93" t="str">
        <f ca="1">IFERROR(INDEX(Worksheet!$G$2:$G$52,MATCH(J18,Worksheet!$M$2:$M$51,0),1),"")</f>
        <v/>
      </c>
      <c r="L18" s="232" t="str">
        <f t="shared" ca="1" si="1"/>
        <v/>
      </c>
      <c r="M18" s="227" t="str">
        <f t="shared" ca="1" si="12"/>
        <v/>
      </c>
      <c r="N18" s="95" t="str">
        <f t="shared" ca="1" si="2"/>
        <v/>
      </c>
      <c r="O18" s="95" t="str">
        <f t="shared" ca="1" si="3"/>
        <v/>
      </c>
      <c r="P18" s="95" t="str">
        <f t="shared" ca="1" si="0"/>
        <v/>
      </c>
      <c r="Q18" s="95" t="str">
        <f t="shared" ca="1" si="4"/>
        <v/>
      </c>
      <c r="R18" s="53" t="str">
        <f t="shared" ca="1" si="5"/>
        <v/>
      </c>
      <c r="S18" s="243" t="str">
        <f t="array" aca="1" ref="S18" ca="1">IF(LEFT(MIN(IF(Worksheet!$M$2:$M$51&gt;S17,Worksheet!$M$2:$M$51))) = "3", MIN(IF(Worksheet!$M$2:$M$51&gt;S17,Worksheet!$M$2:$M$51)), "")</f>
        <v/>
      </c>
      <c r="T18" s="93" t="str">
        <f ca="1">IFERROR(INDEX(Worksheet!$G$2:$G$52,MATCH(S18,Worksheet!$M$2:$M$51,0),1),"")</f>
        <v/>
      </c>
      <c r="U18" s="232" t="str">
        <f t="shared" ca="1" si="6"/>
        <v/>
      </c>
      <c r="V18" s="227" t="str">
        <f t="shared" ca="1" si="13"/>
        <v/>
      </c>
      <c r="W18" s="95" t="str">
        <f t="shared" ca="1" si="7"/>
        <v/>
      </c>
      <c r="X18" s="95" t="str">
        <f t="shared" ca="1" si="8"/>
        <v/>
      </c>
      <c r="Y18" s="95" t="str">
        <f t="shared" ca="1" si="9"/>
        <v/>
      </c>
      <c r="Z18" s="95" t="str">
        <f t="shared" ca="1" si="10"/>
        <v/>
      </c>
      <c r="AA18" s="53" t="str">
        <f t="shared" ca="1" si="11"/>
        <v/>
      </c>
    </row>
    <row r="19" spans="1:27" x14ac:dyDescent="0.25">
      <c r="A19" s="93" t="str">
        <f t="array" aca="1" ref="A19" ca="1">IF(LEFT(MIN(IF(Worksheet!$M$2:$M$51&gt;A18,Worksheet!$M$2:$M$51))) = "1", MIN(IF(Worksheet!$M$2:$M$51&gt;A18,Worksheet!$M$2:$M$51)), "")</f>
        <v/>
      </c>
      <c r="B19" s="93" t="str">
        <f ca="1">IFERROR(INDEX(Worksheet!$G$2:$G$52,MATCH(A19,Worksheet!$M$2:$M$51,0),1),IF(COUNTIF($B$7:B18, "Regular Cases") &gt;= COUNTA('Regular Cases'!$A$4:$A$100), "", "Regular Cases"))</f>
        <v>Regular Cases</v>
      </c>
      <c r="C19" s="232" t="str">
        <f ca="1">IFERROR(HYPERLINK("#'" &amp; B19 &amp; "'!A1", IF(B19 = "Regular Cases", INDIRECT("'" &amp; B19 &amp; "'!"  &amp; "R" &amp; COUNTIF($B$7:$B19, "Regular Cases") + 3 &amp; "C" &amp;COLUMN(A14), FALSE), INDIRECT("'" &amp; B19 &amp; "'!B5"))),"")</f>
        <v>Summit Semi</v>
      </c>
      <c r="D19" s="227" t="str">
        <f ca="1">IFERROR(HYPERLINK("#'" &amp; B19 &amp; "'!A1", IF(B19 = "Regular Cases", INDIRECT("'" &amp; B19 &amp; "'!"  &amp; "R" &amp; COUNTIF($B$7:$B19, "Regular Cases") + 3 &amp; "C" &amp;COLUMN(C14), FALSE), INDIRECT("'" &amp; B19 &amp; "'!B6"))),"")</f>
        <v>Apollo</v>
      </c>
      <c r="E19" s="95" t="str">
        <f ca="1">IFERROR(IF(B19 = "Regular Cases", INDIRECT("'" &amp; B19 &amp; "'!"  &amp; "R" &amp; COUNTIF($B$7:$B19, "Regular Cases") + 3 &amp; "C" &amp;COLUMN(D14), FALSE), INDIRECT("'" &amp; B19 &amp; "'!B8")), "")</f>
        <v>CSD</v>
      </c>
      <c r="F19" s="95" t="str">
        <f ca="1">IFERROR(IF(B19 = "Regular Cases", INDIRECT("'" &amp; B19 &amp; "'!"  &amp; "R" &amp; COUNTIF($B$7:$B19, "Regular Cases") + 3 &amp; "C" &amp;COLUMN(B14), FALSE), INDIRECT("'" &amp; B19 &amp; "'!B7")), "")</f>
        <v>TK</v>
      </c>
      <c r="G19" s="95">
        <f ca="1">IFERROR(IF(B19 = "Regular Cases", INDIRECT("'" &amp; B19 &amp; "'!"  &amp; "R" &amp; COUNTIF($B$7:$B19, "Regular Cases") + 3 &amp; "C" &amp;COLUMN(F14), FALSE), INDIRECT("'" &amp; B19 &amp; "'!B15")), "")</f>
        <v>10</v>
      </c>
      <c r="H19" s="95">
        <f ca="1">IFERROR(IF(B19 = "Regular Cases", INDIRECT("'" &amp; B19 &amp; "'!"  &amp; "R" &amp; COUNTIF($B$7:$B19, "Regular Cases") + 3 &amp; "C" &amp;COLUMN(J14), FALSE), INDIRECT("'" &amp; B19 &amp; "'!F5")), "")</f>
        <v>0</v>
      </c>
      <c r="I19" s="53">
        <f ca="1">IFERROR(IF(B19 = "Regular Cases", INDIRECT("'" &amp; B19 &amp; "'!"  &amp; "R" &amp; COUNTIF($B$7:$B19, "Regular Cases") + 3 &amp; "C" &amp;COLUMN(N14), FALSE), INDIRECT("'" &amp; B19 &amp; "'!F6")), "")</f>
        <v>0</v>
      </c>
      <c r="J19" s="243" t="str">
        <f t="array" aca="1" ref="J19" ca="1">IF(LEFT(MIN(IF(Worksheet!$M$2:$M$51&gt;J18,Worksheet!$M$2:$M$51))) = "2", MIN(IF(Worksheet!$M$2:$M$51&gt;J18,Worksheet!$M$2:$M$51)), "")</f>
        <v/>
      </c>
      <c r="K19" s="93" t="str">
        <f ca="1">IFERROR(INDEX(Worksheet!$G$2:$G$52,MATCH(J19,Worksheet!$M$2:$M$51,0),1),"")</f>
        <v/>
      </c>
      <c r="L19" s="232" t="str">
        <f t="shared" ca="1" si="1"/>
        <v/>
      </c>
      <c r="M19" s="227" t="str">
        <f t="shared" ca="1" si="12"/>
        <v/>
      </c>
      <c r="N19" s="95" t="str">
        <f t="shared" ca="1" si="2"/>
        <v/>
      </c>
      <c r="O19" s="95" t="str">
        <f t="shared" ca="1" si="3"/>
        <v/>
      </c>
      <c r="P19" s="95" t="str">
        <f t="shared" ca="1" si="0"/>
        <v/>
      </c>
      <c r="Q19" s="95" t="str">
        <f t="shared" ca="1" si="4"/>
        <v/>
      </c>
      <c r="R19" s="53" t="str">
        <f t="shared" ca="1" si="5"/>
        <v/>
      </c>
      <c r="S19" s="243" t="str">
        <f t="array" aca="1" ref="S19" ca="1">IF(LEFT(MIN(IF(Worksheet!$M$2:$M$51&gt;S18,Worksheet!$M$2:$M$51))) = "3", MIN(IF(Worksheet!$M$2:$M$51&gt;S18,Worksheet!$M$2:$M$51)), "")</f>
        <v/>
      </c>
      <c r="T19" s="93" t="str">
        <f ca="1">IFERROR(INDEX(Worksheet!$G$2:$G$52,MATCH(S19,Worksheet!$M$2:$M$51,0),1),"")</f>
        <v/>
      </c>
      <c r="U19" s="232" t="str">
        <f t="shared" ca="1" si="6"/>
        <v/>
      </c>
      <c r="V19" s="227" t="str">
        <f t="shared" ca="1" si="13"/>
        <v/>
      </c>
      <c r="W19" s="95" t="str">
        <f t="shared" ca="1" si="7"/>
        <v/>
      </c>
      <c r="X19" s="95" t="str">
        <f t="shared" ca="1" si="8"/>
        <v/>
      </c>
      <c r="Y19" s="95" t="str">
        <f t="shared" ca="1" si="9"/>
        <v/>
      </c>
      <c r="Z19" s="95" t="str">
        <f t="shared" ca="1" si="10"/>
        <v/>
      </c>
      <c r="AA19" s="53" t="str">
        <f t="shared" ca="1" si="11"/>
        <v/>
      </c>
    </row>
    <row r="20" spans="1:27" x14ac:dyDescent="0.25">
      <c r="A20" s="93" t="str">
        <f t="array" aca="1" ref="A20" ca="1">IF(LEFT(MIN(IF(Worksheet!$M$2:$M$51&gt;A19,Worksheet!$M$2:$M$51))) = "1", MIN(IF(Worksheet!$M$2:$M$51&gt;A19,Worksheet!$M$2:$M$51)), "")</f>
        <v/>
      </c>
      <c r="B20" s="93" t="str">
        <f ca="1">IFERROR(INDEX(Worksheet!$G$2:$G$52,MATCH(A20,Worksheet!$M$2:$M$51,0),1),IF(COUNTIF($B$7:B19, "Regular Cases") &gt;= COUNTA('Regular Cases'!$A$4:$A$100), "", "Regular Cases"))</f>
        <v>Regular Cases</v>
      </c>
      <c r="C20" s="232" t="str">
        <f ca="1">IFERROR(HYPERLINK("#'" &amp; B20 &amp; "'!A1", IF(B20 = "Regular Cases", INDIRECT("'" &amp; B20 &amp; "'!"  &amp; "R" &amp; COUNTIF($B$7:$B20, "Regular Cases") + 3 &amp; "C" &amp;COLUMN(A15), FALSE), INDIRECT("'" &amp; B20 &amp; "'!B5"))),"")</f>
        <v>Sonavation</v>
      </c>
      <c r="D20" s="227" t="str">
        <f ca="1">IFERROR(HYPERLINK("#'" &amp; B20 &amp; "'!A1", IF(B20 = "Regular Cases", INDIRECT("'" &amp; B20 &amp; "'!"  &amp; "R" &amp; COUNTIF($B$7:$B20, "Regular Cases") + 3 &amp; "C" &amp;COLUMN(C15), FALSE), INDIRECT("'" &amp; B20 &amp; "'!B6"))),"")</f>
        <v>Tx &amp; Rx</v>
      </c>
      <c r="E20" s="95" t="str">
        <f ca="1">IFERROR(IF(B20 = "Regular Cases", INDIRECT("'" &amp; B20 &amp; "'!"  &amp; "R" &amp; COUNTIF($B$7:$B20, "Regular Cases") + 3 &amp; "C" &amp;COLUMN(D15), FALSE), INDIRECT("'" &amp; B20 &amp; "'!B8")), "")</f>
        <v>CSD</v>
      </c>
      <c r="F20" s="95" t="str">
        <f ca="1">IFERROR(IF(B20 = "Regular Cases", INDIRECT("'" &amp; B20 &amp; "'!"  &amp; "R" &amp; COUNTIF($B$7:$B20, "Regular Cases") + 3 &amp; "C" &amp;COLUMN(B15), FALSE), INDIRECT("'" &amp; B20 &amp; "'!B7")), "")</f>
        <v>TK</v>
      </c>
      <c r="G20" s="95">
        <f ca="1">IFERROR(IF(B20 = "Regular Cases", INDIRECT("'" &amp; B20 &amp; "'!"  &amp; "R" &amp; COUNTIF($B$7:$B20, "Regular Cases") + 3 &amp; "C" &amp;COLUMN(F15), FALSE), INDIRECT("'" &amp; B20 &amp; "'!B15")), "")</f>
        <v>10</v>
      </c>
      <c r="H20" s="95">
        <f ca="1">IFERROR(IF(B20 = "Regular Cases", INDIRECT("'" &amp; B20 &amp; "'!"  &amp; "R" &amp; COUNTIF($B$7:$B20, "Regular Cases") + 3 &amp; "C" &amp;COLUMN(J15), FALSE), INDIRECT("'" &amp; B20 &amp; "'!F5")), "")</f>
        <v>0</v>
      </c>
      <c r="I20" s="53">
        <f ca="1">IFERROR(IF(B20 = "Regular Cases", INDIRECT("'" &amp; B20 &amp; "'!"  &amp; "R" &amp; COUNTIF($B$7:$B20, "Regular Cases") + 3 &amp; "C" &amp;COLUMN(N15), FALSE), INDIRECT("'" &amp; B20 &amp; "'!F6")), "")</f>
        <v>0</v>
      </c>
      <c r="J20" s="243" t="str">
        <f t="array" aca="1" ref="J20" ca="1">IF(LEFT(MIN(IF(Worksheet!$M$2:$M$51&gt;J19,Worksheet!$M$2:$M$51))) = "2", MIN(IF(Worksheet!$M$2:$M$51&gt;J19,Worksheet!$M$2:$M$51)), "")</f>
        <v/>
      </c>
      <c r="K20" s="93" t="str">
        <f ca="1">IFERROR(INDEX(Worksheet!$G$2:$G$52,MATCH(J20,Worksheet!$M$2:$M$51,0),1),"")</f>
        <v/>
      </c>
      <c r="L20" s="232" t="str">
        <f t="shared" ca="1" si="1"/>
        <v/>
      </c>
      <c r="M20" s="227" t="str">
        <f t="shared" ca="1" si="12"/>
        <v/>
      </c>
      <c r="N20" s="95" t="str">
        <f t="shared" ca="1" si="2"/>
        <v/>
      </c>
      <c r="O20" s="95" t="str">
        <f t="shared" ca="1" si="3"/>
        <v/>
      </c>
      <c r="P20" s="95" t="str">
        <f t="shared" ca="1" si="0"/>
        <v/>
      </c>
      <c r="Q20" s="95" t="str">
        <f t="shared" ca="1" si="4"/>
        <v/>
      </c>
      <c r="R20" s="53" t="str">
        <f t="shared" ca="1" si="5"/>
        <v/>
      </c>
      <c r="S20" s="243" t="str">
        <f t="array" aca="1" ref="S20" ca="1">IF(LEFT(MIN(IF(Worksheet!$M$2:$M$51&gt;S19,Worksheet!$M$2:$M$51))) = "3", MIN(IF(Worksheet!$M$2:$M$51&gt;S19,Worksheet!$M$2:$M$51)), "")</f>
        <v/>
      </c>
      <c r="T20" s="93" t="str">
        <f ca="1">IFERROR(INDEX(Worksheet!$G$2:$G$52,MATCH(S20,Worksheet!$M$2:$M$51,0),1),"")</f>
        <v/>
      </c>
      <c r="U20" s="232" t="str">
        <f t="shared" ca="1" si="6"/>
        <v/>
      </c>
      <c r="V20" s="227" t="str">
        <f t="shared" ca="1" si="13"/>
        <v/>
      </c>
      <c r="W20" s="95" t="str">
        <f t="shared" ca="1" si="7"/>
        <v/>
      </c>
      <c r="X20" s="95" t="str">
        <f t="shared" ca="1" si="8"/>
        <v/>
      </c>
      <c r="Y20" s="95" t="str">
        <f t="shared" ca="1" si="9"/>
        <v/>
      </c>
      <c r="Z20" s="95" t="str">
        <f t="shared" ca="1" si="10"/>
        <v/>
      </c>
      <c r="AA20" s="53" t="str">
        <f t="shared" ca="1" si="11"/>
        <v/>
      </c>
    </row>
    <row r="21" spans="1:27" x14ac:dyDescent="0.25">
      <c r="A21" s="93" t="str">
        <f t="array" aca="1" ref="A21" ca="1">IF(LEFT(MIN(IF(Worksheet!$M$2:$M$51&gt;A20,Worksheet!$M$2:$M$51))) = "1", MIN(IF(Worksheet!$M$2:$M$51&gt;A20,Worksheet!$M$2:$M$51)), "")</f>
        <v/>
      </c>
      <c r="B21" s="93" t="str">
        <f ca="1">IFERROR(INDEX(Worksheet!$G$2:$G$52,MATCH(A21,Worksheet!$M$2:$M$51,0),1),IF(COUNTIF($B$7:B20, "Regular Cases") &gt;= COUNTA('Regular Cases'!$A$4:$A$100), "", "Regular Cases"))</f>
        <v/>
      </c>
      <c r="C21" s="232" t="str">
        <f ca="1">IFERROR(HYPERLINK("#'" &amp; B21 &amp; "'!A1", IF(B21 = "Regular Cases", INDIRECT("'" &amp; B21 &amp; "'!"  &amp; "R" &amp; COUNTIF($B$7:$B21, "Regular Cases") + 3 &amp; "C" &amp;COLUMN(A16), FALSE), INDIRECT("'" &amp; B21 &amp; "'!B5"))),"")</f>
        <v/>
      </c>
      <c r="D21" s="227" t="str">
        <f ca="1">IFERROR(HYPERLINK("#'" &amp; B21 &amp; "'!A1", IF(B21 = "Regular Cases", INDIRECT("'" &amp; B21 &amp; "'!"  &amp; "R" &amp; COUNTIF($B$7:$B21, "Regular Cases") + 3 &amp; "C" &amp;COLUMN(C16), FALSE), INDIRECT("'" &amp; B21 &amp; "'!B6"))),"")</f>
        <v/>
      </c>
      <c r="E21" s="95" t="str">
        <f ca="1">IFERROR(IF(B21 = "Regular Cases", INDIRECT("'" &amp; B21 &amp; "'!"  &amp; "R" &amp; COUNTIF($B$7:$B21, "Regular Cases") + 3 &amp; "C" &amp;COLUMN(D16), FALSE), INDIRECT("'" &amp; B21 &amp; "'!B8")), "")</f>
        <v/>
      </c>
      <c r="F21" s="95" t="str">
        <f ca="1">IFERROR(IF(B21 = "Regular Cases", INDIRECT("'" &amp; B21 &amp; "'!"  &amp; "R" &amp; COUNTIF($B$7:$B21, "Regular Cases") + 3 &amp; "C" &amp;COLUMN(B16), FALSE), INDIRECT("'" &amp; B21 &amp; "'!B7")), "")</f>
        <v/>
      </c>
      <c r="G21" s="95" t="str">
        <f ca="1">IFERROR(IF(B21 = "Regular Cases", INDIRECT("'" &amp; B21 &amp; "'!"  &amp; "R" &amp; COUNTIF($B$7:$B21, "Regular Cases") + 3 &amp; "C" &amp;COLUMN(F16), FALSE), INDIRECT("'" &amp; B21 &amp; "'!B15")), "")</f>
        <v/>
      </c>
      <c r="H21" s="95" t="str">
        <f ca="1">IFERROR(IF(B21 = "Regular Cases", INDIRECT("'" &amp; B21 &amp; "'!"  &amp; "R" &amp; COUNTIF($B$7:$B21, "Regular Cases") + 3 &amp; "C" &amp;COLUMN(J16), FALSE), INDIRECT("'" &amp; B21 &amp; "'!F5")), "")</f>
        <v/>
      </c>
      <c r="I21" s="53" t="str">
        <f ca="1">IFERROR(IF(B21 = "Regular Cases", INDIRECT("'" &amp; B21 &amp; "'!"  &amp; "R" &amp; COUNTIF($B$7:$B21, "Regular Cases") + 3 &amp; "C" &amp;COLUMN(N16), FALSE), INDIRECT("'" &amp; B21 &amp; "'!F6")), "")</f>
        <v/>
      </c>
      <c r="J21" s="243" t="str">
        <f t="array" aca="1" ref="J21" ca="1">IF(LEFT(MIN(IF(Worksheet!$M$2:$M$51&gt;J20,Worksheet!$M$2:$M$51))) = "2", MIN(IF(Worksheet!$M$2:$M$51&gt;J20,Worksheet!$M$2:$M$51)), "")</f>
        <v/>
      </c>
      <c r="K21" s="93" t="str">
        <f ca="1">IFERROR(INDEX(Worksheet!$G$2:$G$52,MATCH(J21,Worksheet!$M$2:$M$51,0),1),"")</f>
        <v/>
      </c>
      <c r="L21" s="232" t="str">
        <f t="shared" ca="1" si="1"/>
        <v/>
      </c>
      <c r="M21" s="227" t="str">
        <f t="shared" ca="1" si="12"/>
        <v/>
      </c>
      <c r="N21" s="95" t="str">
        <f t="shared" ca="1" si="2"/>
        <v/>
      </c>
      <c r="O21" s="95" t="str">
        <f t="shared" ca="1" si="3"/>
        <v/>
      </c>
      <c r="P21" s="95" t="str">
        <f t="shared" ca="1" si="0"/>
        <v/>
      </c>
      <c r="Q21" s="95" t="str">
        <f t="shared" ca="1" si="4"/>
        <v/>
      </c>
      <c r="R21" s="53" t="str">
        <f t="shared" ca="1" si="5"/>
        <v/>
      </c>
      <c r="S21" s="243" t="str">
        <f t="array" aca="1" ref="S21" ca="1">IF(LEFT(MIN(IF(Worksheet!$M$2:$M$51&gt;S20,Worksheet!$M$2:$M$51))) = "3", MIN(IF(Worksheet!$M$2:$M$51&gt;S20,Worksheet!$M$2:$M$51)), "")</f>
        <v/>
      </c>
      <c r="T21" s="93" t="str">
        <f ca="1">IFERROR(INDEX(Worksheet!$G$2:$G$52,MATCH(S21,Worksheet!$M$2:$M$51,0),1),"")</f>
        <v/>
      </c>
      <c r="U21" s="232" t="str">
        <f t="shared" ca="1" si="6"/>
        <v/>
      </c>
      <c r="V21" s="227" t="str">
        <f t="shared" ca="1" si="13"/>
        <v/>
      </c>
      <c r="W21" s="95" t="str">
        <f t="shared" ca="1" si="7"/>
        <v/>
      </c>
      <c r="X21" s="95" t="str">
        <f t="shared" ca="1" si="8"/>
        <v/>
      </c>
      <c r="Y21" s="95" t="str">
        <f t="shared" ca="1" si="9"/>
        <v/>
      </c>
      <c r="Z21" s="95" t="str">
        <f t="shared" ca="1" si="10"/>
        <v/>
      </c>
      <c r="AA21" s="53" t="str">
        <f t="shared" ca="1" si="11"/>
        <v/>
      </c>
    </row>
    <row r="22" spans="1:27" x14ac:dyDescent="0.25">
      <c r="A22" s="93" t="str">
        <f t="array" aca="1" ref="A22" ca="1">IF(LEFT(MIN(IF(Worksheet!$M$2:$M$51&gt;A21,Worksheet!$M$2:$M$51))) = "1", MIN(IF(Worksheet!$M$2:$M$51&gt;A21,Worksheet!$M$2:$M$51)), "")</f>
        <v/>
      </c>
      <c r="B22" s="93" t="str">
        <f ca="1">IFERROR(INDEX(Worksheet!$G$2:$G$52,MATCH(A22,Worksheet!$M$2:$M$51,0),1),IF(COUNTIF($B$7:B21, "Regular Cases") &gt;= COUNTA('Regular Cases'!$A$4:$A$100), "", "Regular Cases"))</f>
        <v/>
      </c>
      <c r="C22" s="232" t="str">
        <f ca="1">IFERROR(HYPERLINK("#'" &amp; B22 &amp; "'!A1", IF(B22 = "Regular Cases", INDIRECT("'" &amp; B22 &amp; "'!"  &amp; "R" &amp; COUNTIF($B$7:$B22, "Regular Cases") + 3 &amp; "C" &amp;COLUMN(A17), FALSE), INDIRECT("'" &amp; B22 &amp; "'!B5"))),"")</f>
        <v/>
      </c>
      <c r="D22" s="227" t="str">
        <f ca="1">IFERROR(HYPERLINK("#'" &amp; B22 &amp; "'!A1", IF(B22 = "Regular Cases", INDIRECT("'" &amp; B22 &amp; "'!"  &amp; "R" &amp; COUNTIF($B$7:$B22, "Regular Cases") + 3 &amp; "C" &amp;COLUMN(C17), FALSE), INDIRECT("'" &amp; B22 &amp; "'!B6"))),"")</f>
        <v/>
      </c>
      <c r="E22" s="95" t="str">
        <f ca="1">IFERROR(IF(B22 = "Regular Cases", INDIRECT("'" &amp; B22 &amp; "'!"  &amp; "R" &amp; COUNTIF($B$7:$B22, "Regular Cases") + 3 &amp; "C" &amp;COLUMN(D17), FALSE), INDIRECT("'" &amp; B22 &amp; "'!B8")), "")</f>
        <v/>
      </c>
      <c r="F22" s="95" t="str">
        <f ca="1">IFERROR(IF(B22 = "Regular Cases", INDIRECT("'" &amp; B22 &amp; "'!"  &amp; "R" &amp; COUNTIF($B$7:$B22, "Regular Cases") + 3 &amp; "C" &amp;COLUMN(B17), FALSE), INDIRECT("'" &amp; B22 &amp; "'!B7")), "")</f>
        <v/>
      </c>
      <c r="G22" s="95" t="str">
        <f ca="1">IFERROR(IF(B22 = "Regular Cases", INDIRECT("'" &amp; B22 &amp; "'!"  &amp; "R" &amp; COUNTIF($B$7:$B22, "Regular Cases") + 3 &amp; "C" &amp;COLUMN(F17), FALSE), INDIRECT("'" &amp; B22 &amp; "'!B15")), "")</f>
        <v/>
      </c>
      <c r="H22" s="95" t="str">
        <f ca="1">IFERROR(IF(B22 = "Regular Cases", INDIRECT("'" &amp; B22 &amp; "'!"  &amp; "R" &amp; COUNTIF($B$7:$B22, "Regular Cases") + 3 &amp; "C" &amp;COLUMN(J17), FALSE), INDIRECT("'" &amp; B22 &amp; "'!F5")), "")</f>
        <v/>
      </c>
      <c r="I22" s="53" t="str">
        <f ca="1">IFERROR(IF(B22 = "Regular Cases", INDIRECT("'" &amp; B22 &amp; "'!"  &amp; "R" &amp; COUNTIF($B$7:$B22, "Regular Cases") + 3 &amp; "C" &amp;COLUMN(N17), FALSE), INDIRECT("'" &amp; B22 &amp; "'!F6")), "")</f>
        <v/>
      </c>
      <c r="J22" s="243" t="str">
        <f t="array" aca="1" ref="J22" ca="1">IF(LEFT(MIN(IF(Worksheet!$M$2:$M$51&gt;J21,Worksheet!$M$2:$M$51))) = "2", MIN(IF(Worksheet!$M$2:$M$51&gt;J21,Worksheet!$M$2:$M$51)), "")</f>
        <v/>
      </c>
      <c r="K22" s="93" t="str">
        <f ca="1">IFERROR(INDEX(Worksheet!$G$2:$G$52,MATCH(J22,Worksheet!$M$2:$M$51,0),1),"")</f>
        <v/>
      </c>
      <c r="L22" s="232" t="str">
        <f t="shared" ca="1" si="1"/>
        <v/>
      </c>
      <c r="M22" s="227" t="str">
        <f t="shared" ca="1" si="12"/>
        <v/>
      </c>
      <c r="N22" s="95" t="str">
        <f t="shared" ca="1" si="2"/>
        <v/>
      </c>
      <c r="O22" s="234" t="str">
        <f t="shared" ca="1" si="3"/>
        <v/>
      </c>
      <c r="P22" s="95" t="str">
        <f t="shared" ca="1" si="0"/>
        <v/>
      </c>
      <c r="Q22" s="95" t="str">
        <f t="shared" ca="1" si="4"/>
        <v/>
      </c>
      <c r="R22" s="53" t="str">
        <f t="shared" ca="1" si="5"/>
        <v/>
      </c>
      <c r="S22" s="243" t="str">
        <f t="array" aca="1" ref="S22" ca="1">IF(LEFT(MIN(IF(Worksheet!$M$2:$M$51&gt;S21,Worksheet!$M$2:$M$51))) = "3", MIN(IF(Worksheet!$M$2:$M$51&gt;S21,Worksheet!$M$2:$M$51)), "")</f>
        <v/>
      </c>
      <c r="T22" s="93" t="str">
        <f ca="1">IFERROR(INDEX(Worksheet!$G$2:$G$52,MATCH(S22,Worksheet!$M$2:$M$51,0),1),"")</f>
        <v/>
      </c>
      <c r="U22" s="232" t="str">
        <f t="shared" ca="1" si="6"/>
        <v/>
      </c>
      <c r="V22" s="227" t="str">
        <f t="shared" ca="1" si="13"/>
        <v/>
      </c>
      <c r="W22" s="95" t="str">
        <f t="shared" ca="1" si="7"/>
        <v/>
      </c>
      <c r="X22" s="95" t="str">
        <f t="shared" ca="1" si="8"/>
        <v/>
      </c>
      <c r="Y22" s="95" t="str">
        <f t="shared" ca="1" si="9"/>
        <v/>
      </c>
      <c r="Z22" s="95" t="str">
        <f t="shared" ca="1" si="10"/>
        <v/>
      </c>
      <c r="AA22" s="53" t="str">
        <f t="shared" ca="1" si="11"/>
        <v/>
      </c>
    </row>
    <row r="23" spans="1:27" x14ac:dyDescent="0.25">
      <c r="A23" s="93" t="str">
        <f t="array" aca="1" ref="A23" ca="1">IF(LEFT(MIN(IF(Worksheet!$M$2:$M$51&gt;A22,Worksheet!$M$2:$M$51))) = "1", MIN(IF(Worksheet!$M$2:$M$51&gt;A22,Worksheet!$M$2:$M$51)), "")</f>
        <v/>
      </c>
      <c r="B23" s="93" t="str">
        <f ca="1">IFERROR(INDEX(Worksheet!$G$2:$G$52,MATCH(A23,Worksheet!$M$2:$M$51,0),1),IF(COUNTIF($B$7:B22, "Regular Cases") &gt;= COUNTA('Regular Cases'!$A$4:$A$100), "", "Regular Cases"))</f>
        <v/>
      </c>
      <c r="C23" s="232" t="str">
        <f ca="1">IFERROR(HYPERLINK("#'" &amp; B23 &amp; "'!A1", IF(B23 = "Regular Cases", INDIRECT("'" &amp; B23 &amp; "'!"  &amp; "R" &amp; COUNTIF($B$7:$B23, "Regular Cases") + 3 &amp; "C" &amp;COLUMN(A18), FALSE), INDIRECT("'" &amp; B23 &amp; "'!B5"))),"")</f>
        <v/>
      </c>
      <c r="D23" s="227" t="str">
        <f ca="1">IFERROR(HYPERLINK("#'" &amp; B23 &amp; "'!A1", IF(B23 = "Regular Cases", INDIRECT("'" &amp; B23 &amp; "'!"  &amp; "R" &amp; COUNTIF($B$7:$B23, "Regular Cases") + 3 &amp; "C" &amp;COLUMN(C18), FALSE), INDIRECT("'" &amp; B23 &amp; "'!B6"))),"")</f>
        <v/>
      </c>
      <c r="E23" s="95" t="str">
        <f ca="1">IFERROR(IF(B23 = "Regular Cases", INDIRECT("'" &amp; B23 &amp; "'!"  &amp; "R" &amp; COUNTIF($B$7:$B23, "Regular Cases") + 3 &amp; "C" &amp;COLUMN(D18), FALSE), INDIRECT("'" &amp; B23 &amp; "'!B8")), "")</f>
        <v/>
      </c>
      <c r="F23" s="95" t="str">
        <f ca="1">IFERROR(IF(B23 = "Regular Cases", INDIRECT("'" &amp; B23 &amp; "'!"  &amp; "R" &amp; COUNTIF($B$7:$B23, "Regular Cases") + 3 &amp; "C" &amp;COLUMN(B18), FALSE), INDIRECT("'" &amp; B23 &amp; "'!B7")), "")</f>
        <v/>
      </c>
      <c r="G23" s="95" t="str">
        <f ca="1">IFERROR(IF(B23 = "Regular Cases", INDIRECT("'" &amp; B23 &amp; "'!"  &amp; "R" &amp; COUNTIF($B$7:$B23, "Regular Cases") + 3 &amp; "C" &amp;COLUMN(F18), FALSE), INDIRECT("'" &amp; B23 &amp; "'!B15")), "")</f>
        <v/>
      </c>
      <c r="H23" s="95" t="str">
        <f ca="1">IFERROR(IF(B23 = "Regular Cases", INDIRECT("'" &amp; B23 &amp; "'!"  &amp; "R" &amp; COUNTIF($B$7:$B23, "Regular Cases") + 3 &amp; "C" &amp;COLUMN(J18), FALSE), INDIRECT("'" &amp; B23 &amp; "'!F5")), "")</f>
        <v/>
      </c>
      <c r="I23" s="53" t="str">
        <f ca="1">IFERROR(IF(B23 = "Regular Cases", INDIRECT("'" &amp; B23 &amp; "'!"  &amp; "R" &amp; COUNTIF($B$7:$B23, "Regular Cases") + 3 &amp; "C" &amp;COLUMN(N18), FALSE), INDIRECT("'" &amp; B23 &amp; "'!F6")), "")</f>
        <v/>
      </c>
      <c r="J23" s="243" t="str">
        <f t="array" aca="1" ref="J23" ca="1">IF(LEFT(MIN(IF(Worksheet!$M$2:$M$51&gt;J22,Worksheet!$M$2:$M$51))) = "2", MIN(IF(Worksheet!$M$2:$M$51&gt;J22,Worksheet!$M$2:$M$51)), "")</f>
        <v/>
      </c>
      <c r="K23" s="93" t="str">
        <f ca="1">IFERROR(INDEX(Worksheet!$G$2:$G$52,MATCH(J23,Worksheet!$M$2:$M$51,0),1),"")</f>
        <v/>
      </c>
      <c r="L23" s="232" t="str">
        <f t="shared" ca="1" si="1"/>
        <v/>
      </c>
      <c r="M23" s="227" t="str">
        <f t="shared" ca="1" si="12"/>
        <v/>
      </c>
      <c r="N23" s="95" t="str">
        <f t="shared" ca="1" si="2"/>
        <v/>
      </c>
      <c r="O23" s="95" t="str">
        <f t="shared" ca="1" si="3"/>
        <v/>
      </c>
      <c r="P23" s="95" t="str">
        <f t="shared" ca="1" si="0"/>
        <v/>
      </c>
      <c r="Q23" s="95" t="str">
        <f t="shared" ca="1" si="4"/>
        <v/>
      </c>
      <c r="R23" s="53" t="str">
        <f t="shared" ca="1" si="5"/>
        <v/>
      </c>
      <c r="S23" s="243" t="str">
        <f t="array" aca="1" ref="S23" ca="1">IF(LEFT(MIN(IF(Worksheet!$M$2:$M$51&gt;S22,Worksheet!$M$2:$M$51))) = "3", MIN(IF(Worksheet!$M$2:$M$51&gt;S22,Worksheet!$M$2:$M$51)), "")</f>
        <v/>
      </c>
      <c r="T23" s="93" t="str">
        <f ca="1">IFERROR(INDEX(Worksheet!$G$2:$G$52,MATCH(S23,Worksheet!$M$2:$M$51,0),1),"")</f>
        <v/>
      </c>
      <c r="U23" s="232" t="str">
        <f t="shared" ca="1" si="6"/>
        <v/>
      </c>
      <c r="V23" s="227" t="str">
        <f t="shared" ca="1" si="13"/>
        <v/>
      </c>
      <c r="W23" s="95" t="str">
        <f t="shared" ca="1" si="7"/>
        <v/>
      </c>
      <c r="X23" s="95" t="str">
        <f t="shared" ca="1" si="8"/>
        <v/>
      </c>
      <c r="Y23" s="95" t="str">
        <f t="shared" ca="1" si="9"/>
        <v/>
      </c>
      <c r="Z23" s="95" t="str">
        <f t="shared" ca="1" si="10"/>
        <v/>
      </c>
      <c r="AA23" s="53" t="str">
        <f t="shared" ca="1" si="11"/>
        <v/>
      </c>
    </row>
    <row r="24" spans="1:27" x14ac:dyDescent="0.25">
      <c r="A24" s="93" t="str">
        <f t="array" aca="1" ref="A24" ca="1">IF(LEFT(MIN(IF(Worksheet!$M$2:$M$51&gt;A23,Worksheet!$M$2:$M$51))) = "1", MIN(IF(Worksheet!$M$2:$M$51&gt;A23,Worksheet!$M$2:$M$51)), "")</f>
        <v/>
      </c>
      <c r="B24" s="93" t="str">
        <f ca="1">IFERROR(INDEX(Worksheet!$G$2:$G$52,MATCH(A24,Worksheet!$M$2:$M$51,0),1),IF(COUNTIF($B$7:B23, "Regular Cases") &gt;= COUNTA('Regular Cases'!$A$4:$A$100), "", "Regular Cases"))</f>
        <v/>
      </c>
      <c r="C24" s="232" t="str">
        <f ca="1">IFERROR(HYPERLINK("#'" &amp; B24 &amp; "'!A1", IF(B24 = "Regular Cases", INDIRECT("'" &amp; B24 &amp; "'!"  &amp; "R" &amp; COUNTIF($B$7:$B24, "Regular Cases") + 3 &amp; "C" &amp;COLUMN(A19), FALSE), INDIRECT("'" &amp; B24 &amp; "'!B5"))),"")</f>
        <v/>
      </c>
      <c r="D24" s="227" t="str">
        <f ca="1">IFERROR(HYPERLINK("#'" &amp; B24 &amp; "'!A1", IF(B24 = "Regular Cases", INDIRECT("'" &amp; B24 &amp; "'!"  &amp; "R" &amp; COUNTIF($B$7:$B24, "Regular Cases") + 3 &amp; "C" &amp;COLUMN(C19), FALSE), INDIRECT("'" &amp; B24 &amp; "'!B6"))),"")</f>
        <v/>
      </c>
      <c r="E24" s="95" t="str">
        <f ca="1">IFERROR(IF(B24 = "Regular Cases", INDIRECT("'" &amp; B24 &amp; "'!"  &amp; "R" &amp; COUNTIF($B$7:$B24, "Regular Cases") + 3 &amp; "C" &amp;COLUMN(D19), FALSE), INDIRECT("'" &amp; B24 &amp; "'!B8")), "")</f>
        <v/>
      </c>
      <c r="F24" s="95" t="str">
        <f ca="1">IFERROR(IF(B24 = "Regular Cases", INDIRECT("'" &amp; B24 &amp; "'!"  &amp; "R" &amp; COUNTIF($B$7:$B24, "Regular Cases") + 3 &amp; "C" &amp;COLUMN(B19), FALSE), INDIRECT("'" &amp; B24 &amp; "'!B7")), "")</f>
        <v/>
      </c>
      <c r="G24" s="95" t="str">
        <f ca="1">IFERROR(IF(B24 = "Regular Cases", INDIRECT("'" &amp; B24 &amp; "'!"  &amp; "R" &amp; COUNTIF($B$7:$B24, "Regular Cases") + 3 &amp; "C" &amp;COLUMN(F19), FALSE), INDIRECT("'" &amp; B24 &amp; "'!B15")), "")</f>
        <v/>
      </c>
      <c r="H24" s="95" t="str">
        <f ca="1">IFERROR(IF(B24 = "Regular Cases", INDIRECT("'" &amp; B24 &amp; "'!"  &amp; "R" &amp; COUNTIF($B$7:$B24, "Regular Cases") + 3 &amp; "C" &amp;COLUMN(J19), FALSE), INDIRECT("'" &amp; B24 &amp; "'!F5")), "")</f>
        <v/>
      </c>
      <c r="I24" s="53" t="str">
        <f ca="1">IFERROR(IF(B24 = "Regular Cases", INDIRECT("'" &amp; B24 &amp; "'!"  &amp; "R" &amp; COUNTIF($B$7:$B24, "Regular Cases") + 3 &amp; "C" &amp;COLUMN(N19), FALSE), INDIRECT("'" &amp; B24 &amp; "'!F6")), "")</f>
        <v/>
      </c>
      <c r="J24" s="243" t="str">
        <f t="array" aca="1" ref="J24" ca="1">IF(LEFT(MIN(IF(Worksheet!$M$2:$M$51&gt;J23,Worksheet!$M$2:$M$51))) = "2", MIN(IF(Worksheet!$M$2:$M$51&gt;J23,Worksheet!$M$2:$M$51)), "")</f>
        <v/>
      </c>
      <c r="K24" s="93" t="str">
        <f ca="1">IFERROR(INDEX(Worksheet!$G$2:$G$52,MATCH(J24,Worksheet!$M$2:$M$51,0),1),"")</f>
        <v/>
      </c>
      <c r="L24" s="232" t="str">
        <f t="shared" ca="1" si="1"/>
        <v/>
      </c>
      <c r="M24" s="227" t="str">
        <f t="shared" ca="1" si="12"/>
        <v/>
      </c>
      <c r="N24" s="95" t="str">
        <f t="shared" ca="1" si="2"/>
        <v/>
      </c>
      <c r="O24" s="95" t="str">
        <f t="shared" ca="1" si="3"/>
        <v/>
      </c>
      <c r="P24" s="95" t="str">
        <f t="shared" ca="1" si="0"/>
        <v/>
      </c>
      <c r="Q24" s="95" t="str">
        <f t="shared" ca="1" si="4"/>
        <v/>
      </c>
      <c r="R24" s="53" t="str">
        <f t="shared" ca="1" si="5"/>
        <v/>
      </c>
      <c r="S24" s="243" t="str">
        <f t="array" aca="1" ref="S24" ca="1">IF(LEFT(MIN(IF(Worksheet!$M$2:$M$51&gt;S23,Worksheet!$M$2:$M$51))) = "3", MIN(IF(Worksheet!$M$2:$M$51&gt;S23,Worksheet!$M$2:$M$51)), "")</f>
        <v/>
      </c>
      <c r="T24" s="93" t="str">
        <f ca="1">IFERROR(INDEX(Worksheet!$G$2:$G$52,MATCH(S24,Worksheet!$M$2:$M$51,0),1),"")</f>
        <v/>
      </c>
      <c r="U24" s="232" t="str">
        <f t="shared" ca="1" si="6"/>
        <v/>
      </c>
      <c r="V24" s="227" t="str">
        <f t="shared" ca="1" si="13"/>
        <v/>
      </c>
      <c r="W24" s="95" t="str">
        <f t="shared" ca="1" si="7"/>
        <v/>
      </c>
      <c r="X24" s="95" t="str">
        <f t="shared" ca="1" si="8"/>
        <v/>
      </c>
      <c r="Y24" s="95" t="str">
        <f t="shared" ca="1" si="9"/>
        <v/>
      </c>
      <c r="Z24" s="95" t="str">
        <f t="shared" ca="1" si="10"/>
        <v/>
      </c>
      <c r="AA24" s="53" t="str">
        <f t="shared" ca="1" si="11"/>
        <v/>
      </c>
    </row>
    <row r="25" spans="1:27" x14ac:dyDescent="0.25">
      <c r="A25" s="93" t="str">
        <f t="array" aca="1" ref="A25" ca="1">IF(LEFT(MIN(IF(Worksheet!$M$2:$M$51&gt;A24,Worksheet!$M$2:$M$51))) = "1", MIN(IF(Worksheet!$M$2:$M$51&gt;A24,Worksheet!$M$2:$M$51)), "")</f>
        <v/>
      </c>
      <c r="B25" s="93" t="str">
        <f ca="1">IFERROR(INDEX(Worksheet!$G$2:$G$52,MATCH(A25,Worksheet!$M$2:$M$51,0),1),IF(COUNTIF($B$7:B24, "Regular Cases") &gt;= COUNTA('Regular Cases'!$A$4:$A$100), "", "Regular Cases"))</f>
        <v/>
      </c>
      <c r="C25" s="232" t="str">
        <f ca="1">IFERROR(HYPERLINK("#'" &amp; B25 &amp; "'!A1", IF(B25 = "Regular Cases", INDIRECT("'" &amp; B25 &amp; "'!"  &amp; "R" &amp; COUNTIF($B$7:$B25, "Regular Cases") + 3 &amp; "C" &amp;COLUMN(A20), FALSE), INDIRECT("'" &amp; B25 &amp; "'!B5"))),"")</f>
        <v/>
      </c>
      <c r="D25" s="227" t="str">
        <f ca="1">IFERROR(HYPERLINK("#'" &amp; B25 &amp; "'!A1", IF(B25 = "Regular Cases", INDIRECT("'" &amp; B25 &amp; "'!"  &amp; "R" &amp; COUNTIF($B$7:$B25, "Regular Cases") + 3 &amp; "C" &amp;COLUMN(C20), FALSE), INDIRECT("'" &amp; B25 &amp; "'!B6"))),"")</f>
        <v/>
      </c>
      <c r="E25" s="95" t="str">
        <f ca="1">IFERROR(IF(B25 = "Regular Cases", INDIRECT("'" &amp; B25 &amp; "'!"  &amp; "R" &amp; COUNTIF($B$7:$B25, "Regular Cases") + 3 &amp; "C" &amp;COLUMN(D20), FALSE), INDIRECT("'" &amp; B25 &amp; "'!B8")), "")</f>
        <v/>
      </c>
      <c r="F25" s="95" t="str">
        <f ca="1">IFERROR(IF(B25 = "Regular Cases", INDIRECT("'" &amp; B25 &amp; "'!"  &amp; "R" &amp; COUNTIF($B$7:$B25, "Regular Cases") + 3 &amp; "C" &amp;COLUMN(B20), FALSE), INDIRECT("'" &amp; B25 &amp; "'!B7")), "")</f>
        <v/>
      </c>
      <c r="G25" s="95" t="str">
        <f ca="1">IFERROR(IF(B25 = "Regular Cases", INDIRECT("'" &amp; B25 &amp; "'!"  &amp; "R" &amp; COUNTIF($B$7:$B25, "Regular Cases") + 3 &amp; "C" &amp;COLUMN(F20), FALSE), INDIRECT("'" &amp; B25 &amp; "'!B15")), "")</f>
        <v/>
      </c>
      <c r="H25" s="95" t="str">
        <f ca="1">IFERROR(IF(B25 = "Regular Cases", INDIRECT("'" &amp; B25 &amp; "'!"  &amp; "R" &amp; COUNTIF($B$7:$B25, "Regular Cases") + 3 &amp; "C" &amp;COLUMN(J20), FALSE), INDIRECT("'" &amp; B25 &amp; "'!F5")), "")</f>
        <v/>
      </c>
      <c r="I25" s="53" t="str">
        <f ca="1">IFERROR(IF(B25 = "Regular Cases", INDIRECT("'" &amp; B25 &amp; "'!"  &amp; "R" &amp; COUNTIF($B$7:$B25, "Regular Cases") + 3 &amp; "C" &amp;COLUMN(N20), FALSE), INDIRECT("'" &amp; B25 &amp; "'!F6")), "")</f>
        <v/>
      </c>
      <c r="J25" s="243" t="str">
        <f t="array" aca="1" ref="J25" ca="1">IF(LEFT(MIN(IF(Worksheet!$M$2:$M$51&gt;J24,Worksheet!$M$2:$M$51))) = "2", MIN(IF(Worksheet!$M$2:$M$51&gt;J24,Worksheet!$M$2:$M$51)), "")</f>
        <v/>
      </c>
      <c r="K25" s="93" t="str">
        <f ca="1">IFERROR(INDEX(Worksheet!$G$2:$G$52,MATCH(J25,Worksheet!$M$2:$M$51,0),1),"")</f>
        <v/>
      </c>
      <c r="L25" s="232" t="str">
        <f t="shared" ca="1" si="1"/>
        <v/>
      </c>
      <c r="M25" s="227" t="str">
        <f t="shared" ca="1" si="12"/>
        <v/>
      </c>
      <c r="N25" s="95" t="str">
        <f t="shared" ca="1" si="2"/>
        <v/>
      </c>
      <c r="O25" s="95" t="str">
        <f t="shared" ca="1" si="3"/>
        <v/>
      </c>
      <c r="P25" s="95" t="str">
        <f t="shared" ca="1" si="0"/>
        <v/>
      </c>
      <c r="Q25" s="95" t="str">
        <f t="shared" ca="1" si="4"/>
        <v/>
      </c>
      <c r="R25" s="53" t="str">
        <f t="shared" ca="1" si="5"/>
        <v/>
      </c>
      <c r="S25" s="243" t="str">
        <f t="array" aca="1" ref="S25" ca="1">IF(LEFT(MIN(IF(Worksheet!$M$2:$M$51&gt;S24,Worksheet!$M$2:$M$51))) = "3", MIN(IF(Worksheet!$M$2:$M$51&gt;S24,Worksheet!$M$2:$M$51)), "")</f>
        <v/>
      </c>
      <c r="T25" s="93" t="str">
        <f ca="1">IFERROR(INDEX(Worksheet!$G$2:$G$52,MATCH(S25,Worksheet!$M$2:$M$51,0),1),"")</f>
        <v/>
      </c>
      <c r="U25" s="232" t="str">
        <f t="shared" ca="1" si="6"/>
        <v/>
      </c>
      <c r="V25" s="227" t="str">
        <f t="shared" ca="1" si="13"/>
        <v/>
      </c>
      <c r="W25" s="95" t="str">
        <f t="shared" ca="1" si="7"/>
        <v/>
      </c>
      <c r="X25" s="95" t="str">
        <f t="shared" ca="1" si="8"/>
        <v/>
      </c>
      <c r="Y25" s="95" t="str">
        <f t="shared" ca="1" si="9"/>
        <v/>
      </c>
      <c r="Z25" s="95" t="str">
        <f t="shared" ca="1" si="10"/>
        <v/>
      </c>
      <c r="AA25" s="53" t="str">
        <f t="shared" ca="1" si="11"/>
        <v/>
      </c>
    </row>
    <row r="26" spans="1:27" x14ac:dyDescent="0.25">
      <c r="A26" s="93" t="str">
        <f t="array" aca="1" ref="A26" ca="1">IF(LEFT(MIN(IF(Worksheet!$M$2:$M$51&gt;A25,Worksheet!$M$2:$M$51))) = "1", MIN(IF(Worksheet!$M$2:$M$51&gt;A25,Worksheet!$M$2:$M$51)), "")</f>
        <v/>
      </c>
      <c r="B26" s="93" t="str">
        <f ca="1">IFERROR(INDEX(Worksheet!$G$2:$G$52,MATCH(A26,Worksheet!$M$2:$M$51,0),1),IF(COUNTIF($B$7:B25, "Regular Cases") &gt;= COUNTA('Regular Cases'!$A$4:$A$100), "", "Regular Cases"))</f>
        <v/>
      </c>
      <c r="C26" s="232" t="str">
        <f ca="1">IFERROR(HYPERLINK("#'" &amp; B26 &amp; "'!A1", IF(B26 = "Regular Cases", INDIRECT("'" &amp; B26 &amp; "'!"  &amp; "R" &amp; COUNTIF($B$7:$B26, "Regular Cases") + 3 &amp; "C" &amp;COLUMN(A21), FALSE), INDIRECT("'" &amp; B26 &amp; "'!B5"))),"")</f>
        <v/>
      </c>
      <c r="D26" s="227" t="str">
        <f ca="1">IFERROR(HYPERLINK("#'" &amp; B26 &amp; "'!A1", IF(B26 = "Regular Cases", INDIRECT("'" &amp; B26 &amp; "'!"  &amp; "R" &amp; COUNTIF($B$7:$B26, "Regular Cases") + 3 &amp; "C" &amp;COLUMN(C21), FALSE), INDIRECT("'" &amp; B26 &amp; "'!B6"))),"")</f>
        <v/>
      </c>
      <c r="E26" s="95" t="str">
        <f ca="1">IFERROR(IF(B26 = "Regular Cases", INDIRECT("'" &amp; B26 &amp; "'!"  &amp; "R" &amp; COUNTIF($B$7:$B26, "Regular Cases") + 3 &amp; "C" &amp;COLUMN(D21), FALSE), INDIRECT("'" &amp; B26 &amp; "'!B8")), "")</f>
        <v/>
      </c>
      <c r="F26" s="95" t="str">
        <f ca="1">IFERROR(IF(B26 = "Regular Cases", INDIRECT("'" &amp; B26 &amp; "'!"  &amp; "R" &amp; COUNTIF($B$7:$B26, "Regular Cases") + 3 &amp; "C" &amp;COLUMN(B21), FALSE), INDIRECT("'" &amp; B26 &amp; "'!B7")), "")</f>
        <v/>
      </c>
      <c r="G26" s="95" t="str">
        <f ca="1">IFERROR(IF(B26 = "Regular Cases", INDIRECT("'" &amp; B26 &amp; "'!"  &amp; "R" &amp; COUNTIF($B$7:$B26, "Regular Cases") + 3 &amp; "C" &amp;COLUMN(F21), FALSE), INDIRECT("'" &amp; B26 &amp; "'!B15")), "")</f>
        <v/>
      </c>
      <c r="H26" s="95" t="str">
        <f ca="1">IFERROR(IF(B26 = "Regular Cases", INDIRECT("'" &amp; B26 &amp; "'!"  &amp; "R" &amp; COUNTIF($B$7:$B26, "Regular Cases") + 3 &amp; "C" &amp;COLUMN(J21), FALSE), INDIRECT("'" &amp; B26 &amp; "'!F5")), "")</f>
        <v/>
      </c>
      <c r="I26" s="53" t="str">
        <f ca="1">IFERROR(IF(B26 = "Regular Cases", INDIRECT("'" &amp; B26 &amp; "'!"  &amp; "R" &amp; COUNTIF($B$7:$B26, "Regular Cases") + 3 &amp; "C" &amp;COLUMN(N21), FALSE), INDIRECT("'" &amp; B26 &amp; "'!F6")), "")</f>
        <v/>
      </c>
      <c r="J26" s="243" t="str">
        <f t="array" aca="1" ref="J26" ca="1">IF(LEFT(MIN(IF(Worksheet!$M$2:$M$51&gt;J25,Worksheet!$M$2:$M$51))) = "2", MIN(IF(Worksheet!$M$2:$M$51&gt;J25,Worksheet!$M$2:$M$51)), "")</f>
        <v/>
      </c>
      <c r="K26" s="93" t="str">
        <f ca="1">IFERROR(INDEX(Worksheet!$G$2:$G$52,MATCH(J26,Worksheet!$M$2:$M$51,0),1),"")</f>
        <v/>
      </c>
      <c r="L26" s="232" t="str">
        <f t="shared" ca="1" si="1"/>
        <v/>
      </c>
      <c r="M26" s="227" t="str">
        <f t="shared" ca="1" si="12"/>
        <v/>
      </c>
      <c r="N26" s="95" t="str">
        <f t="shared" ca="1" si="2"/>
        <v/>
      </c>
      <c r="O26" s="95" t="str">
        <f t="shared" ca="1" si="3"/>
        <v/>
      </c>
      <c r="P26" s="95" t="str">
        <f t="shared" ca="1" si="0"/>
        <v/>
      </c>
      <c r="Q26" s="95" t="str">
        <f t="shared" ca="1" si="4"/>
        <v/>
      </c>
      <c r="R26" s="53" t="str">
        <f t="shared" ca="1" si="5"/>
        <v/>
      </c>
      <c r="S26" s="243" t="str">
        <f t="array" aca="1" ref="S26" ca="1">IF(LEFT(MIN(IF(Worksheet!$M$2:$M$51&gt;S25,Worksheet!$M$2:$M$51))) = "3", MIN(IF(Worksheet!$M$2:$M$51&gt;S25,Worksheet!$M$2:$M$51)), "")</f>
        <v/>
      </c>
      <c r="T26" s="93" t="str">
        <f ca="1">IFERROR(INDEX(Worksheet!$G$2:$G$52,MATCH(S26,Worksheet!$M$2:$M$51,0),1),"")</f>
        <v/>
      </c>
      <c r="U26" s="232" t="str">
        <f t="shared" ca="1" si="6"/>
        <v/>
      </c>
      <c r="V26" s="227" t="str">
        <f t="shared" ca="1" si="13"/>
        <v/>
      </c>
      <c r="W26" s="95" t="str">
        <f t="shared" ca="1" si="7"/>
        <v/>
      </c>
      <c r="X26" s="95" t="str">
        <f t="shared" ca="1" si="8"/>
        <v/>
      </c>
      <c r="Y26" s="95" t="str">
        <f t="shared" ca="1" si="9"/>
        <v/>
      </c>
      <c r="Z26" s="95" t="str">
        <f t="shared" ca="1" si="10"/>
        <v/>
      </c>
      <c r="AA26" s="53" t="str">
        <f t="shared" ca="1" si="11"/>
        <v/>
      </c>
    </row>
    <row r="27" spans="1:27" x14ac:dyDescent="0.25">
      <c r="A27" s="93" t="str">
        <f t="array" aca="1" ref="A27" ca="1">IF(LEFT(MIN(IF(Worksheet!$M$2:$M$51&gt;A26,Worksheet!$M$2:$M$51))) = "1", MIN(IF(Worksheet!$M$2:$M$51&gt;A26,Worksheet!$M$2:$M$51)), "")</f>
        <v/>
      </c>
      <c r="B27" s="93" t="str">
        <f ca="1">IFERROR(INDEX(Worksheet!$G$2:$G$52,MATCH(A27,Worksheet!$M$2:$M$51,0),1),IF(COUNTIF($B$7:B26, "Regular Cases") &gt;= COUNTA('Regular Cases'!$A$4:$A$100), "", "Regular Cases"))</f>
        <v/>
      </c>
      <c r="C27" s="232" t="str">
        <f ca="1">IFERROR(HYPERLINK("#'" &amp; B27 &amp; "'!A1", IF(B27 = "Regular Cases", INDIRECT("'" &amp; B27 &amp; "'!"  &amp; "R" &amp; COUNTIF($B$7:$B27, "Regular Cases") + 3 &amp; "C" &amp;COLUMN(A22), FALSE), INDIRECT("'" &amp; B27 &amp; "'!B5"))),"")</f>
        <v/>
      </c>
      <c r="D27" s="227" t="str">
        <f ca="1">IFERROR(HYPERLINK("#'" &amp; B27 &amp; "'!A1", IF(B27 = "Regular Cases", INDIRECT("'" &amp; B27 &amp; "'!"  &amp; "R" &amp; COUNTIF($B$7:$B27, "Regular Cases") + 3 &amp; "C" &amp;COLUMN(C22), FALSE), INDIRECT("'" &amp; B27 &amp; "'!B6"))),"")</f>
        <v/>
      </c>
      <c r="E27" s="95" t="str">
        <f ca="1">IFERROR(IF(B27 = "Regular Cases", INDIRECT("'" &amp; B27 &amp; "'!"  &amp; "R" &amp; COUNTIF($B$7:$B27, "Regular Cases") + 3 &amp; "C" &amp;COLUMN(D22), FALSE), INDIRECT("'" &amp; B27 &amp; "'!B8")), "")</f>
        <v/>
      </c>
      <c r="F27" s="95" t="str">
        <f ca="1">IFERROR(IF(B27 = "Regular Cases", INDIRECT("'" &amp; B27 &amp; "'!"  &amp; "R" &amp; COUNTIF($B$7:$B27, "Regular Cases") + 3 &amp; "C" &amp;COLUMN(B22), FALSE), INDIRECT("'" &amp; B27 &amp; "'!B7")), "")</f>
        <v/>
      </c>
      <c r="G27" s="95" t="str">
        <f ca="1">IFERROR(IF(B27 = "Regular Cases", INDIRECT("'" &amp; B27 &amp; "'!"  &amp; "R" &amp; COUNTIF($B$7:$B27, "Regular Cases") + 3 &amp; "C" &amp;COLUMN(F22), FALSE), INDIRECT("'" &amp; B27 &amp; "'!B15")), "")</f>
        <v/>
      </c>
      <c r="H27" s="95" t="str">
        <f ca="1">IFERROR(IF(B27 = "Regular Cases", INDIRECT("'" &amp; B27 &amp; "'!"  &amp; "R" &amp; COUNTIF($B$7:$B27, "Regular Cases") + 3 &amp; "C" &amp;COLUMN(J22), FALSE), INDIRECT("'" &amp; B27 &amp; "'!F5")), "")</f>
        <v/>
      </c>
      <c r="I27" s="53" t="str">
        <f ca="1">IFERROR(IF(B27 = "Regular Cases", INDIRECT("'" &amp; B27 &amp; "'!"  &amp; "R" &amp; COUNTIF($B$7:$B27, "Regular Cases") + 3 &amp; "C" &amp;COLUMN(N22), FALSE), INDIRECT("'" &amp; B27 &amp; "'!F6")), "")</f>
        <v/>
      </c>
      <c r="J27" s="243" t="str">
        <f t="array" aca="1" ref="J27" ca="1">IF(LEFT(MIN(IF(Worksheet!$M$2:$M$51&gt;J26,Worksheet!$M$2:$M$51))) = "2", MIN(IF(Worksheet!$M$2:$M$51&gt;J26,Worksheet!$M$2:$M$51)), "")</f>
        <v/>
      </c>
      <c r="K27" s="93" t="str">
        <f ca="1">IFERROR(INDEX(Worksheet!$G$2:$G$52,MATCH(J27,Worksheet!$M$2:$M$51,0),1),"")</f>
        <v/>
      </c>
      <c r="L27" s="232" t="str">
        <f t="shared" ca="1" si="1"/>
        <v/>
      </c>
      <c r="M27" s="227" t="str">
        <f t="shared" ca="1" si="12"/>
        <v/>
      </c>
      <c r="N27" s="95" t="str">
        <f t="shared" ca="1" si="2"/>
        <v/>
      </c>
      <c r="O27" s="95" t="str">
        <f t="shared" ca="1" si="3"/>
        <v/>
      </c>
      <c r="P27" s="95" t="str">
        <f t="shared" ca="1" si="0"/>
        <v/>
      </c>
      <c r="Q27" s="95" t="str">
        <f t="shared" ca="1" si="4"/>
        <v/>
      </c>
      <c r="R27" s="53" t="str">
        <f t="shared" ca="1" si="5"/>
        <v/>
      </c>
      <c r="S27" s="243" t="str">
        <f t="array" aca="1" ref="S27" ca="1">IF(LEFT(MIN(IF(Worksheet!$M$2:$M$51&gt;S26,Worksheet!$M$2:$M$51))) = "3", MIN(IF(Worksheet!$M$2:$M$51&gt;S26,Worksheet!$M$2:$M$51)), "")</f>
        <v/>
      </c>
      <c r="T27" s="93" t="str">
        <f ca="1">IFERROR(INDEX(Worksheet!$G$2:$G$52,MATCH(S27,Worksheet!$M$2:$M$51,0),1),"")</f>
        <v/>
      </c>
      <c r="U27" s="232" t="str">
        <f t="shared" ca="1" si="6"/>
        <v/>
      </c>
      <c r="V27" s="227" t="str">
        <f t="shared" ca="1" si="13"/>
        <v/>
      </c>
      <c r="W27" s="95" t="str">
        <f t="shared" ca="1" si="7"/>
        <v/>
      </c>
      <c r="X27" s="95" t="str">
        <f t="shared" ca="1" si="8"/>
        <v/>
      </c>
      <c r="Y27" s="95" t="str">
        <f t="shared" ca="1" si="9"/>
        <v/>
      </c>
      <c r="Z27" s="95" t="str">
        <f t="shared" ca="1" si="10"/>
        <v/>
      </c>
      <c r="AA27" s="53" t="str">
        <f t="shared" ca="1" si="11"/>
        <v/>
      </c>
    </row>
    <row r="28" spans="1:27" x14ac:dyDescent="0.25">
      <c r="A28" s="93" t="str">
        <f t="array" aca="1" ref="A28" ca="1">IF(LEFT(MIN(IF(Worksheet!$M$2:$M$51&gt;A27,Worksheet!$M$2:$M$51))) = "1", MIN(IF(Worksheet!$M$2:$M$51&gt;A27,Worksheet!$M$2:$M$51)), "")</f>
        <v/>
      </c>
      <c r="B28" s="93" t="str">
        <f ca="1">IFERROR(INDEX(Worksheet!$G$2:$G$52,MATCH(A28,Worksheet!$M$2:$M$51,0),1),IF(COUNTIF($B$7:B27, "Regular Cases") &gt;= COUNTA('Regular Cases'!$A$4:$A$100), "", "Regular Cases"))</f>
        <v/>
      </c>
      <c r="C28" s="232" t="str">
        <f ca="1">IFERROR(HYPERLINK("#'" &amp; B28 &amp; "'!A1", IF(B28 = "Regular Cases", INDIRECT("'" &amp; B28 &amp; "'!"  &amp; "R" &amp; COUNTIF($B$7:$B28, "Regular Cases") + 3 &amp; "C" &amp;COLUMN(A23), FALSE), INDIRECT("'" &amp; B28 &amp; "'!B5"))),"")</f>
        <v/>
      </c>
      <c r="D28" s="227" t="str">
        <f ca="1">IFERROR(HYPERLINK("#'" &amp; B28 &amp; "'!A1", IF(B28 = "Regular Cases", INDIRECT("'" &amp; B28 &amp; "'!"  &amp; "R" &amp; COUNTIF($B$7:$B28, "Regular Cases") + 3 &amp; "C" &amp;COLUMN(C23), FALSE), INDIRECT("'" &amp; B28 &amp; "'!B6"))),"")</f>
        <v/>
      </c>
      <c r="E28" s="95" t="str">
        <f ca="1">IFERROR(IF(B28 = "Regular Cases", INDIRECT("'" &amp; B28 &amp; "'!"  &amp; "R" &amp; COUNTIF($B$7:$B28, "Regular Cases") + 3 &amp; "C" &amp;COLUMN(D23), FALSE), INDIRECT("'" &amp; B28 &amp; "'!B8")), "")</f>
        <v/>
      </c>
      <c r="F28" s="95" t="str">
        <f ca="1">IFERROR(IF(B28 = "Regular Cases", INDIRECT("'" &amp; B28 &amp; "'!"  &amp; "R" &amp; COUNTIF($B$7:$B28, "Regular Cases") + 3 &amp; "C" &amp;COLUMN(B23), FALSE), INDIRECT("'" &amp; B28 &amp; "'!B7")), "")</f>
        <v/>
      </c>
      <c r="G28" s="95" t="str">
        <f ca="1">IFERROR(IF(B28 = "Regular Cases", INDIRECT("'" &amp; B28 &amp; "'!"  &amp; "R" &amp; COUNTIF($B$7:$B28, "Regular Cases") + 3 &amp; "C" &amp;COLUMN(F23), FALSE), INDIRECT("'" &amp; B28 &amp; "'!B15")), "")</f>
        <v/>
      </c>
      <c r="H28" s="95" t="str">
        <f ca="1">IFERROR(IF(B28 = "Regular Cases", INDIRECT("'" &amp; B28 &amp; "'!"  &amp; "R" &amp; COUNTIF($B$7:$B28, "Regular Cases") + 3 &amp; "C" &amp;COLUMN(J23), FALSE), INDIRECT("'" &amp; B28 &amp; "'!F5")), "")</f>
        <v/>
      </c>
      <c r="I28" s="53" t="str">
        <f ca="1">IFERROR(IF(B28 = "Regular Cases", INDIRECT("'" &amp; B28 &amp; "'!"  &amp; "R" &amp; COUNTIF($B$7:$B28, "Regular Cases") + 3 &amp; "C" &amp;COLUMN(N23), FALSE), INDIRECT("'" &amp; B28 &amp; "'!F6")), "")</f>
        <v/>
      </c>
      <c r="J28" s="243" t="str">
        <f t="array" aca="1" ref="J28" ca="1">IF(LEFT(MIN(IF(Worksheet!$M$2:$M$51&gt;J27,Worksheet!$M$2:$M$51))) = "2", MIN(IF(Worksheet!$M$2:$M$51&gt;J27,Worksheet!$M$2:$M$51)), "")</f>
        <v/>
      </c>
      <c r="K28" s="93" t="str">
        <f ca="1">IFERROR(INDEX(Worksheet!$G$2:$G$52,MATCH(J28,Worksheet!$M$2:$M$51,0),1),"")</f>
        <v/>
      </c>
      <c r="L28" s="232" t="str">
        <f t="shared" ca="1" si="1"/>
        <v/>
      </c>
      <c r="M28" s="227" t="str">
        <f t="shared" ca="1" si="12"/>
        <v/>
      </c>
      <c r="N28" s="95" t="str">
        <f t="shared" ca="1" si="2"/>
        <v/>
      </c>
      <c r="O28" s="95" t="str">
        <f t="shared" ca="1" si="3"/>
        <v/>
      </c>
      <c r="P28" s="95" t="str">
        <f t="shared" ca="1" si="0"/>
        <v/>
      </c>
      <c r="Q28" s="95" t="str">
        <f t="shared" ca="1" si="4"/>
        <v/>
      </c>
      <c r="R28" s="53" t="str">
        <f t="shared" ca="1" si="5"/>
        <v/>
      </c>
      <c r="S28" s="243" t="str">
        <f t="array" aca="1" ref="S28" ca="1">IF(LEFT(MIN(IF(Worksheet!$M$2:$M$51&gt;S27,Worksheet!$M$2:$M$51))) = "3", MIN(IF(Worksheet!$M$2:$M$51&gt;S27,Worksheet!$M$2:$M$51)), "")</f>
        <v/>
      </c>
      <c r="T28" s="93" t="str">
        <f ca="1">IFERROR(INDEX(Worksheet!$G$2:$G$52,MATCH(S28,Worksheet!$M$2:$M$51,0),1),"")</f>
        <v/>
      </c>
      <c r="U28" s="232" t="str">
        <f t="shared" ca="1" si="6"/>
        <v/>
      </c>
      <c r="V28" s="227" t="str">
        <f t="shared" ca="1" si="13"/>
        <v/>
      </c>
      <c r="W28" s="95" t="str">
        <f t="shared" ca="1" si="7"/>
        <v/>
      </c>
      <c r="X28" s="95" t="str">
        <f t="shared" ca="1" si="8"/>
        <v/>
      </c>
      <c r="Y28" s="95" t="str">
        <f t="shared" ca="1" si="9"/>
        <v/>
      </c>
      <c r="Z28" s="95" t="str">
        <f t="shared" ca="1" si="10"/>
        <v/>
      </c>
      <c r="AA28" s="53" t="str">
        <f t="shared" ca="1" si="11"/>
        <v/>
      </c>
    </row>
    <row r="29" spans="1:27" x14ac:dyDescent="0.25">
      <c r="A29" s="93" t="str">
        <f t="array" aca="1" ref="A29" ca="1">IF(LEFT(MIN(IF(Worksheet!$M$2:$M$51&gt;A28,Worksheet!$M$2:$M$51))) = "1", MIN(IF(Worksheet!$M$2:$M$51&gt;A28,Worksheet!$M$2:$M$51)), "")</f>
        <v/>
      </c>
      <c r="B29" s="93" t="str">
        <f ca="1">IFERROR(INDEX(Worksheet!$G$2:$G$52,MATCH(A29,Worksheet!$M$2:$M$51,0),1),IF(COUNTIF($B$7:B28, "Regular Cases") &gt;= COUNTA('Regular Cases'!$A$4:$A$100), "", "Regular Cases"))</f>
        <v/>
      </c>
      <c r="C29" s="232" t="str">
        <f ca="1">IFERROR(HYPERLINK("#'" &amp; B29 &amp; "'!A1", IF(B29 = "Regular Cases", INDIRECT("'" &amp; B29 &amp; "'!"  &amp; "R" &amp; COUNTIF($B$7:$B29, "Regular Cases") + 3 &amp; "C" &amp;COLUMN(A24), FALSE), INDIRECT("'" &amp; B29 &amp; "'!B5"))),"")</f>
        <v/>
      </c>
      <c r="D29" s="227" t="str">
        <f ca="1">IFERROR(HYPERLINK("#'" &amp; B29 &amp; "'!A1", IF(B29 = "Regular Cases", INDIRECT("'" &amp; B29 &amp; "'!"  &amp; "R" &amp; COUNTIF($B$7:$B29, "Regular Cases") + 3 &amp; "C" &amp;COLUMN(C24), FALSE), INDIRECT("'" &amp; B29 &amp; "'!B6"))),"")</f>
        <v/>
      </c>
      <c r="E29" s="95" t="str">
        <f ca="1">IFERROR(IF(B29 = "Regular Cases", INDIRECT("'" &amp; B29 &amp; "'!"  &amp; "R" &amp; COUNTIF($B$7:$B29, "Regular Cases") + 3 &amp; "C" &amp;COLUMN(D24), FALSE), INDIRECT("'" &amp; B29 &amp; "'!B8")), "")</f>
        <v/>
      </c>
      <c r="F29" s="95" t="str">
        <f ca="1">IFERROR(IF(B29 = "Regular Cases", INDIRECT("'" &amp; B29 &amp; "'!"  &amp; "R" &amp; COUNTIF($B$7:$B29, "Regular Cases") + 3 &amp; "C" &amp;COLUMN(B24), FALSE), INDIRECT("'" &amp; B29 &amp; "'!B7")), "")</f>
        <v/>
      </c>
      <c r="G29" s="95" t="str">
        <f ca="1">IFERROR(IF(B29 = "Regular Cases", INDIRECT("'" &amp; B29 &amp; "'!"  &amp; "R" &amp; COUNTIF($B$7:$B29, "Regular Cases") + 3 &amp; "C" &amp;COLUMN(F24), FALSE), INDIRECT("'" &amp; B29 &amp; "'!B15")), "")</f>
        <v/>
      </c>
      <c r="H29" s="95" t="str">
        <f ca="1">IFERROR(IF(B29 = "Regular Cases", INDIRECT("'" &amp; B29 &amp; "'!"  &amp; "R" &amp; COUNTIF($B$7:$B29, "Regular Cases") + 3 &amp; "C" &amp;COLUMN(J24), FALSE), INDIRECT("'" &amp; B29 &amp; "'!F5")), "")</f>
        <v/>
      </c>
      <c r="I29" s="53" t="str">
        <f ca="1">IFERROR(IF(B29 = "Regular Cases", INDIRECT("'" &amp; B29 &amp; "'!"  &amp; "R" &amp; COUNTIF($B$7:$B29, "Regular Cases") + 3 &amp; "C" &amp;COLUMN(N24), FALSE), INDIRECT("'" &amp; B29 &amp; "'!F6")), "")</f>
        <v/>
      </c>
      <c r="J29" s="243" t="str">
        <f t="array" aca="1" ref="J29" ca="1">IF(LEFT(MIN(IF(Worksheet!$M$2:$M$51&gt;J28,Worksheet!$M$2:$M$51))) = "2", MIN(IF(Worksheet!$M$2:$M$51&gt;J28,Worksheet!$M$2:$M$51)), "")</f>
        <v/>
      </c>
      <c r="K29" s="93" t="str">
        <f ca="1">IFERROR(INDEX(Worksheet!$G$2:$G$52,MATCH(J29,Worksheet!$M$2:$M$51,0),1),"")</f>
        <v/>
      </c>
      <c r="L29" s="232" t="str">
        <f t="shared" ca="1" si="1"/>
        <v/>
      </c>
      <c r="M29" s="227" t="str">
        <f t="shared" ca="1" si="12"/>
        <v/>
      </c>
      <c r="N29" s="95" t="str">
        <f t="shared" ca="1" si="2"/>
        <v/>
      </c>
      <c r="O29" s="95" t="str">
        <f t="shared" ca="1" si="3"/>
        <v/>
      </c>
      <c r="P29" s="95" t="str">
        <f t="shared" ca="1" si="0"/>
        <v/>
      </c>
      <c r="Q29" s="95" t="str">
        <f t="shared" ca="1" si="4"/>
        <v/>
      </c>
      <c r="R29" s="53" t="str">
        <f t="shared" ca="1" si="5"/>
        <v/>
      </c>
      <c r="S29" s="243" t="str">
        <f t="array" aca="1" ref="S29" ca="1">IF(LEFT(MIN(IF(Worksheet!$M$2:$M$51&gt;S28,Worksheet!$M$2:$M$51))) = "3", MIN(IF(Worksheet!$M$2:$M$51&gt;S28,Worksheet!$M$2:$M$51)), "")</f>
        <v/>
      </c>
      <c r="T29" s="93" t="str">
        <f ca="1">IFERROR(INDEX(Worksheet!$G$2:$G$52,MATCH(S29,Worksheet!$M$2:$M$51,0),1),"")</f>
        <v/>
      </c>
      <c r="U29" s="232" t="str">
        <f t="shared" ca="1" si="6"/>
        <v/>
      </c>
      <c r="V29" s="227" t="str">
        <f t="shared" ca="1" si="13"/>
        <v/>
      </c>
      <c r="W29" s="95" t="str">
        <f t="shared" ca="1" si="7"/>
        <v/>
      </c>
      <c r="X29" s="95" t="str">
        <f t="shared" ca="1" si="8"/>
        <v/>
      </c>
      <c r="Y29" s="95" t="str">
        <f t="shared" ca="1" si="9"/>
        <v/>
      </c>
      <c r="Z29" s="95" t="str">
        <f t="shared" ca="1" si="10"/>
        <v/>
      </c>
      <c r="AA29" s="53" t="str">
        <f t="shared" ca="1" si="11"/>
        <v/>
      </c>
    </row>
    <row r="30" spans="1:27" x14ac:dyDescent="0.25">
      <c r="A30" s="93" t="str">
        <f t="array" aca="1" ref="A30" ca="1">IF(LEFT(MIN(IF(Worksheet!$M$2:$M$51&gt;A29,Worksheet!$M$2:$M$51))) = "1", MIN(IF(Worksheet!$M$2:$M$51&gt;A29,Worksheet!$M$2:$M$51)), "")</f>
        <v/>
      </c>
      <c r="B30" s="93" t="str">
        <f ca="1">IFERROR(INDEX(Worksheet!$G$2:$G$52,MATCH(A30,Worksheet!$M$2:$M$51,0),1),IF(COUNTIF($B$7:B29, "Regular Cases") &gt;= COUNTA('Regular Cases'!$A$4:$A$100), "", "Regular Cases"))</f>
        <v/>
      </c>
      <c r="C30" s="232" t="str">
        <f ca="1">IFERROR(HYPERLINK("#'" &amp; B30 &amp; "'!A1", IF(B30 = "Regular Cases", INDIRECT("'" &amp; B30 &amp; "'!"  &amp; "R" &amp; COUNTIF($B$7:$B30, "Regular Cases") + 3 &amp; "C" &amp;COLUMN(A25), FALSE), INDIRECT("'" &amp; B30 &amp; "'!B5"))),"")</f>
        <v/>
      </c>
      <c r="D30" s="227" t="str">
        <f ca="1">IFERROR(HYPERLINK("#'" &amp; B30 &amp; "'!A1", IF(B30 = "Regular Cases", INDIRECT("'" &amp; B30 &amp; "'!"  &amp; "R" &amp; COUNTIF($B$7:$B30, "Regular Cases") + 3 &amp; "C" &amp;COLUMN(C25), FALSE), INDIRECT("'" &amp; B30 &amp; "'!B6"))),"")</f>
        <v/>
      </c>
      <c r="E30" s="95" t="str">
        <f ca="1">IFERROR(IF(B30 = "Regular Cases", INDIRECT("'" &amp; B30 &amp; "'!"  &amp; "R" &amp; COUNTIF($B$7:$B30, "Regular Cases") + 3 &amp; "C" &amp;COLUMN(D25), FALSE), INDIRECT("'" &amp; B30 &amp; "'!B8")), "")</f>
        <v/>
      </c>
      <c r="F30" s="95" t="str">
        <f ca="1">IFERROR(IF(B30 = "Regular Cases", INDIRECT("'" &amp; B30 &amp; "'!"  &amp; "R" &amp; COUNTIF($B$7:$B30, "Regular Cases") + 3 &amp; "C" &amp;COLUMN(B25), FALSE), INDIRECT("'" &amp; B30 &amp; "'!B7")), "")</f>
        <v/>
      </c>
      <c r="G30" s="95" t="str">
        <f ca="1">IFERROR(IF(B30 = "Regular Cases", INDIRECT("'" &amp; B30 &amp; "'!"  &amp; "R" &amp; COUNTIF($B$7:$B30, "Regular Cases") + 3 &amp; "C" &amp;COLUMN(F25), FALSE), INDIRECT("'" &amp; B30 &amp; "'!B15")), "")</f>
        <v/>
      </c>
      <c r="H30" s="95" t="str">
        <f ca="1">IFERROR(IF(B30 = "Regular Cases", INDIRECT("'" &amp; B30 &amp; "'!"  &amp; "R" &amp; COUNTIF($B$7:$B30, "Regular Cases") + 3 &amp; "C" &amp;COLUMN(J25), FALSE), INDIRECT("'" &amp; B30 &amp; "'!F5")), "")</f>
        <v/>
      </c>
      <c r="I30" s="53" t="str">
        <f ca="1">IFERROR(IF(B30 = "Regular Cases", INDIRECT("'" &amp; B30 &amp; "'!"  &amp; "R" &amp; COUNTIF($B$7:$B30, "Regular Cases") + 3 &amp; "C" &amp;COLUMN(N25), FALSE), INDIRECT("'" &amp; B30 &amp; "'!F6")), "")</f>
        <v/>
      </c>
      <c r="J30" s="243" t="str">
        <f t="array" aca="1" ref="J30" ca="1">IF(LEFT(MIN(IF(Worksheet!$M$2:$M$51&gt;J29,Worksheet!$M$2:$M$51))) = "2", MIN(IF(Worksheet!$M$2:$M$51&gt;J29,Worksheet!$M$2:$M$51)), "")</f>
        <v/>
      </c>
      <c r="K30" s="93" t="str">
        <f ca="1">IFERROR(INDEX(Worksheet!$G$2:$G$52,MATCH(J30,Worksheet!$M$2:$M$51,0),1),"")</f>
        <v/>
      </c>
      <c r="L30" s="232" t="str">
        <f t="shared" ca="1" si="1"/>
        <v/>
      </c>
      <c r="M30" s="227" t="str">
        <f t="shared" ca="1" si="12"/>
        <v/>
      </c>
      <c r="N30" s="95" t="str">
        <f t="shared" ca="1" si="2"/>
        <v/>
      </c>
      <c r="O30" s="95" t="str">
        <f t="shared" ca="1" si="3"/>
        <v/>
      </c>
      <c r="P30" s="95" t="str">
        <f t="shared" ca="1" si="0"/>
        <v/>
      </c>
      <c r="Q30" s="95" t="str">
        <f t="shared" ca="1" si="4"/>
        <v/>
      </c>
      <c r="R30" s="53" t="str">
        <f t="shared" ca="1" si="5"/>
        <v/>
      </c>
      <c r="S30" s="243" t="str">
        <f t="array" aca="1" ref="S30" ca="1">IF(LEFT(MIN(IF(Worksheet!$M$2:$M$51&gt;S29,Worksheet!$M$2:$M$51))) = "3", MIN(IF(Worksheet!$M$2:$M$51&gt;S29,Worksheet!$M$2:$M$51)), "")</f>
        <v/>
      </c>
      <c r="T30" s="93" t="str">
        <f ca="1">IFERROR(INDEX(Worksheet!$G$2:$G$52,MATCH(S30,Worksheet!$M$2:$M$51,0),1),"")</f>
        <v/>
      </c>
      <c r="U30" s="232" t="str">
        <f t="shared" ca="1" si="6"/>
        <v/>
      </c>
      <c r="V30" s="227" t="str">
        <f t="shared" ca="1" si="13"/>
        <v/>
      </c>
      <c r="W30" s="95" t="str">
        <f t="shared" ca="1" si="7"/>
        <v/>
      </c>
      <c r="X30" s="95" t="str">
        <f t="shared" ca="1" si="8"/>
        <v/>
      </c>
      <c r="Y30" s="95" t="str">
        <f t="shared" ca="1" si="9"/>
        <v/>
      </c>
      <c r="Z30" s="95" t="str">
        <f t="shared" ca="1" si="10"/>
        <v/>
      </c>
      <c r="AA30" s="53" t="str">
        <f t="shared" ca="1" si="11"/>
        <v/>
      </c>
    </row>
    <row r="31" spans="1:27" x14ac:dyDescent="0.25">
      <c r="A31" s="93" t="str">
        <f t="array" aca="1" ref="A31" ca="1">IF(LEFT(MIN(IF(Worksheet!$M$2:$M$51&gt;A30,Worksheet!$M$2:$M$51))) = "1", MIN(IF(Worksheet!$M$2:$M$51&gt;A30,Worksheet!$M$2:$M$51)), "")</f>
        <v/>
      </c>
      <c r="B31" s="93" t="str">
        <f ca="1">IFERROR(INDEX(Worksheet!$G$2:$G$52,MATCH(A31,Worksheet!$M$2:$M$51,0),1),IF(COUNTIF($B$7:B30, "Regular Cases") &gt;= COUNTA('Regular Cases'!$A$4:$A$100), "", "Regular Cases"))</f>
        <v/>
      </c>
      <c r="C31" s="232" t="str">
        <f ca="1">IFERROR(HYPERLINK("#'" &amp; B31 &amp; "'!A1", IF(B31 = "Regular Cases", INDIRECT("'" &amp; B31 &amp; "'!"  &amp; "R" &amp; COUNTIF($B$7:$B31, "Regular Cases") + 3 &amp; "C" &amp;COLUMN(A26), FALSE), INDIRECT("'" &amp; B31 &amp; "'!B5"))),"")</f>
        <v/>
      </c>
      <c r="D31" s="227" t="str">
        <f ca="1">IFERROR(HYPERLINK("#'" &amp; B31 &amp; "'!A1", IF(B31 = "Regular Cases", INDIRECT("'" &amp; B31 &amp; "'!"  &amp; "R" &amp; COUNTIF($B$7:$B31, "Regular Cases") + 3 &amp; "C" &amp;COLUMN(C26), FALSE), INDIRECT("'" &amp; B31 &amp; "'!B6"))),"")</f>
        <v/>
      </c>
      <c r="E31" s="95" t="str">
        <f ca="1">IFERROR(IF(B31 = "Regular Cases", INDIRECT("'" &amp; B31 &amp; "'!"  &amp; "R" &amp; COUNTIF($B$7:$B31, "Regular Cases") + 3 &amp; "C" &amp;COLUMN(D26), FALSE), INDIRECT("'" &amp; B31 &amp; "'!B8")), "")</f>
        <v/>
      </c>
      <c r="F31" s="95" t="str">
        <f ca="1">IFERROR(IF(B31 = "Regular Cases", INDIRECT("'" &amp; B31 &amp; "'!"  &amp; "R" &amp; COUNTIF($B$7:$B31, "Regular Cases") + 3 &amp; "C" &amp;COLUMN(B26), FALSE), INDIRECT("'" &amp; B31 &amp; "'!B7")), "")</f>
        <v/>
      </c>
      <c r="G31" s="95" t="str">
        <f ca="1">IFERROR(IF(B31 = "Regular Cases", INDIRECT("'" &amp; B31 &amp; "'!"  &amp; "R" &amp; COUNTIF($B$7:$B31, "Regular Cases") + 3 &amp; "C" &amp;COLUMN(F26), FALSE), INDIRECT("'" &amp; B31 &amp; "'!B15")), "")</f>
        <v/>
      </c>
      <c r="H31" s="95" t="str">
        <f ca="1">IFERROR(IF(B31 = "Regular Cases", INDIRECT("'" &amp; B31 &amp; "'!"  &amp; "R" &amp; COUNTIF($B$7:$B31, "Regular Cases") + 3 &amp; "C" &amp;COLUMN(J26), FALSE), INDIRECT("'" &amp; B31 &amp; "'!F5")), "")</f>
        <v/>
      </c>
      <c r="I31" s="53" t="str">
        <f ca="1">IFERROR(IF(B31 = "Regular Cases", INDIRECT("'" &amp; B31 &amp; "'!"  &amp; "R" &amp; COUNTIF($B$7:$B31, "Regular Cases") + 3 &amp; "C" &amp;COLUMN(N26), FALSE), INDIRECT("'" &amp; B31 &amp; "'!F6")), "")</f>
        <v/>
      </c>
      <c r="J31" s="243" t="str">
        <f t="array" aca="1" ref="J31" ca="1">IF(LEFT(MIN(IF(Worksheet!$M$2:$M$51&gt;J30,Worksheet!$M$2:$M$51))) = "2", MIN(IF(Worksheet!$M$2:$M$51&gt;J30,Worksheet!$M$2:$M$51)), "")</f>
        <v/>
      </c>
      <c r="K31" s="93" t="str">
        <f ca="1">IFERROR(INDEX(Worksheet!$G$2:$G$52,MATCH(J31,Worksheet!$M$2:$M$51,0),1),"")</f>
        <v/>
      </c>
      <c r="L31" s="232" t="str">
        <f t="shared" ca="1" si="1"/>
        <v/>
      </c>
      <c r="M31" s="227" t="str">
        <f t="shared" ca="1" si="12"/>
        <v/>
      </c>
      <c r="N31" s="95" t="str">
        <f t="shared" ca="1" si="2"/>
        <v/>
      </c>
      <c r="O31" s="95" t="str">
        <f t="shared" ca="1" si="3"/>
        <v/>
      </c>
      <c r="P31" s="95" t="str">
        <f t="shared" ca="1" si="0"/>
        <v/>
      </c>
      <c r="Q31" s="95" t="str">
        <f t="shared" ca="1" si="4"/>
        <v/>
      </c>
      <c r="R31" s="53" t="str">
        <f t="shared" ca="1" si="5"/>
        <v/>
      </c>
      <c r="S31" s="243" t="str">
        <f t="array" aca="1" ref="S31" ca="1">IF(LEFT(MIN(IF(Worksheet!$M$2:$M$51&gt;S30,Worksheet!$M$2:$M$51))) = "3", MIN(IF(Worksheet!$M$2:$M$51&gt;S30,Worksheet!$M$2:$M$51)), "")</f>
        <v/>
      </c>
      <c r="T31" s="93" t="str">
        <f ca="1">IFERROR(INDEX(Worksheet!$G$2:$G$52,MATCH(S31,Worksheet!$M$2:$M$51,0),1),"")</f>
        <v/>
      </c>
      <c r="U31" s="232" t="str">
        <f t="shared" ca="1" si="6"/>
        <v/>
      </c>
      <c r="V31" s="227" t="str">
        <f t="shared" ca="1" si="13"/>
        <v/>
      </c>
      <c r="W31" s="95" t="str">
        <f t="shared" ca="1" si="7"/>
        <v/>
      </c>
      <c r="X31" s="95" t="str">
        <f t="shared" ca="1" si="8"/>
        <v/>
      </c>
      <c r="Y31" s="95" t="str">
        <f t="shared" ca="1" si="9"/>
        <v/>
      </c>
      <c r="Z31" s="95" t="str">
        <f t="shared" ca="1" si="10"/>
        <v/>
      </c>
      <c r="AA31" s="53" t="str">
        <f t="shared" ca="1" si="11"/>
        <v/>
      </c>
    </row>
    <row r="32" spans="1:27" x14ac:dyDescent="0.25">
      <c r="A32" s="93" t="str">
        <f t="array" aca="1" ref="A32" ca="1">IF(LEFT(MIN(IF(Worksheet!$M$2:$M$51&gt;A31,Worksheet!$M$2:$M$51))) = "1", MIN(IF(Worksheet!$M$2:$M$51&gt;A31,Worksheet!$M$2:$M$51)), "")</f>
        <v/>
      </c>
      <c r="B32" s="93" t="str">
        <f ca="1">IFERROR(INDEX(Worksheet!$G$2:$G$52,MATCH(A32,Worksheet!$M$2:$M$51,0),1),IF(COUNTIF($B$7:B31, "Regular Cases") &gt;= COUNTA('Regular Cases'!$A$4:$A$100), "", "Regular Cases"))</f>
        <v/>
      </c>
      <c r="C32" s="232" t="str">
        <f ca="1">IFERROR(HYPERLINK("#'" &amp; B32 &amp; "'!A1", IF(B32 = "Regular Cases", INDIRECT("'" &amp; B32 &amp; "'!"  &amp; "R" &amp; COUNTIF($B$7:$B32, "Regular Cases") + 3 &amp; "C" &amp;COLUMN(A27), FALSE), INDIRECT("'" &amp; B32 &amp; "'!B5"))),"")</f>
        <v/>
      </c>
      <c r="D32" s="227" t="str">
        <f ca="1">IFERROR(HYPERLINK("#'" &amp; B32 &amp; "'!A1", IF(B32 = "Regular Cases", INDIRECT("'" &amp; B32 &amp; "'!"  &amp; "R" &amp; COUNTIF($B$7:$B32, "Regular Cases") + 3 &amp; "C" &amp;COLUMN(C27), FALSE), INDIRECT("'" &amp; B32 &amp; "'!B6"))),"")</f>
        <v/>
      </c>
      <c r="E32" s="95" t="str">
        <f ca="1">IFERROR(IF(B32 = "Regular Cases", INDIRECT("'" &amp; B32 &amp; "'!"  &amp; "R" &amp; COUNTIF($B$7:$B32, "Regular Cases") + 3 &amp; "C" &amp;COLUMN(D27), FALSE), INDIRECT("'" &amp; B32 &amp; "'!B8")), "")</f>
        <v/>
      </c>
      <c r="F32" s="95" t="str">
        <f ca="1">IFERROR(IF(B32 = "Regular Cases", INDIRECT("'" &amp; B32 &amp; "'!"  &amp; "R" &amp; COUNTIF($B$7:$B32, "Regular Cases") + 3 &amp; "C" &amp;COLUMN(B27), FALSE), INDIRECT("'" &amp; B32 &amp; "'!B7")), "")</f>
        <v/>
      </c>
      <c r="G32" s="95" t="str">
        <f ca="1">IFERROR(IF(B32 = "Regular Cases", INDIRECT("'" &amp; B32 &amp; "'!"  &amp; "R" &amp; COUNTIF($B$7:$B32, "Regular Cases") + 3 &amp; "C" &amp;COLUMN(F27), FALSE), INDIRECT("'" &amp; B32 &amp; "'!B15")), "")</f>
        <v/>
      </c>
      <c r="H32" s="95" t="str">
        <f ca="1">IFERROR(IF(B32 = "Regular Cases", INDIRECT("'" &amp; B32 &amp; "'!"  &amp; "R" &amp; COUNTIF($B$7:$B32, "Regular Cases") + 3 &amp; "C" &amp;COLUMN(J27), FALSE), INDIRECT("'" &amp; B32 &amp; "'!F5")), "")</f>
        <v/>
      </c>
      <c r="I32" s="53" t="str">
        <f ca="1">IFERROR(IF(B32 = "Regular Cases", INDIRECT("'" &amp; B32 &amp; "'!"  &amp; "R" &amp; COUNTIF($B$7:$B32, "Regular Cases") + 3 &amp; "C" &amp;COLUMN(N27), FALSE), INDIRECT("'" &amp; B32 &amp; "'!F6")), "")</f>
        <v/>
      </c>
      <c r="J32" s="243" t="str">
        <f t="array" aca="1" ref="J32" ca="1">IF(LEFT(MIN(IF(Worksheet!$M$2:$M$51&gt;J31,Worksheet!$M$2:$M$51))) = "2", MIN(IF(Worksheet!$M$2:$M$51&gt;J31,Worksheet!$M$2:$M$51)), "")</f>
        <v/>
      </c>
      <c r="K32" s="93" t="str">
        <f ca="1">IFERROR(INDEX(Worksheet!$G$2:$G$52,MATCH(J32,Worksheet!$M$2:$M$51,0),1),"")</f>
        <v/>
      </c>
      <c r="L32" s="232" t="str">
        <f t="shared" ca="1" si="1"/>
        <v/>
      </c>
      <c r="M32" s="227" t="str">
        <f t="shared" ca="1" si="12"/>
        <v/>
      </c>
      <c r="N32" s="95" t="str">
        <f t="shared" ca="1" si="2"/>
        <v/>
      </c>
      <c r="O32" s="95" t="str">
        <f t="shared" ca="1" si="3"/>
        <v/>
      </c>
      <c r="P32" s="95" t="str">
        <f t="shared" ca="1" si="0"/>
        <v/>
      </c>
      <c r="Q32" s="95" t="str">
        <f t="shared" ca="1" si="4"/>
        <v/>
      </c>
      <c r="R32" s="53" t="str">
        <f t="shared" ca="1" si="5"/>
        <v/>
      </c>
      <c r="S32" s="243" t="str">
        <f t="array" aca="1" ref="S32" ca="1">IF(LEFT(MIN(IF(Worksheet!$M$2:$M$51&gt;S31,Worksheet!$M$2:$M$51))) = "3", MIN(IF(Worksheet!$M$2:$M$51&gt;S31,Worksheet!$M$2:$M$51)), "")</f>
        <v/>
      </c>
      <c r="T32" s="93" t="str">
        <f ca="1">IFERROR(INDEX(Worksheet!$G$2:$G$52,MATCH(S32,Worksheet!$M$2:$M$51,0),1),"")</f>
        <v/>
      </c>
      <c r="U32" s="232" t="str">
        <f t="shared" ca="1" si="6"/>
        <v/>
      </c>
      <c r="V32" s="227" t="str">
        <f t="shared" ca="1" si="13"/>
        <v/>
      </c>
      <c r="W32" s="95" t="str">
        <f t="shared" ca="1" si="7"/>
        <v/>
      </c>
      <c r="X32" s="95" t="str">
        <f t="shared" ca="1" si="8"/>
        <v/>
      </c>
      <c r="Y32" s="95" t="str">
        <f t="shared" ca="1" si="9"/>
        <v/>
      </c>
      <c r="Z32" s="95" t="str">
        <f t="shared" ca="1" si="10"/>
        <v/>
      </c>
      <c r="AA32" s="53" t="str">
        <f t="shared" ca="1" si="11"/>
        <v/>
      </c>
    </row>
    <row r="33" spans="1:27" x14ac:dyDescent="0.25">
      <c r="A33" s="93" t="str">
        <f t="array" aca="1" ref="A33" ca="1">IF(LEFT(MIN(IF(Worksheet!$M$2:$M$51&gt;A32,Worksheet!$M$2:$M$51))) = "1", MIN(IF(Worksheet!$M$2:$M$51&gt;A32,Worksheet!$M$2:$M$51)), "")</f>
        <v/>
      </c>
      <c r="B33" s="93" t="str">
        <f ca="1">IFERROR(INDEX(Worksheet!$G$2:$G$52,MATCH(A33,Worksheet!$M$2:$M$51,0),1),IF(COUNTIF($B$7:B32, "Regular Cases") &gt;= COUNTA('Regular Cases'!$A$4:$A$100), "", "Regular Cases"))</f>
        <v/>
      </c>
      <c r="C33" s="232" t="str">
        <f ca="1">IFERROR(HYPERLINK("#'" &amp; B33 &amp; "'!A1", IF(B33 = "Regular Cases", INDIRECT("'" &amp; B33 &amp; "'!"  &amp; "R" &amp; COUNTIF($B$7:$B33, "Regular Cases") + 3 &amp; "C" &amp;COLUMN(A28), FALSE), INDIRECT("'" &amp; B33 &amp; "'!B5"))),"")</f>
        <v/>
      </c>
      <c r="D33" s="227" t="str">
        <f ca="1">IFERROR(HYPERLINK("#'" &amp; B33 &amp; "'!A1", IF(B33 = "Regular Cases", INDIRECT("'" &amp; B33 &amp; "'!"  &amp; "R" &amp; COUNTIF($B$7:$B33, "Regular Cases") + 3 &amp; "C" &amp;COLUMN(C28), FALSE), INDIRECT("'" &amp; B33 &amp; "'!B6"))),"")</f>
        <v/>
      </c>
      <c r="E33" s="95" t="str">
        <f ca="1">IFERROR(IF(B33 = "Regular Cases", INDIRECT("'" &amp; B33 &amp; "'!"  &amp; "R" &amp; COUNTIF($B$7:$B33, "Regular Cases") + 3 &amp; "C" &amp;COLUMN(D28), FALSE), INDIRECT("'" &amp; B33 &amp; "'!B8")), "")</f>
        <v/>
      </c>
      <c r="F33" s="95" t="str">
        <f ca="1">IFERROR(IF(B33 = "Regular Cases", INDIRECT("'" &amp; B33 &amp; "'!"  &amp; "R" &amp; COUNTIF($B$7:$B33, "Regular Cases") + 3 &amp; "C" &amp;COLUMN(B28), FALSE), INDIRECT("'" &amp; B33 &amp; "'!B7")), "")</f>
        <v/>
      </c>
      <c r="G33" s="95" t="str">
        <f ca="1">IFERROR(IF(B33 = "Regular Cases", INDIRECT("'" &amp; B33 &amp; "'!"  &amp; "R" &amp; COUNTIF($B$7:$B33, "Regular Cases") + 3 &amp; "C" &amp;COLUMN(F28), FALSE), INDIRECT("'" &amp; B33 &amp; "'!B15")), "")</f>
        <v/>
      </c>
      <c r="H33" s="95" t="str">
        <f ca="1">IFERROR(IF(B33 = "Regular Cases", INDIRECT("'" &amp; B33 &amp; "'!"  &amp; "R" &amp; COUNTIF($B$7:$B33, "Regular Cases") + 3 &amp; "C" &amp;COLUMN(J28), FALSE), INDIRECT("'" &amp; B33 &amp; "'!F5")), "")</f>
        <v/>
      </c>
      <c r="I33" s="53" t="str">
        <f ca="1">IFERROR(IF(B33 = "Regular Cases", INDIRECT("'" &amp; B33 &amp; "'!"  &amp; "R" &amp; COUNTIF($B$7:$B33, "Regular Cases") + 3 &amp; "C" &amp;COLUMN(N28), FALSE), INDIRECT("'" &amp; B33 &amp; "'!F6")), "")</f>
        <v/>
      </c>
      <c r="J33" s="243" t="str">
        <f t="array" aca="1" ref="J33" ca="1">IF(LEFT(MIN(IF(Worksheet!$M$2:$M$51&gt;J32,Worksheet!$M$2:$M$51))) = "2", MIN(IF(Worksheet!$M$2:$M$51&gt;J32,Worksheet!$M$2:$M$51)), "")</f>
        <v/>
      </c>
      <c r="K33" s="93" t="str">
        <f ca="1">IFERROR(INDEX(Worksheet!$G$2:$G$52,MATCH(J33,Worksheet!$M$2:$M$51,0),1),"")</f>
        <v/>
      </c>
      <c r="L33" s="232" t="str">
        <f t="shared" ca="1" si="1"/>
        <v/>
      </c>
      <c r="M33" s="227" t="str">
        <f t="shared" ca="1" si="12"/>
        <v/>
      </c>
      <c r="N33" s="95" t="str">
        <f t="shared" ca="1" si="2"/>
        <v/>
      </c>
      <c r="O33" s="95" t="str">
        <f t="shared" ca="1" si="3"/>
        <v/>
      </c>
      <c r="P33" s="95" t="str">
        <f t="shared" ca="1" si="0"/>
        <v/>
      </c>
      <c r="Q33" s="95" t="str">
        <f t="shared" ca="1" si="4"/>
        <v/>
      </c>
      <c r="R33" s="53" t="str">
        <f t="shared" ca="1" si="5"/>
        <v/>
      </c>
      <c r="S33" s="243" t="str">
        <f t="array" aca="1" ref="S33" ca="1">IF(LEFT(MIN(IF(Worksheet!$M$2:$M$51&gt;S32,Worksheet!$M$2:$M$51))) = "3", MIN(IF(Worksheet!$M$2:$M$51&gt;S32,Worksheet!$M$2:$M$51)), "")</f>
        <v/>
      </c>
      <c r="T33" s="93" t="str">
        <f ca="1">IFERROR(INDEX(Worksheet!$G$2:$G$52,MATCH(S33,Worksheet!$M$2:$M$51,0),1),"")</f>
        <v/>
      </c>
      <c r="U33" s="232" t="str">
        <f t="shared" ca="1" si="6"/>
        <v/>
      </c>
      <c r="V33" s="227" t="str">
        <f t="shared" ca="1" si="13"/>
        <v/>
      </c>
      <c r="W33" s="95" t="str">
        <f t="shared" ca="1" si="7"/>
        <v/>
      </c>
      <c r="X33" s="95" t="str">
        <f t="shared" ca="1" si="8"/>
        <v/>
      </c>
      <c r="Y33" s="95" t="str">
        <f t="shared" ca="1" si="9"/>
        <v/>
      </c>
      <c r="Z33" s="95" t="str">
        <f t="shared" ca="1" si="10"/>
        <v/>
      </c>
      <c r="AA33" s="53" t="str">
        <f t="shared" ca="1" si="11"/>
        <v/>
      </c>
    </row>
    <row r="34" spans="1:27" x14ac:dyDescent="0.25">
      <c r="A34" s="93" t="str">
        <f t="array" aca="1" ref="A34" ca="1">IF(LEFT(MIN(IF(Worksheet!$M$2:$M$51&gt;A33,Worksheet!$M$2:$M$51))) = "1", MIN(IF(Worksheet!$M$2:$M$51&gt;A33,Worksheet!$M$2:$M$51)), "")</f>
        <v/>
      </c>
      <c r="B34" s="93" t="str">
        <f ca="1">IFERROR(INDEX(Worksheet!$G$2:$G$52,MATCH(A34,Worksheet!$M$2:$M$51,0),1),IF(COUNTIF($B$7:B33, "Regular Cases") &gt;= COUNTA('Regular Cases'!$A$4:$A$100), "", "Regular Cases"))</f>
        <v/>
      </c>
      <c r="C34" s="232" t="str">
        <f ca="1">IFERROR(HYPERLINK("#'" &amp; B34 &amp; "'!A1", IF(B34 = "Regular Cases", INDIRECT("'" &amp; B34 &amp; "'!"  &amp; "R" &amp; COUNTIF($B$7:$B34, "Regular Cases") + 3 &amp; "C" &amp;COLUMN(A29), FALSE), INDIRECT("'" &amp; B34 &amp; "'!B5"))),"")</f>
        <v/>
      </c>
      <c r="D34" s="227" t="str">
        <f ca="1">IFERROR(HYPERLINK("#'" &amp; B34 &amp; "'!A1", IF(B34 = "Regular Cases", INDIRECT("'" &amp; B34 &amp; "'!"  &amp; "R" &amp; COUNTIF($B$7:$B34, "Regular Cases") + 3 &amp; "C" &amp;COLUMN(C29), FALSE), INDIRECT("'" &amp; B34 &amp; "'!B6"))),"")</f>
        <v/>
      </c>
      <c r="E34" s="95" t="str">
        <f ca="1">IFERROR(IF(B34 = "Regular Cases", INDIRECT("'" &amp; B34 &amp; "'!"  &amp; "R" &amp; COUNTIF($B$7:$B34, "Regular Cases") + 3 &amp; "C" &amp;COLUMN(D29), FALSE), INDIRECT("'" &amp; B34 &amp; "'!B8")), "")</f>
        <v/>
      </c>
      <c r="F34" s="95" t="str">
        <f ca="1">IFERROR(IF(B34 = "Regular Cases", INDIRECT("'" &amp; B34 &amp; "'!"  &amp; "R" &amp; COUNTIF($B$7:$B34, "Regular Cases") + 3 &amp; "C" &amp;COLUMN(B29), FALSE), INDIRECT("'" &amp; B34 &amp; "'!B7")), "")</f>
        <v/>
      </c>
      <c r="G34" s="95" t="str">
        <f ca="1">IFERROR(IF(B34 = "Regular Cases", INDIRECT("'" &amp; B34 &amp; "'!"  &amp; "R" &amp; COUNTIF($B$7:$B34, "Regular Cases") + 3 &amp; "C" &amp;COLUMN(F29), FALSE), INDIRECT("'" &amp; B34 &amp; "'!B15")), "")</f>
        <v/>
      </c>
      <c r="H34" s="95" t="str">
        <f ca="1">IFERROR(IF(B34 = "Regular Cases", INDIRECT("'" &amp; B34 &amp; "'!"  &amp; "R" &amp; COUNTIF($B$7:$B34, "Regular Cases") + 3 &amp; "C" &amp;COLUMN(J29), FALSE), INDIRECT("'" &amp; B34 &amp; "'!F5")), "")</f>
        <v/>
      </c>
      <c r="I34" s="53" t="str">
        <f ca="1">IFERROR(IF(B34 = "Regular Cases", INDIRECT("'" &amp; B34 &amp; "'!"  &amp; "R" &amp; COUNTIF($B$7:$B34, "Regular Cases") + 3 &amp; "C" &amp;COLUMN(N29), FALSE), INDIRECT("'" &amp; B34 &amp; "'!F6")), "")</f>
        <v/>
      </c>
      <c r="J34" s="243" t="str">
        <f t="array" aca="1" ref="J34" ca="1">IF(LEFT(MIN(IF(Worksheet!$M$2:$M$51&gt;J33,Worksheet!$M$2:$M$51))) = "2", MIN(IF(Worksheet!$M$2:$M$51&gt;J33,Worksheet!$M$2:$M$51)), "")</f>
        <v/>
      </c>
      <c r="K34" s="93" t="str">
        <f ca="1">IFERROR(INDEX(Worksheet!$G$2:$G$52,MATCH(J34,Worksheet!$M$2:$M$51,0),1),"")</f>
        <v/>
      </c>
      <c r="L34" s="232" t="str">
        <f t="shared" ca="1" si="1"/>
        <v/>
      </c>
      <c r="M34" s="227" t="str">
        <f t="shared" ca="1" si="12"/>
        <v/>
      </c>
      <c r="N34" s="95" t="str">
        <f t="shared" ca="1" si="2"/>
        <v/>
      </c>
      <c r="O34" s="95" t="str">
        <f t="shared" ca="1" si="3"/>
        <v/>
      </c>
      <c r="P34" s="95" t="str">
        <f t="shared" ca="1" si="0"/>
        <v/>
      </c>
      <c r="Q34" s="95" t="str">
        <f t="shared" ca="1" si="4"/>
        <v/>
      </c>
      <c r="R34" s="53" t="str">
        <f t="shared" ca="1" si="5"/>
        <v/>
      </c>
      <c r="S34" s="243" t="str">
        <f t="array" aca="1" ref="S34" ca="1">IF(LEFT(MIN(IF(Worksheet!$M$2:$M$51&gt;S33,Worksheet!$M$2:$M$51))) = "3", MIN(IF(Worksheet!$M$2:$M$51&gt;S33,Worksheet!$M$2:$M$51)), "")</f>
        <v/>
      </c>
      <c r="T34" s="93" t="str">
        <f ca="1">IFERROR(INDEX(Worksheet!$G$2:$G$52,MATCH(S34,Worksheet!$M$2:$M$51,0),1),"")</f>
        <v/>
      </c>
      <c r="U34" s="232" t="str">
        <f t="shared" ca="1" si="6"/>
        <v/>
      </c>
      <c r="V34" s="227" t="str">
        <f t="shared" ca="1" si="13"/>
        <v/>
      </c>
      <c r="W34" s="95" t="str">
        <f t="shared" ca="1" si="7"/>
        <v/>
      </c>
      <c r="X34" s="95" t="str">
        <f t="shared" ca="1" si="8"/>
        <v/>
      </c>
      <c r="Y34" s="95" t="str">
        <f t="shared" ca="1" si="9"/>
        <v/>
      </c>
      <c r="Z34" s="95" t="str">
        <f t="shared" ca="1" si="10"/>
        <v/>
      </c>
      <c r="AA34" s="53" t="str">
        <f t="shared" ca="1" si="11"/>
        <v/>
      </c>
    </row>
    <row r="35" spans="1:27" x14ac:dyDescent="0.25">
      <c r="A35" s="93" t="str">
        <f t="array" aca="1" ref="A35" ca="1">IF(LEFT(MIN(IF(Worksheet!$M$2:$M$51&gt;A34,Worksheet!$M$2:$M$51))) = "1", MIN(IF(Worksheet!$M$2:$M$51&gt;A34,Worksheet!$M$2:$M$51)), "")</f>
        <v/>
      </c>
      <c r="B35" s="93" t="str">
        <f ca="1">IFERROR(INDEX(Worksheet!$G$2:$G$52,MATCH(A35,Worksheet!$M$2:$M$51,0),1),IF(COUNTIF($B$7:B34, "Regular Cases") &gt;= COUNTA('Regular Cases'!$A$4:$A$100), "", "Regular Cases"))</f>
        <v/>
      </c>
      <c r="C35" s="232" t="str">
        <f ca="1">IFERROR(HYPERLINK("#'" &amp; B35 &amp; "'!A1", IF(B35 = "Regular Cases", INDIRECT("'" &amp; B35 &amp; "'!"  &amp; "R" &amp; COUNTIF($B$7:$B35, "Regular Cases") + 3 &amp; "C" &amp;COLUMN(A30), FALSE), INDIRECT("'" &amp; B35 &amp; "'!B5"))),"")</f>
        <v/>
      </c>
      <c r="D35" s="227" t="str">
        <f ca="1">IFERROR(HYPERLINK("#'" &amp; B35 &amp; "'!A1", IF(B35 = "Regular Cases", INDIRECT("'" &amp; B35 &amp; "'!"  &amp; "R" &amp; COUNTIF($B$7:$B35, "Regular Cases") + 3 &amp; "C" &amp;COLUMN(C30), FALSE), INDIRECT("'" &amp; B35 &amp; "'!B6"))),"")</f>
        <v/>
      </c>
      <c r="E35" s="95" t="str">
        <f ca="1">IFERROR(IF(B35 = "Regular Cases", INDIRECT("'" &amp; B35 &amp; "'!"  &amp; "R" &amp; COUNTIF($B$7:$B35, "Regular Cases") + 3 &amp; "C" &amp;COLUMN(D30), FALSE), INDIRECT("'" &amp; B35 &amp; "'!B8")), "")</f>
        <v/>
      </c>
      <c r="F35" s="95" t="str">
        <f ca="1">IFERROR(IF(B35 = "Regular Cases", INDIRECT("'" &amp; B35 &amp; "'!"  &amp; "R" &amp; COUNTIF($B$7:$B35, "Regular Cases") + 3 &amp; "C" &amp;COLUMN(B30), FALSE), INDIRECT("'" &amp; B35 &amp; "'!B7")), "")</f>
        <v/>
      </c>
      <c r="G35" s="95" t="str">
        <f ca="1">IFERROR(IF(B35 = "Regular Cases", INDIRECT("'" &amp; B35 &amp; "'!"  &amp; "R" &amp; COUNTIF($B$7:$B35, "Regular Cases") + 3 &amp; "C" &amp;COLUMN(F30), FALSE), INDIRECT("'" &amp; B35 &amp; "'!B15")), "")</f>
        <v/>
      </c>
      <c r="H35" s="95" t="str">
        <f ca="1">IFERROR(IF(B35 = "Regular Cases", INDIRECT("'" &amp; B35 &amp; "'!"  &amp; "R" &amp; COUNTIF($B$7:$B35, "Regular Cases") + 3 &amp; "C" &amp;COLUMN(J30), FALSE), INDIRECT("'" &amp; B35 &amp; "'!F5")), "")</f>
        <v/>
      </c>
      <c r="I35" s="53" t="str">
        <f ca="1">IFERROR(IF(B35 = "Regular Cases", INDIRECT("'" &amp; B35 &amp; "'!"  &amp; "R" &amp; COUNTIF($B$7:$B35, "Regular Cases") + 3 &amp; "C" &amp;COLUMN(N30), FALSE), INDIRECT("'" &amp; B35 &amp; "'!F6")), "")</f>
        <v/>
      </c>
      <c r="J35" s="243" t="str">
        <f t="array" aca="1" ref="J35" ca="1">IF(LEFT(MIN(IF(Worksheet!$M$2:$M$51&gt;J34,Worksheet!$M$2:$M$51))) = "2", MIN(IF(Worksheet!$M$2:$M$51&gt;J34,Worksheet!$M$2:$M$51)), "")</f>
        <v/>
      </c>
      <c r="K35" s="93" t="str">
        <f ca="1">IFERROR(INDEX(Worksheet!$G$2:$G$52,MATCH(J35,Worksheet!$M$2:$M$51,0),1),"")</f>
        <v/>
      </c>
      <c r="L35" s="232" t="str">
        <f t="shared" ca="1" si="1"/>
        <v/>
      </c>
      <c r="M35" s="227" t="str">
        <f t="shared" ca="1" si="12"/>
        <v/>
      </c>
      <c r="N35" s="95" t="str">
        <f t="shared" ca="1" si="2"/>
        <v/>
      </c>
      <c r="O35" s="95" t="str">
        <f t="shared" ca="1" si="3"/>
        <v/>
      </c>
      <c r="P35" s="95" t="str">
        <f t="shared" ca="1" si="0"/>
        <v/>
      </c>
      <c r="Q35" s="95" t="str">
        <f t="shared" ca="1" si="4"/>
        <v/>
      </c>
      <c r="R35" s="53" t="str">
        <f t="shared" ca="1" si="5"/>
        <v/>
      </c>
      <c r="S35" s="243" t="str">
        <f t="array" aca="1" ref="S35" ca="1">IF(LEFT(MIN(IF(Worksheet!$M$2:$M$51&gt;S34,Worksheet!$M$2:$M$51))) = "3", MIN(IF(Worksheet!$M$2:$M$51&gt;S34,Worksheet!$M$2:$M$51)), "")</f>
        <v/>
      </c>
      <c r="T35" s="93" t="str">
        <f ca="1">IFERROR(INDEX(Worksheet!$G$2:$G$52,MATCH(S35,Worksheet!$M$2:$M$51,0),1),"")</f>
        <v/>
      </c>
      <c r="U35" s="232" t="str">
        <f t="shared" ca="1" si="6"/>
        <v/>
      </c>
      <c r="V35" s="227" t="str">
        <f t="shared" ca="1" si="13"/>
        <v/>
      </c>
      <c r="W35" s="95" t="str">
        <f t="shared" ca="1" si="7"/>
        <v/>
      </c>
      <c r="X35" s="95" t="str">
        <f t="shared" ca="1" si="8"/>
        <v/>
      </c>
      <c r="Y35" s="95" t="str">
        <f t="shared" ca="1" si="9"/>
        <v/>
      </c>
      <c r="Z35" s="95" t="str">
        <f t="shared" ca="1" si="10"/>
        <v/>
      </c>
      <c r="AA35" s="53" t="str">
        <f t="shared" ca="1" si="11"/>
        <v/>
      </c>
    </row>
    <row r="36" spans="1:27" x14ac:dyDescent="0.25">
      <c r="A36" s="93" t="str">
        <f t="array" aca="1" ref="A36" ca="1">IF(LEFT(MIN(IF(Worksheet!$M$2:$M$51&gt;A35,Worksheet!$M$2:$M$51))) = "1", MIN(IF(Worksheet!$M$2:$M$51&gt;A35,Worksheet!$M$2:$M$51)), "")</f>
        <v/>
      </c>
      <c r="B36" s="93" t="str">
        <f ca="1">IFERROR(INDEX(Worksheet!$G$2:$G$52,MATCH(A36,Worksheet!$M$2:$M$51,0),1),IF(COUNTIF($B$7:B35, "Regular Cases") &gt;= COUNTA('Regular Cases'!$A$4:$A$100), "", "Regular Cases"))</f>
        <v/>
      </c>
      <c r="C36" s="232" t="str">
        <f ca="1">IFERROR(HYPERLINK("#'" &amp; B36 &amp; "'!A1", IF(B36 = "Regular Cases", INDIRECT("'" &amp; B36 &amp; "'!"  &amp; "R" &amp; COUNTIF($B$7:$B36, "Regular Cases") + 3 &amp; "C" &amp;COLUMN(A31), FALSE), INDIRECT("'" &amp; B36 &amp; "'!B5"))),"")</f>
        <v/>
      </c>
      <c r="D36" s="227" t="str">
        <f ca="1">IFERROR(HYPERLINK("#'" &amp; B36 &amp; "'!A1", IF(B36 = "Regular Cases", INDIRECT("'" &amp; B36 &amp; "'!"  &amp; "R" &amp; COUNTIF($B$7:$B36, "Regular Cases") + 3 &amp; "C" &amp;COLUMN(C31), FALSE), INDIRECT("'" &amp; B36 &amp; "'!B6"))),"")</f>
        <v/>
      </c>
      <c r="E36" s="95" t="str">
        <f ca="1">IFERROR(IF(B36 = "Regular Cases", INDIRECT("'" &amp; B36 &amp; "'!"  &amp; "R" &amp; COUNTIF($B$7:$B36, "Regular Cases") + 3 &amp; "C" &amp;COLUMN(D31), FALSE), INDIRECT("'" &amp; B36 &amp; "'!B8")), "")</f>
        <v/>
      </c>
      <c r="F36" s="95" t="str">
        <f ca="1">IFERROR(IF(B36 = "Regular Cases", INDIRECT("'" &amp; B36 &amp; "'!"  &amp; "R" &amp; COUNTIF($B$7:$B36, "Regular Cases") + 3 &amp; "C" &amp;COLUMN(B31), FALSE), INDIRECT("'" &amp; B36 &amp; "'!B7")), "")</f>
        <v/>
      </c>
      <c r="G36" s="95" t="str">
        <f ca="1">IFERROR(IF(B36 = "Regular Cases", INDIRECT("'" &amp; B36 &amp; "'!"  &amp; "R" &amp; COUNTIF($B$7:$B36, "Regular Cases") + 3 &amp; "C" &amp;COLUMN(F31), FALSE), INDIRECT("'" &amp; B36 &amp; "'!B15")), "")</f>
        <v/>
      </c>
      <c r="H36" s="95" t="str">
        <f ca="1">IFERROR(IF(B36 = "Regular Cases", INDIRECT("'" &amp; B36 &amp; "'!"  &amp; "R" &amp; COUNTIF($B$7:$B36, "Regular Cases") + 3 &amp; "C" &amp;COLUMN(J31), FALSE), INDIRECT("'" &amp; B36 &amp; "'!F5")), "")</f>
        <v/>
      </c>
      <c r="I36" s="53" t="str">
        <f ca="1">IFERROR(IF(B36 = "Regular Cases", INDIRECT("'" &amp; B36 &amp; "'!"  &amp; "R" &amp; COUNTIF($B$7:$B36, "Regular Cases") + 3 &amp; "C" &amp;COLUMN(N31), FALSE), INDIRECT("'" &amp; B36 &amp; "'!F6")), "")</f>
        <v/>
      </c>
      <c r="J36" s="243" t="str">
        <f t="array" aca="1" ref="J36" ca="1">IF(LEFT(MIN(IF(Worksheet!$M$2:$M$51&gt;J35,Worksheet!$M$2:$M$51))) = "2", MIN(IF(Worksheet!$M$2:$M$51&gt;J35,Worksheet!$M$2:$M$51)), "")</f>
        <v/>
      </c>
      <c r="K36" s="93" t="str">
        <f ca="1">IFERROR(INDEX(Worksheet!$G$2:$G$52,MATCH(J36,Worksheet!$M$2:$M$51,0),1),"")</f>
        <v/>
      </c>
      <c r="L36" s="232" t="str">
        <f t="shared" ca="1" si="1"/>
        <v/>
      </c>
      <c r="M36" s="227" t="str">
        <f t="shared" ca="1" si="12"/>
        <v/>
      </c>
      <c r="N36" s="95" t="str">
        <f t="shared" ca="1" si="2"/>
        <v/>
      </c>
      <c r="O36" s="95" t="str">
        <f t="shared" ca="1" si="3"/>
        <v/>
      </c>
      <c r="P36" s="95" t="str">
        <f t="shared" ca="1" si="0"/>
        <v/>
      </c>
      <c r="Q36" s="95" t="str">
        <f t="shared" ca="1" si="4"/>
        <v/>
      </c>
      <c r="R36" s="53" t="str">
        <f t="shared" ca="1" si="5"/>
        <v/>
      </c>
      <c r="S36" s="243" t="str">
        <f t="array" aca="1" ref="S36" ca="1">IF(LEFT(MIN(IF(Worksheet!$M$2:$M$51&gt;S35,Worksheet!$M$2:$M$51))) = "3", MIN(IF(Worksheet!$M$2:$M$51&gt;S35,Worksheet!$M$2:$M$51)), "")</f>
        <v/>
      </c>
      <c r="T36" s="93" t="str">
        <f ca="1">IFERROR(INDEX(Worksheet!$G$2:$G$52,MATCH(S36,Worksheet!$M$2:$M$51,0),1),"")</f>
        <v/>
      </c>
      <c r="U36" s="232" t="str">
        <f t="shared" ca="1" si="6"/>
        <v/>
      </c>
      <c r="V36" s="227" t="str">
        <f t="shared" ca="1" si="13"/>
        <v/>
      </c>
      <c r="W36" s="95" t="str">
        <f t="shared" ca="1" si="7"/>
        <v/>
      </c>
      <c r="X36" s="95" t="str">
        <f t="shared" ca="1" si="8"/>
        <v/>
      </c>
      <c r="Y36" s="95" t="str">
        <f t="shared" ca="1" si="9"/>
        <v/>
      </c>
      <c r="Z36" s="95" t="str">
        <f t="shared" ca="1" si="10"/>
        <v/>
      </c>
      <c r="AA36" s="53" t="str">
        <f t="shared" ca="1" si="11"/>
        <v/>
      </c>
    </row>
    <row r="37" spans="1:27" x14ac:dyDescent="0.25">
      <c r="A37" s="93" t="str">
        <f t="array" aca="1" ref="A37" ca="1">IF(LEFT(MIN(IF(Worksheet!$M$2:$M$51&gt;A36,Worksheet!$M$2:$M$51))) = "1", MIN(IF(Worksheet!$M$2:$M$51&gt;A36,Worksheet!$M$2:$M$51)), "")</f>
        <v/>
      </c>
      <c r="B37" s="93" t="str">
        <f ca="1">IFERROR(INDEX(Worksheet!$G$2:$G$52,MATCH(A37,Worksheet!$M$2:$M$51,0),1),IF(COUNTIF($B$7:B36, "Regular Cases") &gt;= COUNTA('Regular Cases'!$A$4:$A$100), "", "Regular Cases"))</f>
        <v/>
      </c>
      <c r="C37" s="232" t="str">
        <f ca="1">IFERROR(HYPERLINK("#'" &amp; B37 &amp; "'!A1", IF(B37 = "Regular Cases", INDIRECT("'" &amp; B37 &amp; "'!"  &amp; "R" &amp; COUNTIF($B$7:$B37, "Regular Cases") + 3 &amp; "C" &amp;COLUMN(A32), FALSE), INDIRECT("'" &amp; B37 &amp; "'!B5"))),"")</f>
        <v/>
      </c>
      <c r="D37" s="227" t="str">
        <f ca="1">IFERROR(HYPERLINK("#'" &amp; B37 &amp; "'!A1", IF(B37 = "Regular Cases", INDIRECT("'" &amp; B37 &amp; "'!"  &amp; "R" &amp; COUNTIF($B$7:$B37, "Regular Cases") + 3 &amp; "C" &amp;COLUMN(C32), FALSE), INDIRECT("'" &amp; B37 &amp; "'!B6"))),"")</f>
        <v/>
      </c>
      <c r="E37" s="95" t="str">
        <f ca="1">IFERROR(IF(B37 = "Regular Cases", INDIRECT("'" &amp; B37 &amp; "'!"  &amp; "R" &amp; COUNTIF($B$7:$B37, "Regular Cases") + 3 &amp; "C" &amp;COLUMN(D32), FALSE), INDIRECT("'" &amp; B37 &amp; "'!B8")), "")</f>
        <v/>
      </c>
      <c r="F37" s="95" t="str">
        <f ca="1">IFERROR(IF(B37 = "Regular Cases", INDIRECT("'" &amp; B37 &amp; "'!"  &amp; "R" &amp; COUNTIF($B$7:$B37, "Regular Cases") + 3 &amp; "C" &amp;COLUMN(B32), FALSE), INDIRECT("'" &amp; B37 &amp; "'!B7")), "")</f>
        <v/>
      </c>
      <c r="G37" s="95" t="str">
        <f ca="1">IFERROR(IF(B37 = "Regular Cases", INDIRECT("'" &amp; B37 &amp; "'!"  &amp; "R" &amp; COUNTIF($B$7:$B37, "Regular Cases") + 3 &amp; "C" &amp;COLUMN(F32), FALSE), INDIRECT("'" &amp; B37 &amp; "'!B15")), "")</f>
        <v/>
      </c>
      <c r="H37" s="95" t="str">
        <f ca="1">IFERROR(IF(B37 = "Regular Cases", INDIRECT("'" &amp; B37 &amp; "'!"  &amp; "R" &amp; COUNTIF($B$7:$B37, "Regular Cases") + 3 &amp; "C" &amp;COLUMN(J32), FALSE), INDIRECT("'" &amp; B37 &amp; "'!F5")), "")</f>
        <v/>
      </c>
      <c r="I37" s="53" t="str">
        <f ca="1">IFERROR(IF(B37 = "Regular Cases", INDIRECT("'" &amp; B37 &amp; "'!"  &amp; "R" &amp; COUNTIF($B$7:$B37, "Regular Cases") + 3 &amp; "C" &amp;COLUMN(N32), FALSE), INDIRECT("'" &amp; B37 &amp; "'!F6")), "")</f>
        <v/>
      </c>
      <c r="J37" s="243" t="str">
        <f t="array" aca="1" ref="J37" ca="1">IF(LEFT(MIN(IF(Worksheet!$M$2:$M$51&gt;J36,Worksheet!$M$2:$M$51))) = "2", MIN(IF(Worksheet!$M$2:$M$51&gt;J36,Worksheet!$M$2:$M$51)), "")</f>
        <v/>
      </c>
      <c r="K37" s="93" t="str">
        <f ca="1">IFERROR(INDEX(Worksheet!$G$2:$G$52,MATCH(J37,Worksheet!$M$2:$M$51,0),1),"")</f>
        <v/>
      </c>
      <c r="L37" s="232" t="str">
        <f t="shared" ca="1" si="1"/>
        <v/>
      </c>
      <c r="M37" s="227" t="str">
        <f t="shared" ca="1" si="12"/>
        <v/>
      </c>
      <c r="N37" s="95" t="str">
        <f t="shared" ca="1" si="2"/>
        <v/>
      </c>
      <c r="O37" s="95" t="str">
        <f t="shared" ca="1" si="3"/>
        <v/>
      </c>
      <c r="P37" s="95" t="str">
        <f t="shared" ca="1" si="0"/>
        <v/>
      </c>
      <c r="Q37" s="95" t="str">
        <f t="shared" ca="1" si="4"/>
        <v/>
      </c>
      <c r="R37" s="53" t="str">
        <f t="shared" ca="1" si="5"/>
        <v/>
      </c>
      <c r="S37" s="243" t="str">
        <f t="array" aca="1" ref="S37" ca="1">IF(LEFT(MIN(IF(Worksheet!$M$2:$M$51&gt;S36,Worksheet!$M$2:$M$51))) = "3", MIN(IF(Worksheet!$M$2:$M$51&gt;S36,Worksheet!$M$2:$M$51)), "")</f>
        <v/>
      </c>
      <c r="T37" s="93" t="str">
        <f ca="1">IFERROR(INDEX(Worksheet!$G$2:$G$52,MATCH(S37,Worksheet!$M$2:$M$51,0),1),"")</f>
        <v/>
      </c>
      <c r="U37" s="232" t="str">
        <f t="shared" ca="1" si="6"/>
        <v/>
      </c>
      <c r="V37" s="227" t="str">
        <f t="shared" ca="1" si="13"/>
        <v/>
      </c>
      <c r="W37" s="95" t="str">
        <f t="shared" ca="1" si="7"/>
        <v/>
      </c>
      <c r="X37" s="95" t="str">
        <f t="shared" ca="1" si="8"/>
        <v/>
      </c>
      <c r="Y37" s="95" t="str">
        <f t="shared" ca="1" si="9"/>
        <v/>
      </c>
      <c r="Z37" s="95" t="str">
        <f t="shared" ca="1" si="10"/>
        <v/>
      </c>
      <c r="AA37" s="53" t="str">
        <f t="shared" ca="1" si="11"/>
        <v/>
      </c>
    </row>
    <row r="38" spans="1:27" x14ac:dyDescent="0.25">
      <c r="A38" s="93" t="str">
        <f t="array" aca="1" ref="A38" ca="1">IF(LEFT(MIN(IF(Worksheet!$M$2:$M$51&gt;A37,Worksheet!$M$2:$M$51))) = "1", MIN(IF(Worksheet!$M$2:$M$51&gt;A37,Worksheet!$M$2:$M$51)), "")</f>
        <v/>
      </c>
      <c r="B38" s="93" t="str">
        <f ca="1">IFERROR(INDEX(Worksheet!$G$2:$G$52,MATCH(A38,Worksheet!$M$2:$M$51,0),1),IF(COUNTIF($B$7:B37, "Regular Cases") &gt;= COUNTA('Regular Cases'!$A$4:$A$100), "", "Regular Cases"))</f>
        <v/>
      </c>
      <c r="C38" s="232" t="str">
        <f ca="1">IFERROR(HYPERLINK("#'" &amp; B38 &amp; "'!A1", IF(B38 = "Regular Cases", INDIRECT("'" &amp; B38 &amp; "'!"  &amp; "R" &amp; COUNTIF($B$7:$B38, "Regular Cases") + 3 &amp; "C" &amp;COLUMN(A33), FALSE), INDIRECT("'" &amp; B38 &amp; "'!B5"))),"")</f>
        <v/>
      </c>
      <c r="D38" s="227" t="str">
        <f ca="1">IFERROR(HYPERLINK("#'" &amp; B38 &amp; "'!A1", IF(B38 = "Regular Cases", INDIRECT("'" &amp; B38 &amp; "'!"  &amp; "R" &amp; COUNTIF($B$7:$B38, "Regular Cases") + 3 &amp; "C" &amp;COLUMN(C33), FALSE), INDIRECT("'" &amp; B38 &amp; "'!B6"))),"")</f>
        <v/>
      </c>
      <c r="E38" s="95" t="str">
        <f ca="1">IFERROR(IF(B38 = "Regular Cases", INDIRECT("'" &amp; B38 &amp; "'!"  &amp; "R" &amp; COUNTIF($B$7:$B38, "Regular Cases") + 3 &amp; "C" &amp;COLUMN(D33), FALSE), INDIRECT("'" &amp; B38 &amp; "'!B8")), "")</f>
        <v/>
      </c>
      <c r="F38" s="95" t="str">
        <f ca="1">IFERROR(IF(B38 = "Regular Cases", INDIRECT("'" &amp; B38 &amp; "'!"  &amp; "R" &amp; COUNTIF($B$7:$B38, "Regular Cases") + 3 &amp; "C" &amp;COLUMN(B33), FALSE), INDIRECT("'" &amp; B38 &amp; "'!B7")), "")</f>
        <v/>
      </c>
      <c r="G38" s="95" t="str">
        <f ca="1">IFERROR(IF(B38 = "Regular Cases", INDIRECT("'" &amp; B38 &amp; "'!"  &amp; "R" &amp; COUNTIF($B$7:$B38, "Regular Cases") + 3 &amp; "C" &amp;COLUMN(F33), FALSE), INDIRECT("'" &amp; B38 &amp; "'!B15")), "")</f>
        <v/>
      </c>
      <c r="H38" s="95" t="str">
        <f ca="1">IFERROR(IF(B38 = "Regular Cases", INDIRECT("'" &amp; B38 &amp; "'!"  &amp; "R" &amp; COUNTIF($B$7:$B38, "Regular Cases") + 3 &amp; "C" &amp;COLUMN(J33), FALSE), INDIRECT("'" &amp; B38 &amp; "'!F5")), "")</f>
        <v/>
      </c>
      <c r="I38" s="53" t="str">
        <f ca="1">IFERROR(IF(B38 = "Regular Cases", INDIRECT("'" &amp; B38 &amp; "'!"  &amp; "R" &amp; COUNTIF($B$7:$B38, "Regular Cases") + 3 &amp; "C" &amp;COLUMN(N33), FALSE), INDIRECT("'" &amp; B38 &amp; "'!F6")), "")</f>
        <v/>
      </c>
      <c r="J38" s="243" t="str">
        <f t="array" aca="1" ref="J38" ca="1">IF(LEFT(MIN(IF(Worksheet!$M$2:$M$51&gt;J37,Worksheet!$M$2:$M$51))) = "2", MIN(IF(Worksheet!$M$2:$M$51&gt;J37,Worksheet!$M$2:$M$51)), "")</f>
        <v/>
      </c>
      <c r="K38" s="93" t="str">
        <f ca="1">IFERROR(INDEX(Worksheet!$G$2:$G$52,MATCH(J38,Worksheet!$M$2:$M$51,0),1),"")</f>
        <v/>
      </c>
      <c r="L38" s="232" t="str">
        <f t="shared" ca="1" si="1"/>
        <v/>
      </c>
      <c r="M38" s="227" t="str">
        <f t="shared" ca="1" si="12"/>
        <v/>
      </c>
      <c r="N38" s="95" t="str">
        <f t="shared" ca="1" si="2"/>
        <v/>
      </c>
      <c r="O38" s="95" t="str">
        <f t="shared" ca="1" si="3"/>
        <v/>
      </c>
      <c r="P38" s="95" t="str">
        <f t="shared" ca="1" si="0"/>
        <v/>
      </c>
      <c r="Q38" s="95" t="str">
        <f t="shared" ca="1" si="4"/>
        <v/>
      </c>
      <c r="R38" s="53" t="str">
        <f t="shared" ca="1" si="5"/>
        <v/>
      </c>
      <c r="S38" s="243" t="str">
        <f t="array" aca="1" ref="S38" ca="1">IF(LEFT(MIN(IF(Worksheet!$M$2:$M$51&gt;S37,Worksheet!$M$2:$M$51))) = "3", MIN(IF(Worksheet!$M$2:$M$51&gt;S37,Worksheet!$M$2:$M$51)), "")</f>
        <v/>
      </c>
      <c r="T38" s="93" t="str">
        <f ca="1">IFERROR(INDEX(Worksheet!$G$2:$G$52,MATCH(S38,Worksheet!$M$2:$M$51,0),1),"")</f>
        <v/>
      </c>
      <c r="U38" s="232" t="str">
        <f t="shared" ca="1" si="6"/>
        <v/>
      </c>
      <c r="V38" s="227" t="str">
        <f t="shared" ca="1" si="13"/>
        <v/>
      </c>
      <c r="W38" s="95" t="str">
        <f t="shared" ca="1" si="7"/>
        <v/>
      </c>
      <c r="X38" s="95" t="str">
        <f t="shared" ca="1" si="8"/>
        <v/>
      </c>
      <c r="Y38" s="95" t="str">
        <f t="shared" ca="1" si="9"/>
        <v/>
      </c>
      <c r="Z38" s="95" t="str">
        <f t="shared" ca="1" si="10"/>
        <v/>
      </c>
      <c r="AA38" s="53" t="str">
        <f t="shared" ca="1" si="11"/>
        <v/>
      </c>
    </row>
    <row r="39" spans="1:27" x14ac:dyDescent="0.25">
      <c r="A39" s="93" t="str">
        <f t="array" aca="1" ref="A39" ca="1">IF(LEFT(MIN(IF(Worksheet!$M$2:$M$51&gt;A38,Worksheet!$M$2:$M$51))) = "1", MIN(IF(Worksheet!$M$2:$M$51&gt;A38,Worksheet!$M$2:$M$51)), "")</f>
        <v/>
      </c>
      <c r="B39" s="93" t="str">
        <f ca="1">IFERROR(INDEX(Worksheet!$G$2:$G$52,MATCH(A39,Worksheet!$M$2:$M$51,0),1),IF(COUNTIF($B$7:B38, "Regular Cases") &gt;= COUNTA('Regular Cases'!$A$4:$A$100), "", "Regular Cases"))</f>
        <v/>
      </c>
      <c r="C39" s="232" t="str">
        <f ca="1">IFERROR(HYPERLINK("#'" &amp; B39 &amp; "'!A1", IF(B39 = "Regular Cases", INDIRECT("'" &amp; B39 &amp; "'!"  &amp; "R" &amp; COUNTIF($B$7:$B39, "Regular Cases") + 3 &amp; "C" &amp;COLUMN(A34), FALSE), INDIRECT("'" &amp; B39 &amp; "'!B5"))),"")</f>
        <v/>
      </c>
      <c r="D39" s="227" t="str">
        <f ca="1">IFERROR(HYPERLINK("#'" &amp; B39 &amp; "'!A1", IF(B39 = "Regular Cases", INDIRECT("'" &amp; B39 &amp; "'!"  &amp; "R" &amp; COUNTIF($B$7:$B39, "Regular Cases") + 3 &amp; "C" &amp;COLUMN(C34), FALSE), INDIRECT("'" &amp; B39 &amp; "'!B6"))),"")</f>
        <v/>
      </c>
      <c r="E39" s="95" t="str">
        <f ca="1">IFERROR(IF(B39 = "Regular Cases", INDIRECT("'" &amp; B39 &amp; "'!"  &amp; "R" &amp; COUNTIF($B$7:$B39, "Regular Cases") + 3 &amp; "C" &amp;COLUMN(D34), FALSE), INDIRECT("'" &amp; B39 &amp; "'!B8")), "")</f>
        <v/>
      </c>
      <c r="F39" s="95" t="str">
        <f ca="1">IFERROR(IF(B39 = "Regular Cases", INDIRECT("'" &amp; B39 &amp; "'!"  &amp; "R" &amp; COUNTIF($B$7:$B39, "Regular Cases") + 3 &amp; "C" &amp;COLUMN(B34), FALSE), INDIRECT("'" &amp; B39 &amp; "'!B7")), "")</f>
        <v/>
      </c>
      <c r="G39" s="95" t="str">
        <f ca="1">IFERROR(IF(B39 = "Regular Cases", INDIRECT("'" &amp; B39 &amp; "'!"  &amp; "R" &amp; COUNTIF($B$7:$B39, "Regular Cases") + 3 &amp; "C" &amp;COLUMN(F34), FALSE), INDIRECT("'" &amp; B39 &amp; "'!B15")), "")</f>
        <v/>
      </c>
      <c r="H39" s="95" t="str">
        <f ca="1">IFERROR(IF(B39 = "Regular Cases", INDIRECT("'" &amp; B39 &amp; "'!"  &amp; "R" &amp; COUNTIF($B$7:$B39, "Regular Cases") + 3 &amp; "C" &amp;COLUMN(J34), FALSE), INDIRECT("'" &amp; B39 &amp; "'!F5")), "")</f>
        <v/>
      </c>
      <c r="I39" s="53" t="str">
        <f ca="1">IFERROR(IF(B39 = "Regular Cases", INDIRECT("'" &amp; B39 &amp; "'!"  &amp; "R" &amp; COUNTIF($B$7:$B39, "Regular Cases") + 3 &amp; "C" &amp;COLUMN(N34), FALSE), INDIRECT("'" &amp; B39 &amp; "'!F6")), "")</f>
        <v/>
      </c>
      <c r="J39" s="243" t="str">
        <f t="array" aca="1" ref="J39" ca="1">IF(LEFT(MIN(IF(Worksheet!$M$2:$M$51&gt;J38,Worksheet!$M$2:$M$51))) = "2", MIN(IF(Worksheet!$M$2:$M$51&gt;J38,Worksheet!$M$2:$M$51)), "")</f>
        <v/>
      </c>
      <c r="K39" s="93" t="str">
        <f ca="1">IFERROR(INDEX(Worksheet!$G$2:$G$52,MATCH(J39,Worksheet!$M$2:$M$51,0),1),"")</f>
        <v/>
      </c>
      <c r="L39" s="232" t="str">
        <f t="shared" ca="1" si="1"/>
        <v/>
      </c>
      <c r="M39" s="227" t="str">
        <f t="shared" ca="1" si="12"/>
        <v/>
      </c>
      <c r="N39" s="95" t="str">
        <f t="shared" ca="1" si="2"/>
        <v/>
      </c>
      <c r="O39" s="95" t="str">
        <f t="shared" ca="1" si="3"/>
        <v/>
      </c>
      <c r="P39" s="95" t="str">
        <f t="shared" ref="P39:P56" ca="1" si="14">IFERROR(INDIRECT("'" &amp; $K39 &amp; "'!B15"), "")</f>
        <v/>
      </c>
      <c r="Q39" s="95" t="str">
        <f t="shared" ca="1" si="4"/>
        <v/>
      </c>
      <c r="R39" s="53" t="str">
        <f t="shared" ca="1" si="5"/>
        <v/>
      </c>
      <c r="S39" s="243" t="str">
        <f t="array" aca="1" ref="S39" ca="1">IF(LEFT(MIN(IF(Worksheet!$M$2:$M$51&gt;S38,Worksheet!$M$2:$M$51))) = "3", MIN(IF(Worksheet!$M$2:$M$51&gt;S38,Worksheet!$M$2:$M$51)), "")</f>
        <v/>
      </c>
      <c r="T39" s="93" t="str">
        <f ca="1">IFERROR(INDEX(Worksheet!$G$2:$G$52,MATCH(S39,Worksheet!$M$2:$M$51,0),1),"")</f>
        <v/>
      </c>
      <c r="U39" s="232" t="str">
        <f t="shared" ca="1" si="6"/>
        <v/>
      </c>
      <c r="V39" s="227" t="str">
        <f t="shared" ca="1" si="13"/>
        <v/>
      </c>
      <c r="W39" s="95" t="str">
        <f t="shared" ca="1" si="7"/>
        <v/>
      </c>
      <c r="X39" s="95" t="str">
        <f t="shared" ca="1" si="8"/>
        <v/>
      </c>
      <c r="Y39" s="95" t="str">
        <f t="shared" ca="1" si="9"/>
        <v/>
      </c>
      <c r="Z39" s="95" t="str">
        <f t="shared" ca="1" si="10"/>
        <v/>
      </c>
      <c r="AA39" s="53" t="str">
        <f t="shared" ca="1" si="11"/>
        <v/>
      </c>
    </row>
    <row r="40" spans="1:27" x14ac:dyDescent="0.25">
      <c r="A40" s="93" t="str">
        <f t="array" aca="1" ref="A40" ca="1">IF(LEFT(MIN(IF(Worksheet!$M$2:$M$51&gt;A39,Worksheet!$M$2:$M$51))) = "1", MIN(IF(Worksheet!$M$2:$M$51&gt;A39,Worksheet!$M$2:$M$51)), "")</f>
        <v/>
      </c>
      <c r="B40" s="93" t="str">
        <f ca="1">IFERROR(INDEX(Worksheet!$G$2:$G$52,MATCH(A40,Worksheet!$M$2:$M$51,0),1),IF(COUNTIF($B$7:B39, "Regular Cases") &gt;= COUNTA('Regular Cases'!$A$4:$A$100), "", "Regular Cases"))</f>
        <v/>
      </c>
      <c r="C40" s="232" t="str">
        <f ca="1">IFERROR(HYPERLINK("#'" &amp; B40 &amp; "'!A1", IF(B40 = "Regular Cases", INDIRECT("'" &amp; B40 &amp; "'!"  &amp; "R" &amp; COUNTIF($B$7:$B40, "Regular Cases") + 3 &amp; "C" &amp;COLUMN(A35), FALSE), INDIRECT("'" &amp; B40 &amp; "'!B5"))),"")</f>
        <v/>
      </c>
      <c r="D40" s="227" t="str">
        <f ca="1">IFERROR(HYPERLINK("#'" &amp; B40 &amp; "'!A1", IF(B40 = "Regular Cases", INDIRECT("'" &amp; B40 &amp; "'!"  &amp; "R" &amp; COUNTIF($B$7:$B40, "Regular Cases") + 3 &amp; "C" &amp;COLUMN(C35), FALSE), INDIRECT("'" &amp; B40 &amp; "'!B6"))),"")</f>
        <v/>
      </c>
      <c r="E40" s="95" t="str">
        <f ca="1">IFERROR(IF(B40 = "Regular Cases", INDIRECT("'" &amp; B40 &amp; "'!"  &amp; "R" &amp; COUNTIF($B$7:$B40, "Regular Cases") + 3 &amp; "C" &amp;COLUMN(D35), FALSE), INDIRECT("'" &amp; B40 &amp; "'!B8")), "")</f>
        <v/>
      </c>
      <c r="F40" s="95" t="str">
        <f ca="1">IFERROR(IF(B40 = "Regular Cases", INDIRECT("'" &amp; B40 &amp; "'!"  &amp; "R" &amp; COUNTIF($B$7:$B40, "Regular Cases") + 3 &amp; "C" &amp;COLUMN(B35), FALSE), INDIRECT("'" &amp; B40 &amp; "'!B7")), "")</f>
        <v/>
      </c>
      <c r="G40" s="95" t="str">
        <f ca="1">IFERROR(IF(B40 = "Regular Cases", INDIRECT("'" &amp; B40 &amp; "'!"  &amp; "R" &amp; COUNTIF($B$7:$B40, "Regular Cases") + 3 &amp; "C" &amp;COLUMN(F35), FALSE), INDIRECT("'" &amp; B40 &amp; "'!B15")), "")</f>
        <v/>
      </c>
      <c r="H40" s="95" t="str">
        <f ca="1">IFERROR(IF(B40 = "Regular Cases", INDIRECT("'" &amp; B40 &amp; "'!"  &amp; "R" &amp; COUNTIF($B$7:$B40, "Regular Cases") + 3 &amp; "C" &amp;COLUMN(J35), FALSE), INDIRECT("'" &amp; B40 &amp; "'!F5")), "")</f>
        <v/>
      </c>
      <c r="I40" s="53" t="str">
        <f ca="1">IFERROR(IF(B40 = "Regular Cases", INDIRECT("'" &amp; B40 &amp; "'!"  &amp; "R" &amp; COUNTIF($B$7:$B40, "Regular Cases") + 3 &amp; "C" &amp;COLUMN(N35), FALSE), INDIRECT("'" &amp; B40 &amp; "'!F6")), "")</f>
        <v/>
      </c>
      <c r="J40" s="243" t="str">
        <f t="array" aca="1" ref="J40" ca="1">IF(LEFT(MIN(IF(Worksheet!$M$2:$M$51&gt;J39,Worksheet!$M$2:$M$51))) = "2", MIN(IF(Worksheet!$M$2:$M$51&gt;J39,Worksheet!$M$2:$M$51)), "")</f>
        <v/>
      </c>
      <c r="K40" s="93" t="str">
        <f ca="1">IFERROR(INDEX(Worksheet!$G$2:$G$52,MATCH(J40,Worksheet!$M$2:$M$51,0),1),"")</f>
        <v/>
      </c>
      <c r="L40" s="232" t="str">
        <f t="shared" ca="1" si="1"/>
        <v/>
      </c>
      <c r="M40" s="227" t="str">
        <f t="shared" ca="1" si="12"/>
        <v/>
      </c>
      <c r="N40" s="95" t="str">
        <f t="shared" ca="1" si="2"/>
        <v/>
      </c>
      <c r="O40" s="95" t="str">
        <f t="shared" ca="1" si="3"/>
        <v/>
      </c>
      <c r="P40" s="95" t="str">
        <f t="shared" ca="1" si="14"/>
        <v/>
      </c>
      <c r="Q40" s="95" t="str">
        <f t="shared" ca="1" si="4"/>
        <v/>
      </c>
      <c r="R40" s="53" t="str">
        <f t="shared" ca="1" si="5"/>
        <v/>
      </c>
      <c r="S40" s="243" t="str">
        <f t="array" aca="1" ref="S40" ca="1">IF(LEFT(MIN(IF(Worksheet!$M$2:$M$51&gt;S39,Worksheet!$M$2:$M$51))) = "3", MIN(IF(Worksheet!$M$2:$M$51&gt;S39,Worksheet!$M$2:$M$51)), "")</f>
        <v/>
      </c>
      <c r="T40" s="93" t="str">
        <f ca="1">IFERROR(INDEX(Worksheet!$G$2:$G$52,MATCH(S40,Worksheet!$M$2:$M$51,0),1),"")</f>
        <v/>
      </c>
      <c r="U40" s="232" t="str">
        <f t="shared" ca="1" si="6"/>
        <v/>
      </c>
      <c r="V40" s="227" t="str">
        <f t="shared" ca="1" si="13"/>
        <v/>
      </c>
      <c r="W40" s="95" t="str">
        <f t="shared" ca="1" si="7"/>
        <v/>
      </c>
      <c r="X40" s="95" t="str">
        <f t="shared" ca="1" si="8"/>
        <v/>
      </c>
      <c r="Y40" s="95" t="str">
        <f t="shared" ca="1" si="9"/>
        <v/>
      </c>
      <c r="Z40" s="95" t="str">
        <f t="shared" ca="1" si="10"/>
        <v/>
      </c>
      <c r="AA40" s="53" t="str">
        <f t="shared" ca="1" si="11"/>
        <v/>
      </c>
    </row>
    <row r="41" spans="1:27" x14ac:dyDescent="0.25">
      <c r="A41" s="93" t="str">
        <f t="array" aca="1" ref="A41" ca="1">IF(LEFT(MIN(IF(Worksheet!$M$2:$M$51&gt;A40,Worksheet!$M$2:$M$51))) = "1", MIN(IF(Worksheet!$M$2:$M$51&gt;A40,Worksheet!$M$2:$M$51)), "")</f>
        <v/>
      </c>
      <c r="B41" s="93" t="str">
        <f ca="1">IFERROR(INDEX(Worksheet!$G$2:$G$52,MATCH(A41,Worksheet!$M$2:$M$51,0),1),IF(COUNTIF($B$7:B40, "Regular Cases") &gt;= COUNTA('Regular Cases'!$A$4:$A$100), "", "Regular Cases"))</f>
        <v/>
      </c>
      <c r="C41" s="232" t="str">
        <f ca="1">IFERROR(HYPERLINK("#'" &amp; B41 &amp; "'!A1", IF(B41 = "Regular Cases", INDIRECT("'" &amp; B41 &amp; "'!"  &amp; "R" &amp; COUNTIF($B$7:$B41, "Regular Cases") + 3 &amp; "C" &amp;COLUMN(A36), FALSE), INDIRECT("'" &amp; B41 &amp; "'!B5"))),"")</f>
        <v/>
      </c>
      <c r="D41" s="227" t="str">
        <f ca="1">IFERROR(HYPERLINK("#'" &amp; B41 &amp; "'!A1", IF(B41 = "Regular Cases", INDIRECT("'" &amp; B41 &amp; "'!"  &amp; "R" &amp; COUNTIF($B$7:$B41, "Regular Cases") + 3 &amp; "C" &amp;COLUMN(C36), FALSE), INDIRECT("'" &amp; B41 &amp; "'!B6"))),"")</f>
        <v/>
      </c>
      <c r="E41" s="95" t="str">
        <f ca="1">IFERROR(IF(B41 = "Regular Cases", INDIRECT("'" &amp; B41 &amp; "'!"  &amp; "R" &amp; COUNTIF($B$7:$B41, "Regular Cases") + 3 &amp; "C" &amp;COLUMN(D36), FALSE), INDIRECT("'" &amp; B41 &amp; "'!B8")), "")</f>
        <v/>
      </c>
      <c r="F41" s="95" t="str">
        <f ca="1">IFERROR(IF(B41 = "Regular Cases", INDIRECT("'" &amp; B41 &amp; "'!"  &amp; "R" &amp; COUNTIF($B$7:$B41, "Regular Cases") + 3 &amp; "C" &amp;COLUMN(B36), FALSE), INDIRECT("'" &amp; B41 &amp; "'!B7")), "")</f>
        <v/>
      </c>
      <c r="G41" s="95" t="str">
        <f ca="1">IFERROR(IF(B41 = "Regular Cases", INDIRECT("'" &amp; B41 &amp; "'!"  &amp; "R" &amp; COUNTIF($B$7:$B41, "Regular Cases") + 3 &amp; "C" &amp;COLUMN(F36), FALSE), INDIRECT("'" &amp; B41 &amp; "'!B15")), "")</f>
        <v/>
      </c>
      <c r="H41" s="95" t="str">
        <f ca="1">IFERROR(IF(B41 = "Regular Cases", INDIRECT("'" &amp; B41 &amp; "'!"  &amp; "R" &amp; COUNTIF($B$7:$B41, "Regular Cases") + 3 &amp; "C" &amp;COLUMN(J36), FALSE), INDIRECT("'" &amp; B41 &amp; "'!F5")), "")</f>
        <v/>
      </c>
      <c r="I41" s="53" t="str">
        <f ca="1">IFERROR(IF(B41 = "Regular Cases", INDIRECT("'" &amp; B41 &amp; "'!"  &amp; "R" &amp; COUNTIF($B$7:$B41, "Regular Cases") + 3 &amp; "C" &amp;COLUMN(N36), FALSE), INDIRECT("'" &amp; B41 &amp; "'!F6")), "")</f>
        <v/>
      </c>
      <c r="J41" s="243" t="str">
        <f t="array" aca="1" ref="J41" ca="1">IF(LEFT(MIN(IF(Worksheet!$M$2:$M$51&gt;J40,Worksheet!$M$2:$M$51))) = "2", MIN(IF(Worksheet!$M$2:$M$51&gt;J40,Worksheet!$M$2:$M$51)), "")</f>
        <v/>
      </c>
      <c r="K41" s="93" t="str">
        <f ca="1">IFERROR(INDEX(Worksheet!$G$2:$G$52,MATCH(J41,Worksheet!$M$2:$M$51,0),1),"")</f>
        <v/>
      </c>
      <c r="L41" s="232" t="str">
        <f t="shared" ca="1" si="1"/>
        <v/>
      </c>
      <c r="M41" s="227" t="str">
        <f t="shared" ca="1" si="12"/>
        <v/>
      </c>
      <c r="N41" s="95" t="str">
        <f t="shared" ca="1" si="2"/>
        <v/>
      </c>
      <c r="O41" s="95" t="str">
        <f t="shared" ca="1" si="3"/>
        <v/>
      </c>
      <c r="P41" s="95" t="str">
        <f t="shared" ca="1" si="14"/>
        <v/>
      </c>
      <c r="Q41" s="95" t="str">
        <f t="shared" ca="1" si="4"/>
        <v/>
      </c>
      <c r="R41" s="53" t="str">
        <f t="shared" ca="1" si="5"/>
        <v/>
      </c>
      <c r="S41" s="243" t="str">
        <f t="array" aca="1" ref="S41" ca="1">IF(LEFT(MIN(IF(Worksheet!$M$2:$M$51&gt;S40,Worksheet!$M$2:$M$51))) = "3", MIN(IF(Worksheet!$M$2:$M$51&gt;S40,Worksheet!$M$2:$M$51)), "")</f>
        <v/>
      </c>
      <c r="T41" s="93" t="str">
        <f ca="1">IFERROR(INDEX(Worksheet!$G$2:$G$52,MATCH(S41,Worksheet!$M$2:$M$51,0),1),"")</f>
        <v/>
      </c>
      <c r="U41" s="232" t="str">
        <f t="shared" ca="1" si="6"/>
        <v/>
      </c>
      <c r="V41" s="227" t="str">
        <f t="shared" ca="1" si="13"/>
        <v/>
      </c>
      <c r="W41" s="95" t="str">
        <f t="shared" ca="1" si="7"/>
        <v/>
      </c>
      <c r="X41" s="95" t="str">
        <f t="shared" ca="1" si="8"/>
        <v/>
      </c>
      <c r="Y41" s="95" t="str">
        <f t="shared" ca="1" si="9"/>
        <v/>
      </c>
      <c r="Z41" s="95" t="str">
        <f t="shared" ca="1" si="10"/>
        <v/>
      </c>
      <c r="AA41" s="53" t="str">
        <f t="shared" ca="1" si="11"/>
        <v/>
      </c>
    </row>
    <row r="42" spans="1:27" x14ac:dyDescent="0.25">
      <c r="A42" s="93" t="str">
        <f t="array" aca="1" ref="A42" ca="1">IF(LEFT(MIN(IF(Worksheet!$M$2:$M$51&gt;A41,Worksheet!$M$2:$M$51))) = "1", MIN(IF(Worksheet!$M$2:$M$51&gt;A41,Worksheet!$M$2:$M$51)), "")</f>
        <v/>
      </c>
      <c r="B42" s="93" t="str">
        <f ca="1">IFERROR(INDEX(Worksheet!$G$2:$G$52,MATCH(A42,Worksheet!$M$2:$M$51,0),1),IF(COUNTIF($B$7:B41, "Regular Cases") &gt;= COUNTA('Regular Cases'!$A$4:$A$100), "", "Regular Cases"))</f>
        <v/>
      </c>
      <c r="C42" s="232" t="str">
        <f ca="1">IFERROR(HYPERLINK("#'" &amp; B42 &amp; "'!A1", IF(B42 = "Regular Cases", INDIRECT("'" &amp; B42 &amp; "'!"  &amp; "R" &amp; COUNTIF($B$7:$B42, "Regular Cases") + 3 &amp; "C" &amp;COLUMN(A37), FALSE), INDIRECT("'" &amp; B42 &amp; "'!B5"))),"")</f>
        <v/>
      </c>
      <c r="D42" s="227" t="str">
        <f ca="1">IFERROR(HYPERLINK("#'" &amp; B42 &amp; "'!A1", IF(B42 = "Regular Cases", INDIRECT("'" &amp; B42 &amp; "'!"  &amp; "R" &amp; COUNTIF($B$7:$B42, "Regular Cases") + 3 &amp; "C" &amp;COLUMN(C37), FALSE), INDIRECT("'" &amp; B42 &amp; "'!B6"))),"")</f>
        <v/>
      </c>
      <c r="E42" s="95" t="str">
        <f ca="1">IFERROR(IF(B42 = "Regular Cases", INDIRECT("'" &amp; B42 &amp; "'!"  &amp; "R" &amp; COUNTIF($B$7:$B42, "Regular Cases") + 3 &amp; "C" &amp;COLUMN(D37), FALSE), INDIRECT("'" &amp; B42 &amp; "'!B8")), "")</f>
        <v/>
      </c>
      <c r="F42" s="95" t="str">
        <f ca="1">IFERROR(IF(B42 = "Regular Cases", INDIRECT("'" &amp; B42 &amp; "'!"  &amp; "R" &amp; COUNTIF($B$7:$B42, "Regular Cases") + 3 &amp; "C" &amp;COLUMN(B37), FALSE), INDIRECT("'" &amp; B42 &amp; "'!B7")), "")</f>
        <v/>
      </c>
      <c r="G42" s="95" t="str">
        <f ca="1">IFERROR(IF(B42 = "Regular Cases", INDIRECT("'" &amp; B42 &amp; "'!"  &amp; "R" &amp; COUNTIF($B$7:$B42, "Regular Cases") + 3 &amp; "C" &amp;COLUMN(F37), FALSE), INDIRECT("'" &amp; B42 &amp; "'!B15")), "")</f>
        <v/>
      </c>
      <c r="H42" s="95" t="str">
        <f ca="1">IFERROR(IF(B42 = "Regular Cases", INDIRECT("'" &amp; B42 &amp; "'!"  &amp; "R" &amp; COUNTIF($B$7:$B42, "Regular Cases") + 3 &amp; "C" &amp;COLUMN(J37), FALSE), INDIRECT("'" &amp; B42 &amp; "'!F5")), "")</f>
        <v/>
      </c>
      <c r="I42" s="53" t="str">
        <f ca="1">IFERROR(IF(B42 = "Regular Cases", INDIRECT("'" &amp; B42 &amp; "'!"  &amp; "R" &amp; COUNTIF($B$7:$B42, "Regular Cases") + 3 &amp; "C" &amp;COLUMN(N37), FALSE), INDIRECT("'" &amp; B42 &amp; "'!F6")), "")</f>
        <v/>
      </c>
      <c r="J42" s="243" t="str">
        <f t="array" aca="1" ref="J42" ca="1">IF(LEFT(MIN(IF(Worksheet!$M$2:$M$51&gt;J41,Worksheet!$M$2:$M$51))) = "2", MIN(IF(Worksheet!$M$2:$M$51&gt;J41,Worksheet!$M$2:$M$51)), "")</f>
        <v/>
      </c>
      <c r="K42" s="93" t="str">
        <f ca="1">IFERROR(INDEX(Worksheet!$G$2:$G$52,MATCH(J42,Worksheet!$M$2:$M$51,0),1),"")</f>
        <v/>
      </c>
      <c r="L42" s="232" t="str">
        <f t="shared" ca="1" si="1"/>
        <v/>
      </c>
      <c r="M42" s="227" t="str">
        <f t="shared" ca="1" si="12"/>
        <v/>
      </c>
      <c r="N42" s="95" t="str">
        <f t="shared" ca="1" si="2"/>
        <v/>
      </c>
      <c r="O42" s="95" t="str">
        <f t="shared" ca="1" si="3"/>
        <v/>
      </c>
      <c r="P42" s="95" t="str">
        <f t="shared" ca="1" si="14"/>
        <v/>
      </c>
      <c r="Q42" s="95" t="str">
        <f t="shared" ca="1" si="4"/>
        <v/>
      </c>
      <c r="R42" s="53" t="str">
        <f t="shared" ca="1" si="5"/>
        <v/>
      </c>
      <c r="S42" s="243" t="str">
        <f t="array" aca="1" ref="S42" ca="1">IF(LEFT(MIN(IF(Worksheet!$M$2:$M$51&gt;S41,Worksheet!$M$2:$M$51))) = "3", MIN(IF(Worksheet!$M$2:$M$51&gt;S41,Worksheet!$M$2:$M$51)), "")</f>
        <v/>
      </c>
      <c r="T42" s="93" t="str">
        <f ca="1">IFERROR(INDEX(Worksheet!$G$2:$G$52,MATCH(S42,Worksheet!$M$2:$M$51,0),1),"")</f>
        <v/>
      </c>
      <c r="U42" s="232" t="str">
        <f t="shared" ca="1" si="6"/>
        <v/>
      </c>
      <c r="V42" s="227" t="str">
        <f t="shared" ca="1" si="13"/>
        <v/>
      </c>
      <c r="W42" s="95" t="str">
        <f t="shared" ca="1" si="7"/>
        <v/>
      </c>
      <c r="X42" s="95" t="str">
        <f t="shared" ca="1" si="8"/>
        <v/>
      </c>
      <c r="Y42" s="95" t="str">
        <f t="shared" ca="1" si="9"/>
        <v/>
      </c>
      <c r="Z42" s="95" t="str">
        <f t="shared" ca="1" si="10"/>
        <v/>
      </c>
      <c r="AA42" s="53" t="str">
        <f t="shared" ca="1" si="11"/>
        <v/>
      </c>
    </row>
    <row r="43" spans="1:27" x14ac:dyDescent="0.25">
      <c r="A43" s="93" t="str">
        <f t="array" aca="1" ref="A43" ca="1">IF(LEFT(MIN(IF(Worksheet!$M$2:$M$51&gt;A42,Worksheet!$M$2:$M$51))) = "1", MIN(IF(Worksheet!$M$2:$M$51&gt;A42,Worksheet!$M$2:$M$51)), "")</f>
        <v/>
      </c>
      <c r="B43" s="93" t="str">
        <f ca="1">IFERROR(INDEX(Worksheet!$G$2:$G$52,MATCH(A43,Worksheet!$M$2:$M$51,0),1),IF(COUNTIF($B$7:B42, "Regular Cases") &gt;= COUNTA('Regular Cases'!$A$4:$A$100), "", "Regular Cases"))</f>
        <v/>
      </c>
      <c r="C43" s="232" t="str">
        <f ca="1">IFERROR(HYPERLINK("#'" &amp; B43 &amp; "'!A1", IF(B43 = "Regular Cases", INDIRECT("'" &amp; B43 &amp; "'!"  &amp; "R" &amp; COUNTIF($B$7:$B43, "Regular Cases") + 3 &amp; "C" &amp;COLUMN(A38), FALSE), INDIRECT("'" &amp; B43 &amp; "'!B5"))),"")</f>
        <v/>
      </c>
      <c r="D43" s="227" t="str">
        <f ca="1">IFERROR(HYPERLINK("#'" &amp; B43 &amp; "'!A1", IF(B43 = "Regular Cases", INDIRECT("'" &amp; B43 &amp; "'!"  &amp; "R" &amp; COUNTIF($B$7:$B43, "Regular Cases") + 3 &amp; "C" &amp;COLUMN(C38), FALSE), INDIRECT("'" &amp; B43 &amp; "'!B6"))),"")</f>
        <v/>
      </c>
      <c r="E43" s="95" t="str">
        <f ca="1">IFERROR(IF(B43 = "Regular Cases", INDIRECT("'" &amp; B43 &amp; "'!"  &amp; "R" &amp; COUNTIF($B$7:$B43, "Regular Cases") + 3 &amp; "C" &amp;COLUMN(D38), FALSE), INDIRECT("'" &amp; B43 &amp; "'!B8")), "")</f>
        <v/>
      </c>
      <c r="F43" s="95" t="str">
        <f ca="1">IFERROR(IF(B43 = "Regular Cases", INDIRECT("'" &amp; B43 &amp; "'!"  &amp; "R" &amp; COUNTIF($B$7:$B43, "Regular Cases") + 3 &amp; "C" &amp;COLUMN(B38), FALSE), INDIRECT("'" &amp; B43 &amp; "'!B7")), "")</f>
        <v/>
      </c>
      <c r="G43" s="95" t="str">
        <f ca="1">IFERROR(IF(B43 = "Regular Cases", INDIRECT("'" &amp; B43 &amp; "'!"  &amp; "R" &amp; COUNTIF($B$7:$B43, "Regular Cases") + 3 &amp; "C" &amp;COLUMN(F38), FALSE), INDIRECT("'" &amp; B43 &amp; "'!B15")), "")</f>
        <v/>
      </c>
      <c r="H43" s="95" t="str">
        <f ca="1">IFERROR(IF(B43 = "Regular Cases", INDIRECT("'" &amp; B43 &amp; "'!"  &amp; "R" &amp; COUNTIF($B$7:$B43, "Regular Cases") + 3 &amp; "C" &amp;COLUMN(J38), FALSE), INDIRECT("'" &amp; B43 &amp; "'!F5")), "")</f>
        <v/>
      </c>
      <c r="I43" s="53" t="str">
        <f ca="1">IFERROR(IF(B43 = "Regular Cases", INDIRECT("'" &amp; B43 &amp; "'!"  &amp; "R" &amp; COUNTIF($B$7:$B43, "Regular Cases") + 3 &amp; "C" &amp;COLUMN(N38), FALSE), INDIRECT("'" &amp; B43 &amp; "'!F6")), "")</f>
        <v/>
      </c>
      <c r="J43" s="243" t="str">
        <f t="array" aca="1" ref="J43" ca="1">IF(LEFT(MIN(IF(Worksheet!$M$2:$M$51&gt;J42,Worksheet!$M$2:$M$51))) = "2", MIN(IF(Worksheet!$M$2:$M$51&gt;J42,Worksheet!$M$2:$M$51)), "")</f>
        <v/>
      </c>
      <c r="K43" s="93" t="str">
        <f ca="1">IFERROR(INDEX(Worksheet!$G$2:$G$52,MATCH(J43,Worksheet!$M$2:$M$51,0),1),"")</f>
        <v/>
      </c>
      <c r="L43" s="232" t="str">
        <f t="shared" ca="1" si="1"/>
        <v/>
      </c>
      <c r="M43" s="227" t="str">
        <f t="shared" ca="1" si="12"/>
        <v/>
      </c>
      <c r="N43" s="95" t="str">
        <f t="shared" ca="1" si="2"/>
        <v/>
      </c>
      <c r="O43" s="95" t="str">
        <f t="shared" ca="1" si="3"/>
        <v/>
      </c>
      <c r="P43" s="95" t="str">
        <f t="shared" ca="1" si="14"/>
        <v/>
      </c>
      <c r="Q43" s="95" t="str">
        <f t="shared" ca="1" si="4"/>
        <v/>
      </c>
      <c r="R43" s="53" t="str">
        <f t="shared" ca="1" si="5"/>
        <v/>
      </c>
      <c r="S43" s="243" t="str">
        <f t="array" aca="1" ref="S43" ca="1">IF(LEFT(MIN(IF(Worksheet!$M$2:$M$51&gt;S42,Worksheet!$M$2:$M$51))) = "3", MIN(IF(Worksheet!$M$2:$M$51&gt;S42,Worksheet!$M$2:$M$51)), "")</f>
        <v/>
      </c>
      <c r="T43" s="93" t="str">
        <f ca="1">IFERROR(INDEX(Worksheet!$G$2:$G$52,MATCH(S43,Worksheet!$M$2:$M$51,0),1),"")</f>
        <v/>
      </c>
      <c r="U43" s="232" t="str">
        <f t="shared" ca="1" si="6"/>
        <v/>
      </c>
      <c r="V43" s="227" t="str">
        <f t="shared" ca="1" si="13"/>
        <v/>
      </c>
      <c r="W43" s="95" t="str">
        <f t="shared" ca="1" si="7"/>
        <v/>
      </c>
      <c r="X43" s="95" t="str">
        <f t="shared" ca="1" si="8"/>
        <v/>
      </c>
      <c r="Y43" s="95" t="str">
        <f t="shared" ca="1" si="9"/>
        <v/>
      </c>
      <c r="Z43" s="95" t="str">
        <f t="shared" ca="1" si="10"/>
        <v/>
      </c>
      <c r="AA43" s="53" t="str">
        <f t="shared" ca="1" si="11"/>
        <v/>
      </c>
    </row>
    <row r="44" spans="1:27" x14ac:dyDescent="0.25">
      <c r="A44" s="93" t="str">
        <f t="array" aca="1" ref="A44" ca="1">IF(LEFT(MIN(IF(Worksheet!$M$2:$M$51&gt;A43,Worksheet!$M$2:$M$51))) = "1", MIN(IF(Worksheet!$M$2:$M$51&gt;A43,Worksheet!$M$2:$M$51)), "")</f>
        <v/>
      </c>
      <c r="B44" s="93" t="str">
        <f ca="1">IFERROR(INDEX(Worksheet!$G$2:$G$52,MATCH(A44,Worksheet!$M$2:$M$51,0),1),IF(COUNTIF($B$7:B43, "Regular Cases") &gt;= COUNTA('Regular Cases'!$A$4:$A$100), "", "Regular Cases"))</f>
        <v/>
      </c>
      <c r="C44" s="232" t="str">
        <f ca="1">IFERROR(HYPERLINK("#'" &amp; B44 &amp; "'!A1", IF(B44 = "Regular Cases", INDIRECT("'" &amp; B44 &amp; "'!"  &amp; "R" &amp; COUNTIF($B$7:$B44, "Regular Cases") + 3 &amp; "C" &amp;COLUMN(A39), FALSE), INDIRECT("'" &amp; B44 &amp; "'!B5"))),"")</f>
        <v/>
      </c>
      <c r="D44" s="227" t="str">
        <f ca="1">IFERROR(HYPERLINK("#'" &amp; B44 &amp; "'!A1", IF(B44 = "Regular Cases", INDIRECT("'" &amp; B44 &amp; "'!"  &amp; "R" &amp; COUNTIF($B$7:$B44, "Regular Cases") + 3 &amp; "C" &amp;COLUMN(C39), FALSE), INDIRECT("'" &amp; B44 &amp; "'!B6"))),"")</f>
        <v/>
      </c>
      <c r="E44" s="95" t="str">
        <f ca="1">IFERROR(IF(B44 = "Regular Cases", INDIRECT("'" &amp; B44 &amp; "'!"  &amp; "R" &amp; COUNTIF($B$7:$B44, "Regular Cases") + 3 &amp; "C" &amp;COLUMN(D39), FALSE), INDIRECT("'" &amp; B44 &amp; "'!B8")), "")</f>
        <v/>
      </c>
      <c r="F44" s="95" t="str">
        <f ca="1">IFERROR(IF(B44 = "Regular Cases", INDIRECT("'" &amp; B44 &amp; "'!"  &amp; "R" &amp; COUNTIF($B$7:$B44, "Regular Cases") + 3 &amp; "C" &amp;COLUMN(B39), FALSE), INDIRECT("'" &amp; B44 &amp; "'!B7")), "")</f>
        <v/>
      </c>
      <c r="G44" s="95" t="str">
        <f ca="1">IFERROR(IF(B44 = "Regular Cases", INDIRECT("'" &amp; B44 &amp; "'!"  &amp; "R" &amp; COUNTIF($B$7:$B44, "Regular Cases") + 3 &amp; "C" &amp;COLUMN(F39), FALSE), INDIRECT("'" &amp; B44 &amp; "'!B15")), "")</f>
        <v/>
      </c>
      <c r="H44" s="95" t="str">
        <f ca="1">IFERROR(IF(B44 = "Regular Cases", INDIRECT("'" &amp; B44 &amp; "'!"  &amp; "R" &amp; COUNTIF($B$7:$B44, "Regular Cases") + 3 &amp; "C" &amp;COLUMN(J39), FALSE), INDIRECT("'" &amp; B44 &amp; "'!F5")), "")</f>
        <v/>
      </c>
      <c r="I44" s="53" t="str">
        <f ca="1">IFERROR(IF(B44 = "Regular Cases", INDIRECT("'" &amp; B44 &amp; "'!"  &amp; "R" &amp; COUNTIF($B$7:$B44, "Regular Cases") + 3 &amp; "C" &amp;COLUMN(N39), FALSE), INDIRECT("'" &amp; B44 &amp; "'!F6")), "")</f>
        <v/>
      </c>
      <c r="J44" s="243" t="str">
        <f t="array" aca="1" ref="J44" ca="1">IF(LEFT(MIN(IF(Worksheet!$M$2:$M$51&gt;J43,Worksheet!$M$2:$M$51))) = "2", MIN(IF(Worksheet!$M$2:$M$51&gt;J43,Worksheet!$M$2:$M$51)), "")</f>
        <v/>
      </c>
      <c r="K44" s="93" t="str">
        <f ca="1">IFERROR(INDEX(Worksheet!$G$2:$G$52,MATCH(J44,Worksheet!$M$2:$M$51,0),1),"")</f>
        <v/>
      </c>
      <c r="L44" s="232" t="str">
        <f t="shared" ca="1" si="1"/>
        <v/>
      </c>
      <c r="M44" s="227" t="str">
        <f t="shared" ca="1" si="12"/>
        <v/>
      </c>
      <c r="N44" s="95" t="str">
        <f t="shared" ca="1" si="2"/>
        <v/>
      </c>
      <c r="O44" s="95" t="str">
        <f t="shared" ca="1" si="3"/>
        <v/>
      </c>
      <c r="P44" s="95" t="str">
        <f t="shared" ca="1" si="14"/>
        <v/>
      </c>
      <c r="Q44" s="95" t="str">
        <f t="shared" ca="1" si="4"/>
        <v/>
      </c>
      <c r="R44" s="53" t="str">
        <f t="shared" ca="1" si="5"/>
        <v/>
      </c>
      <c r="S44" s="243" t="str">
        <f t="array" aca="1" ref="S44" ca="1">IF(LEFT(MIN(IF(Worksheet!$M$2:$M$51&gt;S43,Worksheet!$M$2:$M$51))) = "3", MIN(IF(Worksheet!$M$2:$M$51&gt;S43,Worksheet!$M$2:$M$51)), "")</f>
        <v/>
      </c>
      <c r="T44" s="93" t="str">
        <f ca="1">IFERROR(INDEX(Worksheet!$G$2:$G$52,MATCH(S44,Worksheet!$M$2:$M$51,0),1),"")</f>
        <v/>
      </c>
      <c r="U44" s="232" t="str">
        <f t="shared" ca="1" si="6"/>
        <v/>
      </c>
      <c r="V44" s="227" t="str">
        <f t="shared" ca="1" si="13"/>
        <v/>
      </c>
      <c r="W44" s="95" t="str">
        <f t="shared" ca="1" si="7"/>
        <v/>
      </c>
      <c r="X44" s="95" t="str">
        <f t="shared" ca="1" si="8"/>
        <v/>
      </c>
      <c r="Y44" s="95" t="str">
        <f t="shared" ca="1" si="9"/>
        <v/>
      </c>
      <c r="Z44" s="95" t="str">
        <f t="shared" ca="1" si="10"/>
        <v/>
      </c>
      <c r="AA44" s="53" t="str">
        <f t="shared" ca="1" si="11"/>
        <v/>
      </c>
    </row>
    <row r="45" spans="1:27" x14ac:dyDescent="0.25">
      <c r="A45" s="93" t="str">
        <f t="array" aca="1" ref="A45" ca="1">IF(LEFT(MIN(IF(Worksheet!$M$2:$M$51&gt;A44,Worksheet!$M$2:$M$51))) = "1", MIN(IF(Worksheet!$M$2:$M$51&gt;A44,Worksheet!$M$2:$M$51)), "")</f>
        <v/>
      </c>
      <c r="B45" s="93" t="str">
        <f ca="1">IFERROR(INDEX(Worksheet!$G$2:$G$52,MATCH(A45,Worksheet!$M$2:$M$51,0),1),IF(COUNTIF($B$7:B44, "Regular Cases") &gt;= COUNTA('Regular Cases'!$A$4:$A$100), "", "Regular Cases"))</f>
        <v/>
      </c>
      <c r="C45" s="232" t="str">
        <f ca="1">IFERROR(HYPERLINK("#'" &amp; B45 &amp; "'!A1", IF(B45 = "Regular Cases", INDIRECT("'" &amp; B45 &amp; "'!"  &amp; "R" &amp; COUNTIF($B$7:$B45, "Regular Cases") + 3 &amp; "C" &amp;COLUMN(A40), FALSE), INDIRECT("'" &amp; B45 &amp; "'!B5"))),"")</f>
        <v/>
      </c>
      <c r="D45" s="227" t="str">
        <f ca="1">IFERROR(HYPERLINK("#'" &amp; B45 &amp; "'!A1", IF(B45 = "Regular Cases", INDIRECT("'" &amp; B45 &amp; "'!"  &amp; "R" &amp; COUNTIF($B$7:$B45, "Regular Cases") + 3 &amp; "C" &amp;COLUMN(C40), FALSE), INDIRECT("'" &amp; B45 &amp; "'!B6"))),"")</f>
        <v/>
      </c>
      <c r="E45" s="95" t="str">
        <f ca="1">IFERROR(IF(B45 = "Regular Cases", INDIRECT("'" &amp; B45 &amp; "'!"  &amp; "R" &amp; COUNTIF($B$7:$B45, "Regular Cases") + 3 &amp; "C" &amp;COLUMN(D40), FALSE), INDIRECT("'" &amp; B45 &amp; "'!B8")), "")</f>
        <v/>
      </c>
      <c r="F45" s="95" t="str">
        <f ca="1">IFERROR(IF(B45 = "Regular Cases", INDIRECT("'" &amp; B45 &amp; "'!"  &amp; "R" &amp; COUNTIF($B$7:$B45, "Regular Cases") + 3 &amp; "C" &amp;COLUMN(B40), FALSE), INDIRECT("'" &amp; B45 &amp; "'!B7")), "")</f>
        <v/>
      </c>
      <c r="G45" s="95" t="str">
        <f ca="1">IFERROR(IF(B45 = "Regular Cases", INDIRECT("'" &amp; B45 &amp; "'!"  &amp; "R" &amp; COUNTIF($B$7:$B45, "Regular Cases") + 3 &amp; "C" &amp;COLUMN(F40), FALSE), INDIRECT("'" &amp; B45 &amp; "'!B15")), "")</f>
        <v/>
      </c>
      <c r="H45" s="95" t="str">
        <f ca="1">IFERROR(IF(B45 = "Regular Cases", INDIRECT("'" &amp; B45 &amp; "'!"  &amp; "R" &amp; COUNTIF($B$7:$B45, "Regular Cases") + 3 &amp; "C" &amp;COLUMN(J40), FALSE), INDIRECT("'" &amp; B45 &amp; "'!F5")), "")</f>
        <v/>
      </c>
      <c r="I45" s="53" t="str">
        <f ca="1">IFERROR(IF(B45 = "Regular Cases", INDIRECT("'" &amp; B45 &amp; "'!"  &amp; "R" &amp; COUNTIF($B$7:$B45, "Regular Cases") + 3 &amp; "C" &amp;COLUMN(N40), FALSE), INDIRECT("'" &amp; B45 &amp; "'!F6")), "")</f>
        <v/>
      </c>
      <c r="J45" s="243" t="str">
        <f t="array" aca="1" ref="J45" ca="1">IF(LEFT(MIN(IF(Worksheet!$M$2:$M$51&gt;J44,Worksheet!$M$2:$M$51))) = "2", MIN(IF(Worksheet!$M$2:$M$51&gt;J44,Worksheet!$M$2:$M$51)), "")</f>
        <v/>
      </c>
      <c r="K45" s="93" t="str">
        <f ca="1">IFERROR(INDEX(Worksheet!$G$2:$G$52,MATCH(J45,Worksheet!$M$2:$M$51,0),1),"")</f>
        <v/>
      </c>
      <c r="L45" s="232" t="str">
        <f t="shared" ca="1" si="1"/>
        <v/>
      </c>
      <c r="M45" s="227" t="str">
        <f t="shared" ca="1" si="12"/>
        <v/>
      </c>
      <c r="N45" s="95" t="str">
        <f t="shared" ca="1" si="2"/>
        <v/>
      </c>
      <c r="O45" s="95" t="str">
        <f t="shared" ca="1" si="3"/>
        <v/>
      </c>
      <c r="P45" s="95" t="str">
        <f t="shared" ca="1" si="14"/>
        <v/>
      </c>
      <c r="Q45" s="95" t="str">
        <f t="shared" ca="1" si="4"/>
        <v/>
      </c>
      <c r="R45" s="53" t="str">
        <f t="shared" ca="1" si="5"/>
        <v/>
      </c>
      <c r="S45" s="243" t="str">
        <f t="array" aca="1" ref="S45" ca="1">IF(LEFT(MIN(IF(Worksheet!$M$2:$M$51&gt;S44,Worksheet!$M$2:$M$51))) = "3", MIN(IF(Worksheet!$M$2:$M$51&gt;S44,Worksheet!$M$2:$M$51)), "")</f>
        <v/>
      </c>
      <c r="T45" s="93" t="str">
        <f ca="1">IFERROR(INDEX(Worksheet!$G$2:$G$52,MATCH(S45,Worksheet!$M$2:$M$51,0),1),"")</f>
        <v/>
      </c>
      <c r="U45" s="232" t="str">
        <f t="shared" ca="1" si="6"/>
        <v/>
      </c>
      <c r="V45" s="227" t="str">
        <f t="shared" ca="1" si="13"/>
        <v/>
      </c>
      <c r="W45" s="95" t="str">
        <f t="shared" ca="1" si="7"/>
        <v/>
      </c>
      <c r="X45" s="95" t="str">
        <f t="shared" ca="1" si="8"/>
        <v/>
      </c>
      <c r="Y45" s="95" t="str">
        <f t="shared" ca="1" si="9"/>
        <v/>
      </c>
      <c r="Z45" s="95" t="str">
        <f t="shared" ca="1" si="10"/>
        <v/>
      </c>
      <c r="AA45" s="53" t="str">
        <f t="shared" ca="1" si="11"/>
        <v/>
      </c>
    </row>
    <row r="46" spans="1:27" x14ac:dyDescent="0.25">
      <c r="A46" s="93" t="str">
        <f t="array" aca="1" ref="A46" ca="1">IF(LEFT(MIN(IF(Worksheet!$M$2:$M$51&gt;A45,Worksheet!$M$2:$M$51))) = "1", MIN(IF(Worksheet!$M$2:$M$51&gt;A45,Worksheet!$M$2:$M$51)), "")</f>
        <v/>
      </c>
      <c r="B46" s="93" t="str">
        <f ca="1">IFERROR(INDEX(Worksheet!$G$2:$G$52,MATCH(A46,Worksheet!$M$2:$M$51,0),1),IF(COUNTIF($B$7:B45, "Regular Cases") &gt;= COUNTA('Regular Cases'!$A$4:$A$100), "", "Regular Cases"))</f>
        <v/>
      </c>
      <c r="C46" s="232" t="str">
        <f ca="1">IFERROR(HYPERLINK("#'" &amp; B46 &amp; "'!A1", IF(B46 = "Regular Cases", INDIRECT("'" &amp; B46 &amp; "'!"  &amp; "R" &amp; COUNTIF($B$7:$B46, "Regular Cases") + 3 &amp; "C" &amp;COLUMN(A41), FALSE), INDIRECT("'" &amp; B46 &amp; "'!B5"))),"")</f>
        <v/>
      </c>
      <c r="D46" s="227" t="str">
        <f ca="1">IFERROR(HYPERLINK("#'" &amp; B46 &amp; "'!A1", IF(B46 = "Regular Cases", INDIRECT("'" &amp; B46 &amp; "'!"  &amp; "R" &amp; COUNTIF($B$7:$B46, "Regular Cases") + 3 &amp; "C" &amp;COLUMN(C41), FALSE), INDIRECT("'" &amp; B46 &amp; "'!B6"))),"")</f>
        <v/>
      </c>
      <c r="E46" s="95" t="str">
        <f ca="1">IFERROR(IF(B46 = "Regular Cases", INDIRECT("'" &amp; B46 &amp; "'!"  &amp; "R" &amp; COUNTIF($B$7:$B46, "Regular Cases") + 3 &amp; "C" &amp;COLUMN(D41), FALSE), INDIRECT("'" &amp; B46 &amp; "'!B8")), "")</f>
        <v/>
      </c>
      <c r="F46" s="95" t="str">
        <f ca="1">IFERROR(IF(B46 = "Regular Cases", INDIRECT("'" &amp; B46 &amp; "'!"  &amp; "R" &amp; COUNTIF($B$7:$B46, "Regular Cases") + 3 &amp; "C" &amp;COLUMN(B41), FALSE), INDIRECT("'" &amp; B46 &amp; "'!B7")), "")</f>
        <v/>
      </c>
      <c r="G46" s="95" t="str">
        <f ca="1">IFERROR(IF(B46 = "Regular Cases", INDIRECT("'" &amp; B46 &amp; "'!"  &amp; "R" &amp; COUNTIF($B$7:$B46, "Regular Cases") + 3 &amp; "C" &amp;COLUMN(F41), FALSE), INDIRECT("'" &amp; B46 &amp; "'!B15")), "")</f>
        <v/>
      </c>
      <c r="H46" s="95" t="str">
        <f ca="1">IFERROR(IF(B46 = "Regular Cases", INDIRECT("'" &amp; B46 &amp; "'!"  &amp; "R" &amp; COUNTIF($B$7:$B46, "Regular Cases") + 3 &amp; "C" &amp;COLUMN(J41), FALSE), INDIRECT("'" &amp; B46 &amp; "'!F5")), "")</f>
        <v/>
      </c>
      <c r="I46" s="53" t="str">
        <f ca="1">IFERROR(IF(B46 = "Regular Cases", INDIRECT("'" &amp; B46 &amp; "'!"  &amp; "R" &amp; COUNTIF($B$7:$B46, "Regular Cases") + 3 &amp; "C" &amp;COLUMN(N41), FALSE), INDIRECT("'" &amp; B46 &amp; "'!F6")), "")</f>
        <v/>
      </c>
      <c r="J46" s="243" t="str">
        <f t="array" aca="1" ref="J46" ca="1">IF(LEFT(MIN(IF(Worksheet!$M$2:$M$51&gt;J45,Worksheet!$M$2:$M$51))) = "2", MIN(IF(Worksheet!$M$2:$M$51&gt;J45,Worksheet!$M$2:$M$51)), "")</f>
        <v/>
      </c>
      <c r="K46" s="93" t="str">
        <f ca="1">IFERROR(INDEX(Worksheet!$G$2:$G$52,MATCH(J46,Worksheet!$M$2:$M$51,0),1),"")</f>
        <v/>
      </c>
      <c r="L46" s="232" t="str">
        <f t="shared" ca="1" si="1"/>
        <v/>
      </c>
      <c r="M46" s="227" t="str">
        <f t="shared" ca="1" si="12"/>
        <v/>
      </c>
      <c r="N46" s="95" t="str">
        <f t="shared" ca="1" si="2"/>
        <v/>
      </c>
      <c r="O46" s="95" t="str">
        <f t="shared" ca="1" si="3"/>
        <v/>
      </c>
      <c r="P46" s="95" t="str">
        <f t="shared" ca="1" si="14"/>
        <v/>
      </c>
      <c r="Q46" s="95" t="str">
        <f t="shared" ca="1" si="4"/>
        <v/>
      </c>
      <c r="R46" s="53" t="str">
        <f t="shared" ca="1" si="5"/>
        <v/>
      </c>
      <c r="S46" s="243" t="str">
        <f t="array" aca="1" ref="S46" ca="1">IF(LEFT(MIN(IF(Worksheet!$M$2:$M$51&gt;S45,Worksheet!$M$2:$M$51))) = "3", MIN(IF(Worksheet!$M$2:$M$51&gt;S45,Worksheet!$M$2:$M$51)), "")</f>
        <v/>
      </c>
      <c r="T46" s="93" t="str">
        <f ca="1">IFERROR(INDEX(Worksheet!$G$2:$G$52,MATCH(S46,Worksheet!$M$2:$M$51,0),1),"")</f>
        <v/>
      </c>
      <c r="U46" s="232" t="str">
        <f t="shared" ca="1" si="6"/>
        <v/>
      </c>
      <c r="V46" s="227" t="str">
        <f t="shared" ca="1" si="13"/>
        <v/>
      </c>
      <c r="W46" s="95" t="str">
        <f t="shared" ca="1" si="7"/>
        <v/>
      </c>
      <c r="X46" s="95" t="str">
        <f t="shared" ca="1" si="8"/>
        <v/>
      </c>
      <c r="Y46" s="95" t="str">
        <f t="shared" ca="1" si="9"/>
        <v/>
      </c>
      <c r="Z46" s="95" t="str">
        <f t="shared" ca="1" si="10"/>
        <v/>
      </c>
      <c r="AA46" s="53" t="str">
        <f t="shared" ca="1" si="11"/>
        <v/>
      </c>
    </row>
    <row r="47" spans="1:27" x14ac:dyDescent="0.25">
      <c r="A47" s="93" t="str">
        <f t="array" aca="1" ref="A47" ca="1">IF(LEFT(MIN(IF(Worksheet!$M$2:$M$51&gt;A46,Worksheet!$M$2:$M$51))) = "1", MIN(IF(Worksheet!$M$2:$M$51&gt;A46,Worksheet!$M$2:$M$51)), "")</f>
        <v/>
      </c>
      <c r="B47" s="93" t="str">
        <f ca="1">IFERROR(INDEX(Worksheet!$G$2:$G$52,MATCH(A47,Worksheet!$M$2:$M$51,0),1),IF(COUNTIF($B$7:B46, "Regular Cases") &gt;= COUNTA('Regular Cases'!$A$4:$A$100), "", "Regular Cases"))</f>
        <v/>
      </c>
      <c r="C47" s="232" t="str">
        <f ca="1">IFERROR(HYPERLINK("#'" &amp; B47 &amp; "'!A1", IF(B47 = "Regular Cases", INDIRECT("'" &amp; B47 &amp; "'!"  &amp; "R" &amp; COUNTIF($B$7:$B47, "Regular Cases") + 3 &amp; "C" &amp;COLUMN(A42), FALSE), INDIRECT("'" &amp; B47 &amp; "'!B5"))),"")</f>
        <v/>
      </c>
      <c r="D47" s="227" t="str">
        <f ca="1">IFERROR(HYPERLINK("#'" &amp; B47 &amp; "'!A1", IF(B47 = "Regular Cases", INDIRECT("'" &amp; B47 &amp; "'!"  &amp; "R" &amp; COUNTIF($B$7:$B47, "Regular Cases") + 3 &amp; "C" &amp;COLUMN(C42), FALSE), INDIRECT("'" &amp; B47 &amp; "'!B6"))),"")</f>
        <v/>
      </c>
      <c r="E47" s="95" t="str">
        <f ca="1">IFERROR(IF(B47 = "Regular Cases", INDIRECT("'" &amp; B47 &amp; "'!"  &amp; "R" &amp; COUNTIF($B$7:$B47, "Regular Cases") + 3 &amp; "C" &amp;COLUMN(D42), FALSE), INDIRECT("'" &amp; B47 &amp; "'!B8")), "")</f>
        <v/>
      </c>
      <c r="F47" s="95" t="str">
        <f ca="1">IFERROR(IF(B47 = "Regular Cases", INDIRECT("'" &amp; B47 &amp; "'!"  &amp; "R" &amp; COUNTIF($B$7:$B47, "Regular Cases") + 3 &amp; "C" &amp;COLUMN(B42), FALSE), INDIRECT("'" &amp; B47 &amp; "'!B7")), "")</f>
        <v/>
      </c>
      <c r="G47" s="95" t="str">
        <f ca="1">IFERROR(IF(B47 = "Regular Cases", INDIRECT("'" &amp; B47 &amp; "'!"  &amp; "R" &amp; COUNTIF($B$7:$B47, "Regular Cases") + 3 &amp; "C" &amp;COLUMN(F42), FALSE), INDIRECT("'" &amp; B47 &amp; "'!B15")), "")</f>
        <v/>
      </c>
      <c r="H47" s="95" t="str">
        <f ca="1">IFERROR(IF(B47 = "Regular Cases", INDIRECT("'" &amp; B47 &amp; "'!"  &amp; "R" &amp; COUNTIF($B$7:$B47, "Regular Cases") + 3 &amp; "C" &amp;COLUMN(J42), FALSE), INDIRECT("'" &amp; B47 &amp; "'!F5")), "")</f>
        <v/>
      </c>
      <c r="I47" s="53" t="str">
        <f ca="1">IFERROR(IF(B47 = "Regular Cases", INDIRECT("'" &amp; B47 &amp; "'!"  &amp; "R" &amp; COUNTIF($B$7:$B47, "Regular Cases") + 3 &amp; "C" &amp;COLUMN(N42), FALSE), INDIRECT("'" &amp; B47 &amp; "'!F6")), "")</f>
        <v/>
      </c>
      <c r="J47" s="243" t="str">
        <f t="array" aca="1" ref="J47" ca="1">IF(LEFT(MIN(IF(Worksheet!$M$2:$M$51&gt;J46,Worksheet!$M$2:$M$51))) = "2", MIN(IF(Worksheet!$M$2:$M$51&gt;J46,Worksheet!$M$2:$M$51)), "")</f>
        <v/>
      </c>
      <c r="K47" s="93" t="str">
        <f ca="1">IFERROR(INDEX(Worksheet!$G$2:$G$52,MATCH(J47,Worksheet!$M$2:$M$51,0),1),"")</f>
        <v/>
      </c>
      <c r="L47" s="232" t="str">
        <f t="shared" ca="1" si="1"/>
        <v/>
      </c>
      <c r="M47" s="227" t="str">
        <f t="shared" ca="1" si="12"/>
        <v/>
      </c>
      <c r="N47" s="95" t="str">
        <f t="shared" ca="1" si="2"/>
        <v/>
      </c>
      <c r="O47" s="95" t="str">
        <f t="shared" ca="1" si="3"/>
        <v/>
      </c>
      <c r="P47" s="95" t="str">
        <f t="shared" ca="1" si="14"/>
        <v/>
      </c>
      <c r="Q47" s="95" t="str">
        <f t="shared" ca="1" si="4"/>
        <v/>
      </c>
      <c r="R47" s="53" t="str">
        <f t="shared" ca="1" si="5"/>
        <v/>
      </c>
      <c r="S47" s="243" t="str">
        <f t="array" aca="1" ref="S47" ca="1">IF(LEFT(MIN(IF(Worksheet!$M$2:$M$51&gt;S46,Worksheet!$M$2:$M$51))) = "3", MIN(IF(Worksheet!$M$2:$M$51&gt;S46,Worksheet!$M$2:$M$51)), "")</f>
        <v/>
      </c>
      <c r="T47" s="93" t="str">
        <f ca="1">IFERROR(INDEX(Worksheet!$G$2:$G$52,MATCH(S47,Worksheet!$M$2:$M$51,0),1),"")</f>
        <v/>
      </c>
      <c r="U47" s="232" t="str">
        <f t="shared" ca="1" si="6"/>
        <v/>
      </c>
      <c r="V47" s="227" t="str">
        <f t="shared" ca="1" si="13"/>
        <v/>
      </c>
      <c r="W47" s="95" t="str">
        <f t="shared" ca="1" si="7"/>
        <v/>
      </c>
      <c r="X47" s="95" t="str">
        <f t="shared" ca="1" si="8"/>
        <v/>
      </c>
      <c r="Y47" s="95" t="str">
        <f t="shared" ca="1" si="9"/>
        <v/>
      </c>
      <c r="Z47" s="95" t="str">
        <f t="shared" ca="1" si="10"/>
        <v/>
      </c>
      <c r="AA47" s="53" t="str">
        <f t="shared" ca="1" si="11"/>
        <v/>
      </c>
    </row>
    <row r="48" spans="1:27" x14ac:dyDescent="0.25">
      <c r="A48" s="93" t="str">
        <f t="array" aca="1" ref="A48" ca="1">IF(LEFT(MIN(IF(Worksheet!$M$2:$M$51&gt;A47,Worksheet!$M$2:$M$51))) = "1", MIN(IF(Worksheet!$M$2:$M$51&gt;A47,Worksheet!$M$2:$M$51)), "")</f>
        <v/>
      </c>
      <c r="B48" s="93" t="str">
        <f ca="1">IFERROR(INDEX(Worksheet!$G$2:$G$52,MATCH(A48,Worksheet!$M$2:$M$51,0),1),IF(COUNTIF($B$7:B47, "Regular Cases") &gt;= COUNTA('Regular Cases'!$A$4:$A$100), "", "Regular Cases"))</f>
        <v/>
      </c>
      <c r="C48" s="232" t="str">
        <f ca="1">IFERROR(HYPERLINK("#'" &amp; B48 &amp; "'!A1", IF(B48 = "Regular Cases", INDIRECT("'" &amp; B48 &amp; "'!"  &amp; "R" &amp; COUNTIF($B$7:$B48, "Regular Cases") + 3 &amp; "C" &amp;COLUMN(A43), FALSE), INDIRECT("'" &amp; B48 &amp; "'!B5"))),"")</f>
        <v/>
      </c>
      <c r="D48" s="227" t="str">
        <f ca="1">IFERROR(HYPERLINK("#'" &amp; B48 &amp; "'!A1", IF(B48 = "Regular Cases", INDIRECT("'" &amp; B48 &amp; "'!"  &amp; "R" &amp; COUNTIF($B$7:$B48, "Regular Cases") + 3 &amp; "C" &amp;COLUMN(C43), FALSE), INDIRECT("'" &amp; B48 &amp; "'!B6"))),"")</f>
        <v/>
      </c>
      <c r="E48" s="95" t="str">
        <f ca="1">IFERROR(IF(B48 = "Regular Cases", INDIRECT("'" &amp; B48 &amp; "'!"  &amp; "R" &amp; COUNTIF($B$7:$B48, "Regular Cases") + 3 &amp; "C" &amp;COLUMN(D43), FALSE), INDIRECT("'" &amp; B48 &amp; "'!B8")), "")</f>
        <v/>
      </c>
      <c r="F48" s="95" t="str">
        <f ca="1">IFERROR(IF(B48 = "Regular Cases", INDIRECT("'" &amp; B48 &amp; "'!"  &amp; "R" &amp; COUNTIF($B$7:$B48, "Regular Cases") + 3 &amp; "C" &amp;COLUMN(B43), FALSE), INDIRECT("'" &amp; B48 &amp; "'!B7")), "")</f>
        <v/>
      </c>
      <c r="G48" s="95" t="str">
        <f ca="1">IFERROR(IF(B48 = "Regular Cases", INDIRECT("'" &amp; B48 &amp; "'!"  &amp; "R" &amp; COUNTIF($B$7:$B48, "Regular Cases") + 3 &amp; "C" &amp;COLUMN(F43), FALSE), INDIRECT("'" &amp; B48 &amp; "'!B15")), "")</f>
        <v/>
      </c>
      <c r="H48" s="95" t="str">
        <f ca="1">IFERROR(IF(B48 = "Regular Cases", INDIRECT("'" &amp; B48 &amp; "'!"  &amp; "R" &amp; COUNTIF($B$7:$B48, "Regular Cases") + 3 &amp; "C" &amp;COLUMN(J43), FALSE), INDIRECT("'" &amp; B48 &amp; "'!F5")), "")</f>
        <v/>
      </c>
      <c r="I48" s="53" t="str">
        <f ca="1">IFERROR(IF(B48 = "Regular Cases", INDIRECT("'" &amp; B48 &amp; "'!"  &amp; "R" &amp; COUNTIF($B$7:$B48, "Regular Cases") + 3 &amp; "C" &amp;COLUMN(N43), FALSE), INDIRECT("'" &amp; B48 &amp; "'!F6")), "")</f>
        <v/>
      </c>
      <c r="J48" s="243" t="str">
        <f t="array" aca="1" ref="J48" ca="1">IF(LEFT(MIN(IF(Worksheet!$M$2:$M$51&gt;J47,Worksheet!$M$2:$M$51))) = "2", MIN(IF(Worksheet!$M$2:$M$51&gt;J47,Worksheet!$M$2:$M$51)), "")</f>
        <v/>
      </c>
      <c r="K48" s="93" t="str">
        <f ca="1">IFERROR(INDEX(Worksheet!$G$2:$G$52,MATCH(J48,Worksheet!$M$2:$M$51,0),1),"")</f>
        <v/>
      </c>
      <c r="L48" s="232" t="str">
        <f t="shared" ca="1" si="1"/>
        <v/>
      </c>
      <c r="M48" s="227" t="str">
        <f t="shared" ca="1" si="12"/>
        <v/>
      </c>
      <c r="N48" s="95" t="str">
        <f t="shared" ca="1" si="2"/>
        <v/>
      </c>
      <c r="O48" s="95" t="str">
        <f t="shared" ca="1" si="3"/>
        <v/>
      </c>
      <c r="P48" s="95" t="str">
        <f t="shared" ca="1" si="14"/>
        <v/>
      </c>
      <c r="Q48" s="95" t="str">
        <f t="shared" ca="1" si="4"/>
        <v/>
      </c>
      <c r="R48" s="53" t="str">
        <f t="shared" ca="1" si="5"/>
        <v/>
      </c>
      <c r="S48" s="243" t="str">
        <f t="array" aca="1" ref="S48" ca="1">IF(LEFT(MIN(IF(Worksheet!$M$2:$M$51&gt;S47,Worksheet!$M$2:$M$51))) = "3", MIN(IF(Worksheet!$M$2:$M$51&gt;S47,Worksheet!$M$2:$M$51)), "")</f>
        <v/>
      </c>
      <c r="T48" s="93" t="str">
        <f ca="1">IFERROR(INDEX(Worksheet!$G$2:$G$52,MATCH(S48,Worksheet!$M$2:$M$51,0),1),"")</f>
        <v/>
      </c>
      <c r="U48" s="232" t="str">
        <f t="shared" ca="1" si="6"/>
        <v/>
      </c>
      <c r="V48" s="227" t="str">
        <f t="shared" ca="1" si="13"/>
        <v/>
      </c>
      <c r="W48" s="95" t="str">
        <f t="shared" ca="1" si="7"/>
        <v/>
      </c>
      <c r="X48" s="95" t="str">
        <f t="shared" ca="1" si="8"/>
        <v/>
      </c>
      <c r="Y48" s="95" t="str">
        <f t="shared" ca="1" si="9"/>
        <v/>
      </c>
      <c r="Z48" s="95" t="str">
        <f t="shared" ca="1" si="10"/>
        <v/>
      </c>
      <c r="AA48" s="53" t="str">
        <f t="shared" ca="1" si="11"/>
        <v/>
      </c>
    </row>
    <row r="49" spans="1:27" x14ac:dyDescent="0.25">
      <c r="A49" s="93" t="str">
        <f t="array" aca="1" ref="A49" ca="1">IF(LEFT(MIN(IF(Worksheet!$M$2:$M$51&gt;A48,Worksheet!$M$2:$M$51))) = "1", MIN(IF(Worksheet!$M$2:$M$51&gt;A48,Worksheet!$M$2:$M$51)), "")</f>
        <v/>
      </c>
      <c r="B49" s="93" t="str">
        <f ca="1">IFERROR(INDEX(Worksheet!$G$2:$G$52,MATCH(A49,Worksheet!$M$2:$M$51,0),1),IF(COUNTIF($B$7:B48, "Regular Cases") &gt;= COUNTA('Regular Cases'!$A$4:$A$100), "", "Regular Cases"))</f>
        <v/>
      </c>
      <c r="C49" s="232" t="str">
        <f ca="1">IFERROR(HYPERLINK("#'" &amp; B49 &amp; "'!A1", IF(B49 = "Regular Cases", INDIRECT("'" &amp; B49 &amp; "'!"  &amp; "R" &amp; COUNTIF($B$7:$B49, "Regular Cases") + 3 &amp; "C" &amp;COLUMN(A44), FALSE), INDIRECT("'" &amp; B49 &amp; "'!B5"))),"")</f>
        <v/>
      </c>
      <c r="D49" s="227" t="str">
        <f ca="1">IFERROR(HYPERLINK("#'" &amp; B49 &amp; "'!A1", IF(B49 = "Regular Cases", INDIRECT("'" &amp; B49 &amp; "'!"  &amp; "R" &amp; COUNTIF($B$7:$B49, "Regular Cases") + 3 &amp; "C" &amp;COLUMN(C44), FALSE), INDIRECT("'" &amp; B49 &amp; "'!B6"))),"")</f>
        <v/>
      </c>
      <c r="E49" s="95" t="str">
        <f ca="1">IFERROR(IF(B49 = "Regular Cases", INDIRECT("'" &amp; B49 &amp; "'!"  &amp; "R" &amp; COUNTIF($B$7:$B49, "Regular Cases") + 3 &amp; "C" &amp;COLUMN(D44), FALSE), INDIRECT("'" &amp; B49 &amp; "'!B8")), "")</f>
        <v/>
      </c>
      <c r="F49" s="95" t="str">
        <f ca="1">IFERROR(IF(B49 = "Regular Cases", INDIRECT("'" &amp; B49 &amp; "'!"  &amp; "R" &amp; COUNTIF($B$7:$B49, "Regular Cases") + 3 &amp; "C" &amp;COLUMN(B44), FALSE), INDIRECT("'" &amp; B49 &amp; "'!B7")), "")</f>
        <v/>
      </c>
      <c r="G49" s="95" t="str">
        <f ca="1">IFERROR(IF(B49 = "Regular Cases", INDIRECT("'" &amp; B49 &amp; "'!"  &amp; "R" &amp; COUNTIF($B$7:$B49, "Regular Cases") + 3 &amp; "C" &amp;COLUMN(F44), FALSE), INDIRECT("'" &amp; B49 &amp; "'!B15")), "")</f>
        <v/>
      </c>
      <c r="H49" s="95" t="str">
        <f ca="1">IFERROR(IF(B49 = "Regular Cases", INDIRECT("'" &amp; B49 &amp; "'!"  &amp; "R" &amp; COUNTIF($B$7:$B49, "Regular Cases") + 3 &amp; "C" &amp;COLUMN(J44), FALSE), INDIRECT("'" &amp; B49 &amp; "'!F5")), "")</f>
        <v/>
      </c>
      <c r="I49" s="53" t="str">
        <f ca="1">IFERROR(IF(B49 = "Regular Cases", INDIRECT("'" &amp; B49 &amp; "'!"  &amp; "R" &amp; COUNTIF($B$7:$B49, "Regular Cases") + 3 &amp; "C" &amp;COLUMN(N44), FALSE), INDIRECT("'" &amp; B49 &amp; "'!F6")), "")</f>
        <v/>
      </c>
      <c r="J49" s="243" t="str">
        <f t="array" aca="1" ref="J49" ca="1">IF(LEFT(MIN(IF(Worksheet!$M$2:$M$51&gt;J48,Worksheet!$M$2:$M$51))) = "2", MIN(IF(Worksheet!$M$2:$M$51&gt;J48,Worksheet!$M$2:$M$51)), "")</f>
        <v/>
      </c>
      <c r="K49" s="93" t="str">
        <f ca="1">IFERROR(INDEX(Worksheet!$G$2:$G$52,MATCH(J49,Worksheet!$M$2:$M$51,0),1),"")</f>
        <v/>
      </c>
      <c r="L49" s="232" t="str">
        <f t="shared" ca="1" si="1"/>
        <v/>
      </c>
      <c r="M49" s="227" t="str">
        <f t="shared" ca="1" si="12"/>
        <v/>
      </c>
      <c r="N49" s="95" t="str">
        <f t="shared" ca="1" si="2"/>
        <v/>
      </c>
      <c r="O49" s="95" t="str">
        <f t="shared" ca="1" si="3"/>
        <v/>
      </c>
      <c r="P49" s="95" t="str">
        <f t="shared" ca="1" si="14"/>
        <v/>
      </c>
      <c r="Q49" s="95" t="str">
        <f t="shared" ca="1" si="4"/>
        <v/>
      </c>
      <c r="R49" s="53" t="str">
        <f t="shared" ca="1" si="5"/>
        <v/>
      </c>
      <c r="S49" s="243" t="str">
        <f t="array" aca="1" ref="S49" ca="1">IF(LEFT(MIN(IF(Worksheet!$M$2:$M$51&gt;S48,Worksheet!$M$2:$M$51))) = "3", MIN(IF(Worksheet!$M$2:$M$51&gt;S48,Worksheet!$M$2:$M$51)), "")</f>
        <v/>
      </c>
      <c r="T49" s="93" t="str">
        <f ca="1">IFERROR(INDEX(Worksheet!$G$2:$G$52,MATCH(S49,Worksheet!$M$2:$M$51,0),1),"")</f>
        <v/>
      </c>
      <c r="U49" s="232" t="str">
        <f t="shared" ca="1" si="6"/>
        <v/>
      </c>
      <c r="V49" s="227" t="str">
        <f t="shared" ca="1" si="13"/>
        <v/>
      </c>
      <c r="W49" s="95" t="str">
        <f t="shared" ca="1" si="7"/>
        <v/>
      </c>
      <c r="X49" s="95" t="str">
        <f t="shared" ca="1" si="8"/>
        <v/>
      </c>
      <c r="Y49" s="95" t="str">
        <f t="shared" ca="1" si="9"/>
        <v/>
      </c>
      <c r="Z49" s="95" t="str">
        <f t="shared" ca="1" si="10"/>
        <v/>
      </c>
      <c r="AA49" s="53" t="str">
        <f t="shared" ca="1" si="11"/>
        <v/>
      </c>
    </row>
    <row r="50" spans="1:27" x14ac:dyDescent="0.25">
      <c r="A50" s="93" t="str">
        <f t="array" aca="1" ref="A50" ca="1">IF(LEFT(MIN(IF(Worksheet!$M$2:$M$51&gt;A49,Worksheet!$M$2:$M$51))) = "1", MIN(IF(Worksheet!$M$2:$M$51&gt;A49,Worksheet!$M$2:$M$51)), "")</f>
        <v/>
      </c>
      <c r="B50" s="93" t="str">
        <f ca="1">IFERROR(INDEX(Worksheet!$G$2:$G$52,MATCH(A50,Worksheet!$M$2:$M$51,0),1),IF(COUNTIF($B$7:B49, "Regular Cases") &gt;= COUNTA('Regular Cases'!$A$4:$A$100), "", "Regular Cases"))</f>
        <v/>
      </c>
      <c r="C50" s="232" t="str">
        <f ca="1">IFERROR(HYPERLINK("#'" &amp; B50 &amp; "'!A1", IF(B50 = "Regular Cases", INDIRECT("'" &amp; B50 &amp; "'!"  &amp; "R" &amp; COUNTIF($B$7:$B50, "Regular Cases") + 3 &amp; "C" &amp;COLUMN(A45), FALSE), INDIRECT("'" &amp; B50 &amp; "'!B5"))),"")</f>
        <v/>
      </c>
      <c r="D50" s="227" t="str">
        <f ca="1">IFERROR(HYPERLINK("#'" &amp; B50 &amp; "'!A1", IF(B50 = "Regular Cases", INDIRECT("'" &amp; B50 &amp; "'!"  &amp; "R" &amp; COUNTIF($B$7:$B50, "Regular Cases") + 3 &amp; "C" &amp;COLUMN(C45), FALSE), INDIRECT("'" &amp; B50 &amp; "'!B6"))),"")</f>
        <v/>
      </c>
      <c r="E50" s="95" t="str">
        <f ca="1">IFERROR(IF(B50 = "Regular Cases", INDIRECT("'" &amp; B50 &amp; "'!"  &amp; "R" &amp; COUNTIF($B$7:$B50, "Regular Cases") + 3 &amp; "C" &amp;COLUMN(D45), FALSE), INDIRECT("'" &amp; B50 &amp; "'!B8")), "")</f>
        <v/>
      </c>
      <c r="F50" s="95" t="str">
        <f ca="1">IFERROR(IF(B50 = "Regular Cases", INDIRECT("'" &amp; B50 &amp; "'!"  &amp; "R" &amp; COUNTIF($B$7:$B50, "Regular Cases") + 3 &amp; "C" &amp;COLUMN(B45), FALSE), INDIRECT("'" &amp; B50 &amp; "'!B7")), "")</f>
        <v/>
      </c>
      <c r="G50" s="95" t="str">
        <f ca="1">IFERROR(IF(B50 = "Regular Cases", INDIRECT("'" &amp; B50 &amp; "'!"  &amp; "R" &amp; COUNTIF($B$7:$B50, "Regular Cases") + 3 &amp; "C" &amp;COLUMN(F45), FALSE), INDIRECT("'" &amp; B50 &amp; "'!B15")), "")</f>
        <v/>
      </c>
      <c r="H50" s="95" t="str">
        <f ca="1">IFERROR(IF(B50 = "Regular Cases", INDIRECT("'" &amp; B50 &amp; "'!"  &amp; "R" &amp; COUNTIF($B$7:$B50, "Regular Cases") + 3 &amp; "C" &amp;COLUMN(J45), FALSE), INDIRECT("'" &amp; B50 &amp; "'!F5")), "")</f>
        <v/>
      </c>
      <c r="I50" s="53" t="str">
        <f ca="1">IFERROR(IF(B50 = "Regular Cases", INDIRECT("'" &amp; B50 &amp; "'!"  &amp; "R" &amp; COUNTIF($B$7:$B50, "Regular Cases") + 3 &amp; "C" &amp;COLUMN(N45), FALSE), INDIRECT("'" &amp; B50 &amp; "'!F6")), "")</f>
        <v/>
      </c>
      <c r="J50" s="243" t="str">
        <f t="array" aca="1" ref="J50" ca="1">IF(LEFT(MIN(IF(Worksheet!$M$2:$M$51&gt;J49,Worksheet!$M$2:$M$51))) = "2", MIN(IF(Worksheet!$M$2:$M$51&gt;J49,Worksheet!$M$2:$M$51)), "")</f>
        <v/>
      </c>
      <c r="K50" s="93" t="str">
        <f ca="1">IFERROR(INDEX(Worksheet!$G$2:$G$52,MATCH(J50,Worksheet!$M$2:$M$51,0),1),"")</f>
        <v/>
      </c>
      <c r="L50" s="232" t="str">
        <f t="shared" ca="1" si="1"/>
        <v/>
      </c>
      <c r="M50" s="227" t="str">
        <f t="shared" ca="1" si="12"/>
        <v/>
      </c>
      <c r="N50" s="95" t="str">
        <f t="shared" ca="1" si="2"/>
        <v/>
      </c>
      <c r="O50" s="95" t="str">
        <f t="shared" ca="1" si="3"/>
        <v/>
      </c>
      <c r="P50" s="95" t="str">
        <f t="shared" ca="1" si="14"/>
        <v/>
      </c>
      <c r="Q50" s="95" t="str">
        <f t="shared" ca="1" si="4"/>
        <v/>
      </c>
      <c r="R50" s="53" t="str">
        <f t="shared" ca="1" si="5"/>
        <v/>
      </c>
      <c r="S50" s="243" t="str">
        <f t="array" aca="1" ref="S50" ca="1">IF(LEFT(MIN(IF(Worksheet!$M$2:$M$51&gt;S49,Worksheet!$M$2:$M$51))) = "3", MIN(IF(Worksheet!$M$2:$M$51&gt;S49,Worksheet!$M$2:$M$51)), "")</f>
        <v/>
      </c>
      <c r="T50" s="93" t="str">
        <f ca="1">IFERROR(INDEX(Worksheet!$G$2:$G$52,MATCH(S50,Worksheet!$M$2:$M$51,0),1),"")</f>
        <v/>
      </c>
      <c r="U50" s="232" t="str">
        <f t="shared" ca="1" si="6"/>
        <v/>
      </c>
      <c r="V50" s="227" t="str">
        <f t="shared" ca="1" si="13"/>
        <v/>
      </c>
      <c r="W50" s="95" t="str">
        <f t="shared" ca="1" si="7"/>
        <v/>
      </c>
      <c r="X50" s="95" t="str">
        <f t="shared" ca="1" si="8"/>
        <v/>
      </c>
      <c r="Y50" s="95" t="str">
        <f t="shared" ca="1" si="9"/>
        <v/>
      </c>
      <c r="Z50" s="95" t="str">
        <f t="shared" ca="1" si="10"/>
        <v/>
      </c>
      <c r="AA50" s="53" t="str">
        <f t="shared" ca="1" si="11"/>
        <v/>
      </c>
    </row>
    <row r="51" spans="1:27" x14ac:dyDescent="0.25">
      <c r="A51" s="93" t="str">
        <f t="array" aca="1" ref="A51" ca="1">IF(LEFT(MIN(IF(Worksheet!$M$2:$M$51&gt;A50,Worksheet!$M$2:$M$51))) = "1", MIN(IF(Worksheet!$M$2:$M$51&gt;A50,Worksheet!$M$2:$M$51)), "")</f>
        <v/>
      </c>
      <c r="B51" s="93" t="str">
        <f ca="1">IFERROR(INDEX(Worksheet!$G$2:$G$52,MATCH(A51,Worksheet!$M$2:$M$51,0),1),IF(COUNTIF($B$7:B50, "Regular Cases") &gt;= COUNTA('Regular Cases'!$A$4:$A$100), "", "Regular Cases"))</f>
        <v/>
      </c>
      <c r="C51" s="232" t="str">
        <f ca="1">IFERROR(HYPERLINK("#'" &amp; B51 &amp; "'!A1", IF(B51 = "Regular Cases", INDIRECT("'" &amp; B51 &amp; "'!"  &amp; "R" &amp; COUNTIF($B$7:$B51, "Regular Cases") + 3 &amp; "C" &amp;COLUMN(A46), FALSE), INDIRECT("'" &amp; B51 &amp; "'!B5"))),"")</f>
        <v/>
      </c>
      <c r="D51" s="227" t="str">
        <f ca="1">IFERROR(HYPERLINK("#'" &amp; B51 &amp; "'!A1", IF(B51 = "Regular Cases", INDIRECT("'" &amp; B51 &amp; "'!"  &amp; "R" &amp; COUNTIF($B$7:$B51, "Regular Cases") + 3 &amp; "C" &amp;COLUMN(C46), FALSE), INDIRECT("'" &amp; B51 &amp; "'!B6"))),"")</f>
        <v/>
      </c>
      <c r="E51" s="95" t="str">
        <f ca="1">IFERROR(IF(B51 = "Regular Cases", INDIRECT("'" &amp; B51 &amp; "'!"  &amp; "R" &amp; COUNTIF($B$7:$B51, "Regular Cases") + 3 &amp; "C" &amp;COLUMN(D46), FALSE), INDIRECT("'" &amp; B51 &amp; "'!B8")), "")</f>
        <v/>
      </c>
      <c r="F51" s="95" t="str">
        <f ca="1">IFERROR(IF(B51 = "Regular Cases", INDIRECT("'" &amp; B51 &amp; "'!"  &amp; "R" &amp; COUNTIF($B$7:$B51, "Regular Cases") + 3 &amp; "C" &amp;COLUMN(B46), FALSE), INDIRECT("'" &amp; B51 &amp; "'!B7")), "")</f>
        <v/>
      </c>
      <c r="G51" s="95" t="str">
        <f ca="1">IFERROR(IF(B51 = "Regular Cases", INDIRECT("'" &amp; B51 &amp; "'!"  &amp; "R" &amp; COUNTIF($B$7:$B51, "Regular Cases") + 3 &amp; "C" &amp;COLUMN(F46), FALSE), INDIRECT("'" &amp; B51 &amp; "'!B15")), "")</f>
        <v/>
      </c>
      <c r="H51" s="95" t="str">
        <f ca="1">IFERROR(IF(B51 = "Regular Cases", INDIRECT("'" &amp; B51 &amp; "'!"  &amp; "R" &amp; COUNTIF($B$7:$B51, "Regular Cases") + 3 &amp; "C" &amp;COLUMN(J46), FALSE), INDIRECT("'" &amp; B51 &amp; "'!F5")), "")</f>
        <v/>
      </c>
      <c r="I51" s="53" t="str">
        <f ca="1">IFERROR(IF(B51 = "Regular Cases", INDIRECT("'" &amp; B51 &amp; "'!"  &amp; "R" &amp; COUNTIF($B$7:$B51, "Regular Cases") + 3 &amp; "C" &amp;COLUMN(N46), FALSE), INDIRECT("'" &amp; B51 &amp; "'!F6")), "")</f>
        <v/>
      </c>
      <c r="J51" s="243" t="str">
        <f t="array" aca="1" ref="J51" ca="1">IF(LEFT(MIN(IF(Worksheet!$M$2:$M$51&gt;J50,Worksheet!$M$2:$M$51))) = "2", MIN(IF(Worksheet!$M$2:$M$51&gt;J50,Worksheet!$M$2:$M$51)), "")</f>
        <v/>
      </c>
      <c r="K51" s="93" t="str">
        <f ca="1">IFERROR(INDEX(Worksheet!$G$2:$G$52,MATCH(J51,Worksheet!$M$2:$M$51,0),1),"")</f>
        <v/>
      </c>
      <c r="L51" s="232" t="str">
        <f t="shared" ca="1" si="1"/>
        <v/>
      </c>
      <c r="M51" s="227" t="str">
        <f t="shared" ca="1" si="12"/>
        <v/>
      </c>
      <c r="N51" s="95" t="str">
        <f t="shared" ca="1" si="2"/>
        <v/>
      </c>
      <c r="O51" s="95" t="str">
        <f t="shared" ca="1" si="3"/>
        <v/>
      </c>
      <c r="P51" s="95" t="str">
        <f t="shared" ca="1" si="14"/>
        <v/>
      </c>
      <c r="Q51" s="95" t="str">
        <f t="shared" ca="1" si="4"/>
        <v/>
      </c>
      <c r="R51" s="53" t="str">
        <f t="shared" ca="1" si="5"/>
        <v/>
      </c>
      <c r="S51" s="243" t="str">
        <f t="array" aca="1" ref="S51" ca="1">IF(LEFT(MIN(IF(Worksheet!$M$2:$M$51&gt;S50,Worksheet!$M$2:$M$51))) = "3", MIN(IF(Worksheet!$M$2:$M$51&gt;S50,Worksheet!$M$2:$M$51)), "")</f>
        <v/>
      </c>
      <c r="T51" s="93" t="str">
        <f ca="1">IFERROR(INDEX(Worksheet!$G$2:$G$52,MATCH(S51,Worksheet!$M$2:$M$51,0),1),"")</f>
        <v/>
      </c>
      <c r="U51" s="232" t="str">
        <f t="shared" ca="1" si="6"/>
        <v/>
      </c>
      <c r="V51" s="227" t="str">
        <f t="shared" ca="1" si="13"/>
        <v/>
      </c>
      <c r="W51" s="95" t="str">
        <f t="shared" ca="1" si="7"/>
        <v/>
      </c>
      <c r="X51" s="95" t="str">
        <f t="shared" ca="1" si="8"/>
        <v/>
      </c>
      <c r="Y51" s="95" t="str">
        <f t="shared" ca="1" si="9"/>
        <v/>
      </c>
      <c r="Z51" s="95" t="str">
        <f t="shared" ca="1" si="10"/>
        <v/>
      </c>
      <c r="AA51" s="53" t="str">
        <f t="shared" ca="1" si="11"/>
        <v/>
      </c>
    </row>
    <row r="52" spans="1:27" x14ac:dyDescent="0.25">
      <c r="A52" s="93" t="str">
        <f t="array" aca="1" ref="A52" ca="1">IF(LEFT(MIN(IF(Worksheet!$M$2:$M$51&gt;A51,Worksheet!$M$2:$M$51))) = "1", MIN(IF(Worksheet!$M$2:$M$51&gt;A51,Worksheet!$M$2:$M$51)), "")</f>
        <v/>
      </c>
      <c r="B52" s="93" t="str">
        <f ca="1">IFERROR(INDEX(Worksheet!$G$2:$G$52,MATCH(A52,Worksheet!$M$2:$M$51,0),1),IF(COUNTIF($B$7:B51, "Regular Cases") &gt;= COUNTA('Regular Cases'!$A$4:$A$100), "", "Regular Cases"))</f>
        <v/>
      </c>
      <c r="C52" s="232" t="str">
        <f ca="1">IFERROR(HYPERLINK("#'" &amp; B52 &amp; "'!A1", IF(B52 = "Regular Cases", INDIRECT("'" &amp; B52 &amp; "'!"  &amp; "R" &amp; COUNTIF($B$7:$B52, "Regular Cases") + 3 &amp; "C" &amp;COLUMN(A47), FALSE), INDIRECT("'" &amp; B52 &amp; "'!B5"))),"")</f>
        <v/>
      </c>
      <c r="D52" s="227" t="str">
        <f ca="1">IFERROR(HYPERLINK("#'" &amp; B52 &amp; "'!A1", IF(B52 = "Regular Cases", INDIRECT("'" &amp; B52 &amp; "'!"  &amp; "R" &amp; COUNTIF($B$7:$B52, "Regular Cases") + 3 &amp; "C" &amp;COLUMN(C47), FALSE), INDIRECT("'" &amp; B52 &amp; "'!B6"))),"")</f>
        <v/>
      </c>
      <c r="E52" s="95" t="str">
        <f ca="1">IFERROR(IF(B52 = "Regular Cases", INDIRECT("'" &amp; B52 &amp; "'!"  &amp; "R" &amp; COUNTIF($B$7:$B52, "Regular Cases") + 3 &amp; "C" &amp;COLUMN(D47), FALSE), INDIRECT("'" &amp; B52 &amp; "'!B8")), "")</f>
        <v/>
      </c>
      <c r="F52" s="95" t="str">
        <f ca="1">IFERROR(IF(B52 = "Regular Cases", INDIRECT("'" &amp; B52 &amp; "'!"  &amp; "R" &amp; COUNTIF($B$7:$B52, "Regular Cases") + 3 &amp; "C" &amp;COLUMN(B47), FALSE), INDIRECT("'" &amp; B52 &amp; "'!B7")), "")</f>
        <v/>
      </c>
      <c r="G52" s="95" t="str">
        <f ca="1">IFERROR(IF(B52 = "Regular Cases", INDIRECT("'" &amp; B52 &amp; "'!"  &amp; "R" &amp; COUNTIF($B$7:$B52, "Regular Cases") + 3 &amp; "C" &amp;COLUMN(F47), FALSE), INDIRECT("'" &amp; B52 &amp; "'!B15")), "")</f>
        <v/>
      </c>
      <c r="H52" s="95" t="str">
        <f ca="1">IFERROR(IF(B52 = "Regular Cases", INDIRECT("'" &amp; B52 &amp; "'!"  &amp; "R" &amp; COUNTIF($B$7:$B52, "Regular Cases") + 3 &amp; "C" &amp;COLUMN(J47), FALSE), INDIRECT("'" &amp; B52 &amp; "'!F5")), "")</f>
        <v/>
      </c>
      <c r="I52" s="53" t="str">
        <f ca="1">IFERROR(IF(B52 = "Regular Cases", INDIRECT("'" &amp; B52 &amp; "'!"  &amp; "R" &amp; COUNTIF($B$7:$B52, "Regular Cases") + 3 &amp; "C" &amp;COLUMN(N47), FALSE), INDIRECT("'" &amp; B52 &amp; "'!F6")), "")</f>
        <v/>
      </c>
      <c r="J52" s="243" t="str">
        <f t="array" aca="1" ref="J52" ca="1">IF(LEFT(MIN(IF(Worksheet!$M$2:$M$51&gt;J51,Worksheet!$M$2:$M$51))) = "2", MIN(IF(Worksheet!$M$2:$M$51&gt;J51,Worksheet!$M$2:$M$51)), "")</f>
        <v/>
      </c>
      <c r="K52" s="93" t="str">
        <f ca="1">IFERROR(INDEX(Worksheet!$G$2:$G$52,MATCH(J52,Worksheet!$M$2:$M$51,0),1),"")</f>
        <v/>
      </c>
      <c r="L52" s="232" t="str">
        <f t="shared" ca="1" si="1"/>
        <v/>
      </c>
      <c r="M52" s="227" t="str">
        <f t="shared" ca="1" si="12"/>
        <v/>
      </c>
      <c r="N52" s="95" t="str">
        <f t="shared" ca="1" si="2"/>
        <v/>
      </c>
      <c r="O52" s="95" t="str">
        <f t="shared" ca="1" si="3"/>
        <v/>
      </c>
      <c r="P52" s="95" t="str">
        <f t="shared" ca="1" si="14"/>
        <v/>
      </c>
      <c r="Q52" s="95" t="str">
        <f t="shared" ca="1" si="4"/>
        <v/>
      </c>
      <c r="R52" s="53" t="str">
        <f t="shared" ca="1" si="5"/>
        <v/>
      </c>
      <c r="S52" s="243" t="str">
        <f t="array" aca="1" ref="S52" ca="1">IF(LEFT(MIN(IF(Worksheet!$M$2:$M$51&gt;S51,Worksheet!$M$2:$M$51))) = "3", MIN(IF(Worksheet!$M$2:$M$51&gt;S51,Worksheet!$M$2:$M$51)), "")</f>
        <v/>
      </c>
      <c r="T52" s="93" t="str">
        <f ca="1">IFERROR(INDEX(Worksheet!$G$2:$G$52,MATCH(S52,Worksheet!$M$2:$M$51,0),1),"")</f>
        <v/>
      </c>
      <c r="U52" s="232" t="str">
        <f t="shared" ca="1" si="6"/>
        <v/>
      </c>
      <c r="V52" s="227" t="str">
        <f t="shared" ca="1" si="13"/>
        <v/>
      </c>
      <c r="W52" s="95" t="str">
        <f t="shared" ca="1" si="7"/>
        <v/>
      </c>
      <c r="X52" s="95" t="str">
        <f t="shared" ca="1" si="8"/>
        <v/>
      </c>
      <c r="Y52" s="95" t="str">
        <f t="shared" ca="1" si="9"/>
        <v/>
      </c>
      <c r="Z52" s="95" t="str">
        <f t="shared" ca="1" si="10"/>
        <v/>
      </c>
      <c r="AA52" s="53" t="str">
        <f t="shared" ca="1" si="11"/>
        <v/>
      </c>
    </row>
    <row r="53" spans="1:27" x14ac:dyDescent="0.25">
      <c r="A53" s="93" t="str">
        <f t="array" aca="1" ref="A53" ca="1">IF(LEFT(MIN(IF(Worksheet!$M$2:$M$51&gt;A52,Worksheet!$M$2:$M$51))) = "1", MIN(IF(Worksheet!$M$2:$M$51&gt;A52,Worksheet!$M$2:$M$51)), "")</f>
        <v/>
      </c>
      <c r="B53" s="93" t="str">
        <f ca="1">IFERROR(INDEX(Worksheet!$G$2:$G$52,MATCH(A53,Worksheet!$M$2:$M$51,0),1),IF(COUNTIF($B$7:B52, "Regular Cases") &gt;= COUNTA('Regular Cases'!$A$4:$A$100), "", "Regular Cases"))</f>
        <v/>
      </c>
      <c r="C53" s="232" t="str">
        <f ca="1">IFERROR(HYPERLINK("#'" &amp; B53 &amp; "'!A1", IF(B53 = "Regular Cases", INDIRECT("'" &amp; B53 &amp; "'!"  &amp; "R" &amp; COUNTIF($B$7:$B53, "Regular Cases") + 3 &amp; "C" &amp;COLUMN(A48), FALSE), INDIRECT("'" &amp; B53 &amp; "'!B5"))),"")</f>
        <v/>
      </c>
      <c r="D53" s="227" t="str">
        <f ca="1">IFERROR(HYPERLINK("#'" &amp; B53 &amp; "'!A1", IF(B53 = "Regular Cases", INDIRECT("'" &amp; B53 &amp; "'!"  &amp; "R" &amp; COUNTIF($B$7:$B53, "Regular Cases") + 3 &amp; "C" &amp;COLUMN(C48), FALSE), INDIRECT("'" &amp; B53 &amp; "'!B6"))),"")</f>
        <v/>
      </c>
      <c r="E53" s="95" t="str">
        <f ca="1">IFERROR(IF(B53 = "Regular Cases", INDIRECT("'" &amp; B53 &amp; "'!"  &amp; "R" &amp; COUNTIF($B$7:$B53, "Regular Cases") + 3 &amp; "C" &amp;COLUMN(D48), FALSE), INDIRECT("'" &amp; B53 &amp; "'!B8")), "")</f>
        <v/>
      </c>
      <c r="F53" s="95" t="str">
        <f ca="1">IFERROR(IF(B53 = "Regular Cases", INDIRECT("'" &amp; B53 &amp; "'!"  &amp; "R" &amp; COUNTIF($B$7:$B53, "Regular Cases") + 3 &amp; "C" &amp;COLUMN(B48), FALSE), INDIRECT("'" &amp; B53 &amp; "'!B7")), "")</f>
        <v/>
      </c>
      <c r="G53" s="95" t="str">
        <f ca="1">IFERROR(IF(B53 = "Regular Cases", INDIRECT("'" &amp; B53 &amp; "'!"  &amp; "R" &amp; COUNTIF($B$7:$B53, "Regular Cases") + 3 &amp; "C" &amp;COLUMN(F48), FALSE), INDIRECT("'" &amp; B53 &amp; "'!B15")), "")</f>
        <v/>
      </c>
      <c r="H53" s="95" t="str">
        <f ca="1">IFERROR(IF(B53 = "Regular Cases", INDIRECT("'" &amp; B53 &amp; "'!"  &amp; "R" &amp; COUNTIF($B$7:$B53, "Regular Cases") + 3 &amp; "C" &amp;COLUMN(J48), FALSE), INDIRECT("'" &amp; B53 &amp; "'!F5")), "")</f>
        <v/>
      </c>
      <c r="I53" s="53" t="str">
        <f ca="1">IFERROR(IF(B53 = "Regular Cases", INDIRECT("'" &amp; B53 &amp; "'!"  &amp; "R" &amp; COUNTIF($B$7:$B53, "Regular Cases") + 3 &amp; "C" &amp;COLUMN(N48), FALSE), INDIRECT("'" &amp; B53 &amp; "'!F6")), "")</f>
        <v/>
      </c>
      <c r="J53" s="243" t="str">
        <f t="array" aca="1" ref="J53" ca="1">IF(LEFT(MIN(IF(Worksheet!$M$2:$M$51&gt;J52,Worksheet!$M$2:$M$51))) = "2", MIN(IF(Worksheet!$M$2:$M$51&gt;J52,Worksheet!$M$2:$M$51)), "")</f>
        <v/>
      </c>
      <c r="K53" s="93" t="str">
        <f ca="1">IFERROR(INDEX(Worksheet!$G$2:$G$52,MATCH(J53,Worksheet!$M$2:$M$51,0),1),"")</f>
        <v/>
      </c>
      <c r="L53" s="232" t="str">
        <f t="shared" ca="1" si="1"/>
        <v/>
      </c>
      <c r="M53" s="227" t="str">
        <f t="shared" ca="1" si="12"/>
        <v/>
      </c>
      <c r="N53" s="95" t="str">
        <f t="shared" ca="1" si="2"/>
        <v/>
      </c>
      <c r="O53" s="95" t="str">
        <f t="shared" ca="1" si="3"/>
        <v/>
      </c>
      <c r="P53" s="95" t="str">
        <f t="shared" ca="1" si="14"/>
        <v/>
      </c>
      <c r="Q53" s="95" t="str">
        <f t="shared" ca="1" si="4"/>
        <v/>
      </c>
      <c r="R53" s="53" t="str">
        <f t="shared" ca="1" si="5"/>
        <v/>
      </c>
      <c r="S53" s="243" t="str">
        <f t="array" aca="1" ref="S53" ca="1">IF(LEFT(MIN(IF(Worksheet!$M$2:$M$51&gt;S52,Worksheet!$M$2:$M$51))) = "3", MIN(IF(Worksheet!$M$2:$M$51&gt;S52,Worksheet!$M$2:$M$51)), "")</f>
        <v/>
      </c>
      <c r="T53" s="93" t="str">
        <f ca="1">IFERROR(INDEX(Worksheet!$G$2:$G$52,MATCH(S53,Worksheet!$M$2:$M$51,0),1),"")</f>
        <v/>
      </c>
      <c r="U53" s="232" t="str">
        <f t="shared" ca="1" si="6"/>
        <v/>
      </c>
      <c r="V53" s="227" t="str">
        <f t="shared" ca="1" si="13"/>
        <v/>
      </c>
      <c r="W53" s="95" t="str">
        <f t="shared" ca="1" si="7"/>
        <v/>
      </c>
      <c r="X53" s="95" t="str">
        <f t="shared" ca="1" si="8"/>
        <v/>
      </c>
      <c r="Y53" s="95" t="str">
        <f t="shared" ca="1" si="9"/>
        <v/>
      </c>
      <c r="Z53" s="95" t="str">
        <f t="shared" ca="1" si="10"/>
        <v/>
      </c>
      <c r="AA53" s="53" t="str">
        <f t="shared" ca="1" si="11"/>
        <v/>
      </c>
    </row>
    <row r="54" spans="1:27" x14ac:dyDescent="0.25">
      <c r="A54" s="93" t="str">
        <f t="array" aca="1" ref="A54" ca="1">IF(LEFT(MIN(IF(Worksheet!$M$2:$M$51&gt;A53,Worksheet!$M$2:$M$51))) = "1", MIN(IF(Worksheet!$M$2:$M$51&gt;A53,Worksheet!$M$2:$M$51)), "")</f>
        <v/>
      </c>
      <c r="B54" s="93" t="str">
        <f ca="1">IFERROR(INDEX(Worksheet!$G$2:$G$52,MATCH(A54,Worksheet!$M$2:$M$51,0),1),IF(COUNTIF($B$7:B53, "Regular Cases") &gt;= COUNTA('Regular Cases'!$A$4:$A$100), "", "Regular Cases"))</f>
        <v/>
      </c>
      <c r="C54" s="232" t="str">
        <f ca="1">IFERROR(HYPERLINK("#'" &amp; B54 &amp; "'!A1", IF(B54 = "Regular Cases", INDIRECT("'" &amp; B54 &amp; "'!"  &amp; "R" &amp; COUNTIF($B$7:$B54, "Regular Cases") + 3 &amp; "C" &amp;COLUMN(A49), FALSE), INDIRECT("'" &amp; B54 &amp; "'!B5"))),"")</f>
        <v/>
      </c>
      <c r="D54" s="227" t="str">
        <f ca="1">IFERROR(HYPERLINK("#'" &amp; B54 &amp; "'!A1", IF(B54 = "Regular Cases", INDIRECT("'" &amp; B54 &amp; "'!"  &amp; "R" &amp; COUNTIF($B$7:$B54, "Regular Cases") + 3 &amp; "C" &amp;COLUMN(C49), FALSE), INDIRECT("'" &amp; B54 &amp; "'!B6"))),"")</f>
        <v/>
      </c>
      <c r="E54" s="95" t="str">
        <f ca="1">IFERROR(IF(B54 = "Regular Cases", INDIRECT("'" &amp; B54 &amp; "'!"  &amp; "R" &amp; COUNTIF($B$7:$B54, "Regular Cases") + 3 &amp; "C" &amp;COLUMN(D49), FALSE), INDIRECT("'" &amp; B54 &amp; "'!B8")), "")</f>
        <v/>
      </c>
      <c r="F54" s="95" t="str">
        <f ca="1">IFERROR(IF(B54 = "Regular Cases", INDIRECT("'" &amp; B54 &amp; "'!"  &amp; "R" &amp; COUNTIF($B$7:$B54, "Regular Cases") + 3 &amp; "C" &amp;COLUMN(B49), FALSE), INDIRECT("'" &amp; B54 &amp; "'!B7")), "")</f>
        <v/>
      </c>
      <c r="G54" s="95" t="str">
        <f ca="1">IFERROR(IF(B54 = "Regular Cases", INDIRECT("'" &amp; B54 &amp; "'!"  &amp; "R" &amp; COUNTIF($B$7:$B54, "Regular Cases") + 3 &amp; "C" &amp;COLUMN(F49), FALSE), INDIRECT("'" &amp; B54 &amp; "'!B15")), "")</f>
        <v/>
      </c>
      <c r="H54" s="95" t="str">
        <f ca="1">IFERROR(IF(B54 = "Regular Cases", INDIRECT("'" &amp; B54 &amp; "'!"  &amp; "R" &amp; COUNTIF($B$7:$B54, "Regular Cases") + 3 &amp; "C" &amp;COLUMN(J49), FALSE), INDIRECT("'" &amp; B54 &amp; "'!F5")), "")</f>
        <v/>
      </c>
      <c r="I54" s="53" t="str">
        <f ca="1">IFERROR(IF(B54 = "Regular Cases", INDIRECT("'" &amp; B54 &amp; "'!"  &amp; "R" &amp; COUNTIF($B$7:$B54, "Regular Cases") + 3 &amp; "C" &amp;COLUMN(N49), FALSE), INDIRECT("'" &amp; B54 &amp; "'!F6")), "")</f>
        <v/>
      </c>
      <c r="J54" s="243" t="str">
        <f t="array" aca="1" ref="J54" ca="1">IF(LEFT(MIN(IF(Worksheet!$M$2:$M$51&gt;J53,Worksheet!$M$2:$M$51))) = "2", MIN(IF(Worksheet!$M$2:$M$51&gt;J53,Worksheet!$M$2:$M$51)), "")</f>
        <v/>
      </c>
      <c r="K54" s="93" t="str">
        <f ca="1">IFERROR(INDEX(Worksheet!$G$2:$G$52,MATCH(J54,Worksheet!$M$2:$M$51,0),1),"")</f>
        <v/>
      </c>
      <c r="L54" s="232" t="str">
        <f t="shared" ca="1" si="1"/>
        <v/>
      </c>
      <c r="M54" s="227" t="str">
        <f t="shared" ca="1" si="12"/>
        <v/>
      </c>
      <c r="N54" s="95" t="str">
        <f t="shared" ca="1" si="2"/>
        <v/>
      </c>
      <c r="O54" s="95" t="str">
        <f t="shared" ca="1" si="3"/>
        <v/>
      </c>
      <c r="P54" s="95" t="str">
        <f t="shared" ca="1" si="14"/>
        <v/>
      </c>
      <c r="Q54" s="95" t="str">
        <f t="shared" ca="1" si="4"/>
        <v/>
      </c>
      <c r="R54" s="53" t="str">
        <f t="shared" ca="1" si="5"/>
        <v/>
      </c>
      <c r="S54" s="243" t="str">
        <f t="array" aca="1" ref="S54" ca="1">IF(LEFT(MIN(IF(Worksheet!$M$2:$M$51&gt;S53,Worksheet!$M$2:$M$51))) = "3", MIN(IF(Worksheet!$M$2:$M$51&gt;S53,Worksheet!$M$2:$M$51)), "")</f>
        <v/>
      </c>
      <c r="T54" s="93" t="str">
        <f ca="1">IFERROR(INDEX(Worksheet!$G$2:$G$52,MATCH(S54,Worksheet!$M$2:$M$51,0),1),"")</f>
        <v/>
      </c>
      <c r="U54" s="232" t="str">
        <f t="shared" ca="1" si="6"/>
        <v/>
      </c>
      <c r="V54" s="227" t="str">
        <f t="shared" ca="1" si="13"/>
        <v/>
      </c>
      <c r="W54" s="95" t="str">
        <f t="shared" ca="1" si="7"/>
        <v/>
      </c>
      <c r="X54" s="95" t="str">
        <f t="shared" ca="1" si="8"/>
        <v/>
      </c>
      <c r="Y54" s="95" t="str">
        <f t="shared" ca="1" si="9"/>
        <v/>
      </c>
      <c r="Z54" s="95" t="str">
        <f t="shared" ca="1" si="10"/>
        <v/>
      </c>
      <c r="AA54" s="53" t="str">
        <f t="shared" ca="1" si="11"/>
        <v/>
      </c>
    </row>
    <row r="55" spans="1:27" x14ac:dyDescent="0.25">
      <c r="A55" s="93" t="str">
        <f t="array" aca="1" ref="A55" ca="1">IF(LEFT(MIN(IF(Worksheet!$M$2:$M$51&gt;A54,Worksheet!$M$2:$M$51))) = "1", MIN(IF(Worksheet!$M$2:$M$51&gt;A54,Worksheet!$M$2:$M$51)), "")</f>
        <v/>
      </c>
      <c r="B55" s="93" t="str">
        <f ca="1">IFERROR(INDEX(Worksheet!$G$2:$G$52,MATCH(A55,Worksheet!$M$2:$M$51,0),1),IF(COUNTIF($B$7:B54, "Regular Cases") &gt;= COUNTA('Regular Cases'!$A$4:$A$100), "", "Regular Cases"))</f>
        <v/>
      </c>
      <c r="C55" s="232" t="str">
        <f ca="1">IFERROR(HYPERLINK("#'" &amp; B55 &amp; "'!A1", IF(B55 = "Regular Cases", INDIRECT("'" &amp; B55 &amp; "'!"  &amp; "R" &amp; COUNTIF($B$7:$B55, "Regular Cases") + 3 &amp; "C" &amp;COLUMN(A50), FALSE), INDIRECT("'" &amp; B55 &amp; "'!B5"))),"")</f>
        <v/>
      </c>
      <c r="D55" s="227" t="str">
        <f ca="1">IFERROR(HYPERLINK("#'" &amp; B55 &amp; "'!A1", IF(B55 = "Regular Cases", INDIRECT("'" &amp; B55 &amp; "'!"  &amp; "R" &amp; COUNTIF($B$7:$B55, "Regular Cases") + 3 &amp; "C" &amp;COLUMN(C50), FALSE), INDIRECT("'" &amp; B55 &amp; "'!B6"))),"")</f>
        <v/>
      </c>
      <c r="E55" s="95" t="str">
        <f ca="1">IFERROR(IF(B55 = "Regular Cases", INDIRECT("'" &amp; B55 &amp; "'!"  &amp; "R" &amp; COUNTIF($B$7:$B55, "Regular Cases") + 3 &amp; "C" &amp;COLUMN(D50), FALSE), INDIRECT("'" &amp; B55 &amp; "'!B8")), "")</f>
        <v/>
      </c>
      <c r="F55" s="95" t="str">
        <f ca="1">IFERROR(IF(B55 = "Regular Cases", INDIRECT("'" &amp; B55 &amp; "'!"  &amp; "R" &amp; COUNTIF($B$7:$B55, "Regular Cases") + 3 &amp; "C" &amp;COLUMN(B50), FALSE), INDIRECT("'" &amp; B55 &amp; "'!B7")), "")</f>
        <v/>
      </c>
      <c r="G55" s="95" t="str">
        <f ca="1">IFERROR(IF(B55 = "Regular Cases", INDIRECT("'" &amp; B55 &amp; "'!"  &amp; "R" &amp; COUNTIF($B$7:$B55, "Regular Cases") + 3 &amp; "C" &amp;COLUMN(F50), FALSE), INDIRECT("'" &amp; B55 &amp; "'!B15")), "")</f>
        <v/>
      </c>
      <c r="H55" s="95" t="str">
        <f ca="1">IFERROR(IF(B55 = "Regular Cases", INDIRECT("'" &amp; B55 &amp; "'!"  &amp; "R" &amp; COUNTIF($B$7:$B55, "Regular Cases") + 3 &amp; "C" &amp;COLUMN(J50), FALSE), INDIRECT("'" &amp; B55 &amp; "'!F5")), "")</f>
        <v/>
      </c>
      <c r="I55" s="53" t="str">
        <f ca="1">IFERROR(IF(B55 = "Regular Cases", INDIRECT("'" &amp; B55 &amp; "'!"  &amp; "R" &amp; COUNTIF($B$7:$B55, "Regular Cases") + 3 &amp; "C" &amp;COLUMN(N50), FALSE), INDIRECT("'" &amp; B55 &amp; "'!F6")), "")</f>
        <v/>
      </c>
      <c r="J55" s="243" t="str">
        <f t="array" aca="1" ref="J55" ca="1">IF(LEFT(MIN(IF(Worksheet!$M$2:$M$51&gt;J54,Worksheet!$M$2:$M$51))) = "2", MIN(IF(Worksheet!$M$2:$M$51&gt;J54,Worksheet!$M$2:$M$51)), "")</f>
        <v/>
      </c>
      <c r="K55" s="93" t="str">
        <f ca="1">IFERROR(INDEX(Worksheet!$G$2:$G$52,MATCH(J55,Worksheet!$M$2:$M$51,0),1),"")</f>
        <v/>
      </c>
      <c r="L55" s="232" t="str">
        <f t="shared" ca="1" si="1"/>
        <v/>
      </c>
      <c r="M55" s="227" t="str">
        <f t="shared" ca="1" si="12"/>
        <v/>
      </c>
      <c r="N55" s="95" t="str">
        <f t="shared" ca="1" si="2"/>
        <v/>
      </c>
      <c r="O55" s="95" t="str">
        <f t="shared" ca="1" si="3"/>
        <v/>
      </c>
      <c r="P55" s="95" t="str">
        <f t="shared" ca="1" si="14"/>
        <v/>
      </c>
      <c r="Q55" s="95" t="str">
        <f t="shared" ca="1" si="4"/>
        <v/>
      </c>
      <c r="R55" s="53" t="str">
        <f t="shared" ca="1" si="5"/>
        <v/>
      </c>
      <c r="S55" s="243" t="str">
        <f t="array" aca="1" ref="S55" ca="1">IF(LEFT(MIN(IF(Worksheet!$M$2:$M$51&gt;S54,Worksheet!$M$2:$M$51))) = "3", MIN(IF(Worksheet!$M$2:$M$51&gt;S54,Worksheet!$M$2:$M$51)), "")</f>
        <v/>
      </c>
      <c r="T55" s="93" t="str">
        <f ca="1">IFERROR(INDEX(Worksheet!$G$2:$G$52,MATCH(S55,Worksheet!$M$2:$M$51,0),1),"")</f>
        <v/>
      </c>
      <c r="U55" s="232" t="str">
        <f t="shared" ca="1" si="6"/>
        <v/>
      </c>
      <c r="V55" s="227" t="str">
        <f t="shared" ca="1" si="13"/>
        <v/>
      </c>
      <c r="W55" s="95" t="str">
        <f t="shared" ca="1" si="7"/>
        <v/>
      </c>
      <c r="X55" s="95" t="str">
        <f t="shared" ca="1" si="8"/>
        <v/>
      </c>
      <c r="Y55" s="95" t="str">
        <f t="shared" ca="1" si="9"/>
        <v/>
      </c>
      <c r="Z55" s="95" t="str">
        <f t="shared" ca="1" si="10"/>
        <v/>
      </c>
      <c r="AA55" s="53" t="str">
        <f t="shared" ca="1" si="11"/>
        <v/>
      </c>
    </row>
    <row r="56" spans="1:27" ht="15.75" thickBot="1" x14ac:dyDescent="0.3">
      <c r="A56" s="93" t="str">
        <f t="array" aca="1" ref="A56" ca="1">IF(LEFT(MIN(IF(Worksheet!$M$2:$M$51&gt;A55,Worksheet!$M$2:$M$51))) = "1", MIN(IF(Worksheet!$M$2:$M$51&gt;A55,Worksheet!$M$2:$M$51)), "")</f>
        <v/>
      </c>
      <c r="B56" s="93" t="str">
        <f ca="1">IFERROR(INDEX(Worksheet!$G$2:$G$52,MATCH(A56,Worksheet!$M$2:$M$51,0),1),IF(COUNTIF($B$7:B55, "Regular Cases") &gt;= COUNTA('Regular Cases'!$A$4:$A$100), "", "Regular Cases"))</f>
        <v/>
      </c>
      <c r="C56" s="233" t="str">
        <f ca="1">IFERROR(HYPERLINK("#'" &amp; B56 &amp; "'!A1", IF(B56 = "Regular Cases", INDIRECT("'" &amp; B56 &amp; "'!"  &amp; "R" &amp; COUNTIF($B$7:$B56, "Regular Cases") + 3 &amp; "C" &amp;COLUMN(A51), FALSE), INDIRECT("'" &amp; B56 &amp; "'!B5"))),"")</f>
        <v/>
      </c>
      <c r="D56" s="229" t="str">
        <f ca="1">IFERROR(HYPERLINK("#'" &amp; B56 &amp; "'!A1", IF(B56 = "Regular Cases", INDIRECT("'" &amp; B56 &amp; "'!"  &amp; "R" &amp; COUNTIF($B$7:$B56, "Regular Cases") + 3 &amp; "C" &amp;COLUMN(C51), FALSE), INDIRECT("'" &amp; B56 &amp; "'!B6"))),"")</f>
        <v/>
      </c>
      <c r="E56" s="230" t="str">
        <f ca="1">IFERROR(IF(B56 = "Regular Cases", INDIRECT("'" &amp; B56 &amp; "'!"  &amp; "R" &amp; COUNTIF($B$7:$B56, "Regular Cases") + 3 &amp; "C" &amp;COLUMN(D51), FALSE), INDIRECT("'" &amp; B56 &amp; "'!B8")), "")</f>
        <v/>
      </c>
      <c r="F56" s="230" t="str">
        <f ca="1">IFERROR(IF(B56 = "Regular Cases", INDIRECT("'" &amp; B56 &amp; "'!"  &amp; "R" &amp; COUNTIF($B$7:$B56, "Regular Cases") + 3 &amp; "C" &amp;COLUMN(B51), FALSE), INDIRECT("'" &amp; B56 &amp; "'!B7")), "")</f>
        <v/>
      </c>
      <c r="G56" s="230" t="str">
        <f ca="1">IFERROR(IF(B56 = "Regular Cases", INDIRECT("'" &amp; B56 &amp; "'!"  &amp; "R" &amp; COUNTIF($B$7:$B56, "Regular Cases") + 3 &amp; "C" &amp;COLUMN(F51), FALSE), INDIRECT("'" &amp; B56 &amp; "'!B15")), "")</f>
        <v/>
      </c>
      <c r="H56" s="230" t="str">
        <f ca="1">IFERROR(IF(B56 = "Regular Cases", INDIRECT("'" &amp; B56 &amp; "'!"  &amp; "R" &amp; COUNTIF($B$7:$B56, "Regular Cases") + 3 &amp; "C" &amp;COLUMN(J51), FALSE), INDIRECT("'" &amp; B56 &amp; "'!F5")), "")</f>
        <v/>
      </c>
      <c r="I56" s="55" t="str">
        <f ca="1">IFERROR(IF(B56 = "Regular Cases", INDIRECT("'" &amp; B56 &amp; "'!"  &amp; "R" &amp; COUNTIF($B$7:$B56, "Regular Cases") + 3 &amp; "C" &amp;COLUMN(N51), FALSE), INDIRECT("'" &amp; B56 &amp; "'!F6")), "")</f>
        <v/>
      </c>
      <c r="J56" s="243" t="str">
        <f t="array" aca="1" ref="J56" ca="1">IF(LEFT(MIN(IF(Worksheet!$M$2:$M$51&gt;J55,Worksheet!$M$2:$M$51))) = "2", MIN(IF(Worksheet!$M$2:$M$51&gt;J55,Worksheet!$M$2:$M$51)), "")</f>
        <v/>
      </c>
      <c r="K56" s="93" t="str">
        <f ca="1">IFERROR(INDEX(Worksheet!$G$2:$G$52,MATCH(J56,Worksheet!$M$2:$M$51,0),1),"")</f>
        <v/>
      </c>
      <c r="L56" s="233" t="str">
        <f t="shared" ca="1" si="1"/>
        <v/>
      </c>
      <c r="M56" s="229" t="str">
        <f t="shared" ca="1" si="12"/>
        <v/>
      </c>
      <c r="N56" s="230" t="str">
        <f t="shared" ca="1" si="2"/>
        <v/>
      </c>
      <c r="O56" s="230" t="str">
        <f t="shared" ca="1" si="3"/>
        <v/>
      </c>
      <c r="P56" s="230" t="str">
        <f t="shared" ca="1" si="14"/>
        <v/>
      </c>
      <c r="Q56" s="230" t="str">
        <f t="shared" ca="1" si="4"/>
        <v/>
      </c>
      <c r="R56" s="55" t="str">
        <f t="shared" ca="1" si="5"/>
        <v/>
      </c>
      <c r="S56" s="243" t="str">
        <f t="array" aca="1" ref="S56" ca="1">IF(LEFT(MIN(IF(Worksheet!$M$2:$M$51&gt;S55,Worksheet!$M$2:$M$51))) = "3", MIN(IF(Worksheet!$M$2:$M$51&gt;S55,Worksheet!$M$2:$M$51)), "")</f>
        <v/>
      </c>
      <c r="T56" s="93" t="str">
        <f ca="1">IFERROR(INDEX(Worksheet!$G$2:$G$52,MATCH(S56,Worksheet!$M$2:$M$51,0),1),"")</f>
        <v/>
      </c>
      <c r="U56" s="233" t="str">
        <f t="shared" ca="1" si="6"/>
        <v/>
      </c>
      <c r="V56" s="229" t="str">
        <f t="shared" ca="1" si="13"/>
        <v/>
      </c>
      <c r="W56" s="230" t="str">
        <f t="shared" ca="1" si="7"/>
        <v/>
      </c>
      <c r="X56" s="230" t="str">
        <f t="shared" ca="1" si="8"/>
        <v/>
      </c>
      <c r="Y56" s="230" t="str">
        <f t="shared" ca="1" si="9"/>
        <v/>
      </c>
      <c r="Z56" s="230" t="str">
        <f t="shared" ca="1" si="10"/>
        <v/>
      </c>
      <c r="AA56" s="55" t="str">
        <f t="shared" ca="1" si="11"/>
        <v/>
      </c>
    </row>
  </sheetData>
  <mergeCells count="4">
    <mergeCell ref="U5:AA5"/>
    <mergeCell ref="C5:G5"/>
    <mergeCell ref="L5:P5"/>
    <mergeCell ref="G1:H1"/>
  </mergeCells>
  <conditionalFormatting sqref="B2:J2">
    <cfRule type="containsErrors" dxfId="59" priority="162">
      <formula>ISERROR(B2)</formula>
    </cfRule>
    <cfRule type="cellIs" dxfId="58" priority="163" operator="equal">
      <formula>0</formula>
    </cfRule>
  </conditionalFormatting>
  <conditionalFormatting sqref="B1 E1">
    <cfRule type="containsErrors" dxfId="57" priority="161">
      <formula>ISERROR(B1)</formula>
    </cfRule>
  </conditionalFormatting>
  <conditionalFormatting sqref="C7:D56">
    <cfRule type="containsErrors" dxfId="56" priority="150">
      <formula>ISERROR(C7)</formula>
    </cfRule>
  </conditionalFormatting>
  <conditionalFormatting sqref="L7:M56">
    <cfRule type="containsErrors" dxfId="55" priority="5">
      <formula>ISERROR(L7)</formula>
    </cfRule>
  </conditionalFormatting>
  <conditionalFormatting sqref="D1">
    <cfRule type="containsErrors" dxfId="54" priority="3">
      <formula>ISERROR(D1)</formula>
    </cfRule>
  </conditionalFormatting>
  <conditionalFormatting sqref="F1">
    <cfRule type="containsErrors" dxfId="53" priority="2">
      <formula>ISERROR(F1)</formula>
    </cfRule>
  </conditionalFormatting>
  <conditionalFormatting sqref="U7:V56">
    <cfRule type="containsErrors" dxfId="52" priority="1">
      <formula>ISERROR(U7)</formula>
    </cfRule>
  </conditionalFormatting>
  <hyperlinks>
    <hyperlink ref="C1" location="Menu!A1" display="Back To Menu"/>
    <hyperlink ref="O22" location="Weekly!A1" display="Weekly"/>
    <hyperlink ref="D1" location="'Regular Cases'!A1" display="Regular Cases"/>
    <hyperlink ref="F1" location="QECD!B4" display="QECD"/>
    <hyperlink ref="G1" location="'Action Items'!A1" display="Action Items"/>
    <hyperlink ref="I1" location="Summary!A1" display="Summary"/>
    <hyperlink ref="L1" location="Weekly!A1" display="Weekly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353"/>
  <sheetViews>
    <sheetView workbookViewId="0">
      <pane ySplit="2" topLeftCell="A3" activePane="bottomLeft" state="frozen"/>
      <selection pane="bottomLeft" activeCell="E1" sqref="E1:F1"/>
    </sheetView>
  </sheetViews>
  <sheetFormatPr defaultColWidth="9.140625" defaultRowHeight="15" outlineLevelRow="1" x14ac:dyDescent="0.25"/>
  <cols>
    <col min="1" max="1" width="15.5703125" style="1" customWidth="1"/>
    <col min="2" max="2" width="17" style="1" customWidth="1"/>
    <col min="3" max="3" width="11.85546875" style="2" customWidth="1"/>
    <col min="4" max="4" width="15.42578125" style="2" customWidth="1"/>
    <col min="5" max="5" width="10.5703125" style="2" customWidth="1"/>
    <col min="6" max="6" width="12" style="1" customWidth="1"/>
    <col min="7" max="7" width="29.85546875" style="1" customWidth="1"/>
    <col min="8" max="8" width="30.5703125" style="1" customWidth="1"/>
    <col min="9" max="9" width="9.140625" style="1"/>
    <col min="10" max="10" width="25.85546875" style="1" customWidth="1"/>
    <col min="11" max="16384" width="9.140625" style="1"/>
  </cols>
  <sheetData>
    <row r="1" spans="1:10" s="68" customFormat="1" ht="18.75" x14ac:dyDescent="0.25">
      <c r="A1" s="139" t="s">
        <v>150</v>
      </c>
      <c r="B1" s="139" t="s">
        <v>149</v>
      </c>
      <c r="C1" s="139" t="s">
        <v>113</v>
      </c>
      <c r="D1" s="215" t="s">
        <v>21</v>
      </c>
      <c r="E1" s="246" t="s">
        <v>114</v>
      </c>
      <c r="F1" s="246"/>
      <c r="G1" s="146" t="s">
        <v>177</v>
      </c>
    </row>
    <row r="2" spans="1:10" ht="30" x14ac:dyDescent="0.25">
      <c r="C2" s="2" t="s">
        <v>21</v>
      </c>
      <c r="D2" s="2" t="s">
        <v>111</v>
      </c>
      <c r="E2" s="2" t="s">
        <v>112</v>
      </c>
      <c r="F2" s="2" t="s">
        <v>67</v>
      </c>
      <c r="G2" s="1" t="s">
        <v>43</v>
      </c>
    </row>
    <row r="3" spans="1:10" ht="15.75" thickBot="1" x14ac:dyDescent="0.3">
      <c r="F3" s="2"/>
    </row>
    <row r="4" spans="1:10" ht="15.75" thickBot="1" x14ac:dyDescent="0.3">
      <c r="B4" s="89" t="str">
        <f ca="1">VLOOKUP((ROW(B4)+3)/7, Worksheet!$F$2:$G$51, 2,FALSE)</f>
        <v>Project 01</v>
      </c>
      <c r="C4" s="88" t="str">
        <f ca="1">IF(INDIRECT("'"&amp;$B4&amp;"'!"&amp;CELL("address",$B$5)) = "", "", INDIRECT("'"&amp;$B4&amp;"'!"&amp;CELL("address",$B$5)))</f>
        <v>Tessera/FotoNation</v>
      </c>
      <c r="D4" s="88" t="str">
        <f ca="1">IF(INDIRECT("'"&amp;$B4&amp;"'!"&amp;CELL("address",$B$6)) = "", "", INDIRECT("'"&amp;$B4&amp;"'!"&amp;CELL("address",$B$6)))</f>
        <v>TK 28 Vision Chip</v>
      </c>
      <c r="E4" s="88"/>
      <c r="F4" s="88" t="str">
        <f ca="1">IF(INDIRECT("'"&amp;$B4&amp;"'!"&amp;CELL("address",B$9)) = "", "", INDIRECT("'"&amp;$B4&amp;"'!"&amp;CELL("address",B$9)))</f>
        <v>Bill Wang</v>
      </c>
      <c r="G4" s="90"/>
      <c r="H4" s="62" t="str">
        <f ca="1">HYPERLINK("#'" &amp; B4 &amp; "'!A20", "Click and go to " &amp; C4 &amp; " - " &amp; D4)</f>
        <v>Click and go to Tessera/FotoNation - TK 28 Vision Chip</v>
      </c>
      <c r="J4" s="251"/>
    </row>
    <row r="5" spans="1:10" ht="14.45" customHeight="1" outlineLevel="1" x14ac:dyDescent="0.25">
      <c r="B5" s="50"/>
      <c r="C5" s="56">
        <v>1</v>
      </c>
      <c r="D5" s="59" t="e">
        <f ca="1">VLOOKUP($C5,INDIRECT("'"&amp;$B4&amp;"'!"&amp;CELL("address",$A$30)&amp;":"&amp;CELL("address",$E$110)),2, FALSE)</f>
        <v>#N/A</v>
      </c>
      <c r="E5" s="59" t="e">
        <f ca="1">VLOOKUP($C5,INDIRECT("'"&amp;$B4&amp;"'!"&amp;CELL("address",$A$30)&amp;":"&amp;CELL("address",$E$110)),3, FALSE)</f>
        <v>#N/A</v>
      </c>
      <c r="F5" s="59" t="e">
        <f ca="1">VLOOKUP($C5,INDIRECT("'"&amp;$B4&amp;"'!"&amp;CELL("address",$A$30)&amp;":"&amp;CELL("address",$F$110)),5, FALSE)</f>
        <v>#N/A</v>
      </c>
      <c r="G5" s="51" t="e">
        <f ca="1">VLOOKUP($C5,INDIRECT("'"&amp;$B4&amp;"'!"&amp;CELL("address",$A$30)&amp;":"&amp;CELL("address",$F$110)),6, FALSE)</f>
        <v>#N/A</v>
      </c>
      <c r="H5" s="62"/>
      <c r="J5" s="252"/>
    </row>
    <row r="6" spans="1:10" ht="14.45" customHeight="1" outlineLevel="1" x14ac:dyDescent="0.25">
      <c r="B6" s="74"/>
      <c r="C6" s="57">
        <v>2</v>
      </c>
      <c r="D6" s="60" t="e">
        <f ca="1">VLOOKUP($C6,INDIRECT("'"&amp;$B4&amp;"'!"&amp;CELL("address",$A$30)&amp;":"&amp;CELL("address",$E$110)),2, FALSE)</f>
        <v>#N/A</v>
      </c>
      <c r="E6" s="60" t="e">
        <f ca="1">VLOOKUP($C6,INDIRECT("'"&amp;$B4&amp;"'!"&amp;CELL("address",$A$30)&amp;":"&amp;CELL("address",$E$110)),3, FALSE)</f>
        <v>#N/A</v>
      </c>
      <c r="F6" s="69" t="e">
        <f ca="1">VLOOKUP($C6,INDIRECT("'"&amp;$B4&amp;"'!"&amp;CELL("address",$A$30)&amp;":"&amp;CELL("address",$F$110)),5, FALSE)</f>
        <v>#N/A</v>
      </c>
      <c r="G6" s="53" t="e">
        <f ca="1">VLOOKUP($C6,INDIRECT("'"&amp;$B4&amp;"'!"&amp;CELL("address",$A$30)&amp;":"&amp;CELL("address",$F$110)),6, FALSE)</f>
        <v>#N/A</v>
      </c>
      <c r="J6" s="252"/>
    </row>
    <row r="7" spans="1:10" ht="14.45" customHeight="1" outlineLevel="1" x14ac:dyDescent="0.25">
      <c r="B7" s="74"/>
      <c r="C7" s="57">
        <v>3</v>
      </c>
      <c r="D7" s="60" t="e">
        <f ca="1">VLOOKUP($C7,INDIRECT("'"&amp;$B4&amp;"'!"&amp;CELL("address",$A$30)&amp;":"&amp;CELL("address",$E$110)),2, FALSE)</f>
        <v>#N/A</v>
      </c>
      <c r="E7" s="60" t="e">
        <f ca="1">VLOOKUP($C7,INDIRECT("'"&amp;$B4&amp;"'!"&amp;CELL("address",$A$30)&amp;":"&amp;CELL("address",$E$110)),3, FALSE)</f>
        <v>#N/A</v>
      </c>
      <c r="F7" s="69" t="e">
        <f ca="1">VLOOKUP($C7,INDIRECT("'"&amp;$B4&amp;"'!"&amp;CELL("address",$A$30)&amp;":"&amp;CELL("address",$F$110)),5, FALSE)</f>
        <v>#N/A</v>
      </c>
      <c r="G7" s="53" t="e">
        <f ca="1">VLOOKUP($C7,INDIRECT("'"&amp;$B4&amp;"'!"&amp;CELL("address",$A$30)&amp;":"&amp;CELL("address",$F$110)),6, FALSE)</f>
        <v>#N/A</v>
      </c>
      <c r="J7" s="252"/>
    </row>
    <row r="8" spans="1:10" ht="14.45" customHeight="1" outlineLevel="1" x14ac:dyDescent="0.25">
      <c r="B8" s="52"/>
      <c r="C8" s="57">
        <v>4</v>
      </c>
      <c r="D8" s="60" t="e">
        <f ca="1">VLOOKUP($C8,INDIRECT("'"&amp;$B4&amp;"'!"&amp;CELL("address",$A$30)&amp;":"&amp;CELL("address",$E$110)),2, FALSE)</f>
        <v>#N/A</v>
      </c>
      <c r="E8" s="60" t="e">
        <f ca="1">VLOOKUP($C8,INDIRECT("'"&amp;$B4&amp;"'!"&amp;CELL("address",$A$30)&amp;":"&amp;CELL("address",$E$110)),3, FALSE)</f>
        <v>#N/A</v>
      </c>
      <c r="F8" s="69" t="e">
        <f ca="1">VLOOKUP($C8,INDIRECT("'"&amp;$B4&amp;"'!"&amp;CELL("address",$A$30)&amp;":"&amp;CELL("address",$F$110)),5, FALSE)</f>
        <v>#N/A</v>
      </c>
      <c r="G8" s="53" t="e">
        <f ca="1">VLOOKUP($C8,INDIRECT("'"&amp;$B4&amp;"'!"&amp;CELL("address",$A$30)&amp;":"&amp;CELL("address",$F$110)),6, FALSE)</f>
        <v>#N/A</v>
      </c>
      <c r="J8" s="252"/>
    </row>
    <row r="9" spans="1:10" ht="15" customHeight="1" outlineLevel="1" thickBot="1" x14ac:dyDescent="0.3">
      <c r="B9" s="54"/>
      <c r="C9" s="58">
        <v>5</v>
      </c>
      <c r="D9" s="61" t="e">
        <f ca="1">VLOOKUP($C9,INDIRECT("'"&amp;$B4&amp;"'!"&amp;CELL("address",$A$30)&amp;":"&amp;CELL("address",$E$110)),2, FALSE)</f>
        <v>#N/A</v>
      </c>
      <c r="E9" s="61" t="e">
        <f ca="1">VLOOKUP($C9,INDIRECT("'"&amp;$B4&amp;"'!"&amp;CELL("address",$A$30)&amp;":"&amp;CELL("address",$E$110)),3, FALSE)</f>
        <v>#N/A</v>
      </c>
      <c r="F9" s="70" t="e">
        <f ca="1">VLOOKUP($C9,INDIRECT("'"&amp;$B4&amp;"'!"&amp;CELL("address",$A$30)&amp;":"&amp;CELL("address",$F$110)),5, FALSE)</f>
        <v>#N/A</v>
      </c>
      <c r="G9" s="55" t="e">
        <f ca="1">VLOOKUP($C9,INDIRECT("'"&amp;$B4&amp;"'!"&amp;CELL("address",$A$30)&amp;":"&amp;CELL("address",$F$110)),6, FALSE)</f>
        <v>#N/A</v>
      </c>
      <c r="J9" s="252"/>
    </row>
    <row r="10" spans="1:10" ht="15.75" thickBot="1" x14ac:dyDescent="0.3">
      <c r="F10" s="2"/>
    </row>
    <row r="11" spans="1:10" ht="15.75" thickBot="1" x14ac:dyDescent="0.3">
      <c r="B11" s="89" t="str">
        <f ca="1">VLOOKUP((ROW(B11)+3)/7, Worksheet!$F$2:$G$51, 2,FALSE)</f>
        <v>Project 02</v>
      </c>
      <c r="C11" s="88" t="str">
        <f ca="1">IF(INDIRECT("'"&amp;$B11&amp;"'!"&amp;CELL("address",$B$5)) = "", "", INDIRECT("'"&amp;$B11&amp;"'!"&amp;CELL("address",$B$5)))</f>
        <v>Tessera/Fotonation</v>
      </c>
      <c r="D11" s="88" t="str">
        <f ca="1">IF(INDIRECT("'"&amp;$B11&amp;"'!"&amp;CELL("address",$B$6)) = "", "", INDIRECT("'"&amp;$B11&amp;"'!"&amp;CELL("address",$B$6)))</f>
        <v>VIP8000UL, DC8000, GCNanoLite</v>
      </c>
      <c r="E11" s="88" t="s">
        <v>204</v>
      </c>
      <c r="F11" s="88" t="str">
        <f ca="1">IF(INDIRECT("'"&amp;$B11&amp;"'!"&amp;CELL("address",B$9)) = "", "", INDIRECT("'"&amp;$B11&amp;"'!"&amp;CELL("address",B$9)))</f>
        <v>Bill Wang</v>
      </c>
      <c r="G11" s="90"/>
      <c r="H11" s="62" t="str">
        <f ca="1">HYPERLINK("#'" &amp; B11 &amp; "'!A20", "Click and go to " &amp; C11 &amp; " - " &amp; D11)</f>
        <v>Click and go to Tessera/Fotonation - VIP8000UL, DC8000, GCNanoLite</v>
      </c>
    </row>
    <row r="12" spans="1:10" ht="14.45" customHeight="1" outlineLevel="1" x14ac:dyDescent="0.25">
      <c r="B12" s="50"/>
      <c r="C12" s="56">
        <v>1</v>
      </c>
      <c r="D12" s="59" t="e">
        <f ca="1">VLOOKUP($C12,INDIRECT("'"&amp;$B11&amp;"'!"&amp;CELL("address",$A$30)&amp;":"&amp;CELL("address",$E$110)),2, FALSE)</f>
        <v>#N/A</v>
      </c>
      <c r="E12" s="59" t="e">
        <f ca="1">VLOOKUP($C12,INDIRECT("'"&amp;$B11&amp;"'!"&amp;CELL("address",$A$30)&amp;":"&amp;CELL("address",$E$110)),3, FALSE)</f>
        <v>#N/A</v>
      </c>
      <c r="F12" s="59" t="e">
        <f ca="1">VLOOKUP($C12,INDIRECT("'"&amp;$B11&amp;"'!"&amp;CELL("address",$A$30)&amp;":"&amp;CELL("address",$F$110)),5, FALSE)</f>
        <v>#N/A</v>
      </c>
      <c r="G12" s="51" t="e">
        <f ca="1">VLOOKUP($C12,INDIRECT("'"&amp;$B11&amp;"'!"&amp;CELL("address",$A$30)&amp;":"&amp;CELL("address",$F$110)),6, FALSE)</f>
        <v>#N/A</v>
      </c>
      <c r="H12" s="62"/>
    </row>
    <row r="13" spans="1:10" ht="14.45" customHeight="1" outlineLevel="1" x14ac:dyDescent="0.25">
      <c r="B13" s="74"/>
      <c r="C13" s="57">
        <v>2</v>
      </c>
      <c r="D13" s="60" t="e">
        <f ca="1">VLOOKUP($C13,INDIRECT("'"&amp;$B11&amp;"'!"&amp;CELL("address",$A$30)&amp;":"&amp;CELL("address",$E$110)),2, FALSE)</f>
        <v>#N/A</v>
      </c>
      <c r="E13" s="60" t="e">
        <f ca="1">VLOOKUP($C13,INDIRECT("'"&amp;$B11&amp;"'!"&amp;CELL("address",$A$30)&amp;":"&amp;CELL("address",$E$110)),3, FALSE)</f>
        <v>#N/A</v>
      </c>
      <c r="F13" s="69" t="e">
        <f ca="1">VLOOKUP($C13,INDIRECT("'"&amp;$B11&amp;"'!"&amp;CELL("address",$A$30)&amp;":"&amp;CELL("address",$F$110)),5, FALSE)</f>
        <v>#N/A</v>
      </c>
      <c r="G13" s="53" t="e">
        <f ca="1">VLOOKUP($C13,INDIRECT("'"&amp;$B11&amp;"'!"&amp;CELL("address",$A$30)&amp;":"&amp;CELL("address",$F$110)),6, FALSE)</f>
        <v>#N/A</v>
      </c>
    </row>
    <row r="14" spans="1:10" ht="14.45" customHeight="1" outlineLevel="1" x14ac:dyDescent="0.25">
      <c r="B14" s="74"/>
      <c r="C14" s="57">
        <v>3</v>
      </c>
      <c r="D14" s="60" t="e">
        <f ca="1">VLOOKUP($C14,INDIRECT("'"&amp;$B11&amp;"'!"&amp;CELL("address",$A$30)&amp;":"&amp;CELL("address",$E$110)),2, FALSE)</f>
        <v>#N/A</v>
      </c>
      <c r="E14" s="60" t="e">
        <f ca="1">VLOOKUP($C14,INDIRECT("'"&amp;$B11&amp;"'!"&amp;CELL("address",$A$30)&amp;":"&amp;CELL("address",$E$110)),3, FALSE)</f>
        <v>#N/A</v>
      </c>
      <c r="F14" s="69" t="e">
        <f ca="1">VLOOKUP($C14,INDIRECT("'"&amp;$B11&amp;"'!"&amp;CELL("address",$A$30)&amp;":"&amp;CELL("address",$F$110)),5, FALSE)</f>
        <v>#N/A</v>
      </c>
      <c r="G14" s="53" t="e">
        <f ca="1">VLOOKUP($C14,INDIRECT("'"&amp;$B11&amp;"'!"&amp;CELL("address",$A$30)&amp;":"&amp;CELL("address",$F$110)),6, FALSE)</f>
        <v>#N/A</v>
      </c>
    </row>
    <row r="15" spans="1:10" ht="14.45" customHeight="1" outlineLevel="1" x14ac:dyDescent="0.25">
      <c r="B15" s="52"/>
      <c r="C15" s="57">
        <v>4</v>
      </c>
      <c r="D15" s="60" t="e">
        <f ca="1">VLOOKUP($C15,INDIRECT("'"&amp;$B11&amp;"'!"&amp;CELL("address",$A$30)&amp;":"&amp;CELL("address",$E$110)),2, FALSE)</f>
        <v>#N/A</v>
      </c>
      <c r="E15" s="60" t="e">
        <f ca="1">VLOOKUP($C15,INDIRECT("'"&amp;$B11&amp;"'!"&amp;CELL("address",$A$30)&amp;":"&amp;CELL("address",$E$110)),3, FALSE)</f>
        <v>#N/A</v>
      </c>
      <c r="F15" s="69" t="e">
        <f ca="1">VLOOKUP($C15,INDIRECT("'"&amp;$B11&amp;"'!"&amp;CELL("address",$A$30)&amp;":"&amp;CELL("address",$F$110)),5, FALSE)</f>
        <v>#N/A</v>
      </c>
      <c r="G15" s="53" t="e">
        <f ca="1">VLOOKUP($C15,INDIRECT("'"&amp;$B11&amp;"'!"&amp;CELL("address",$A$30)&amp;":"&amp;CELL("address",$F$110)),6, FALSE)</f>
        <v>#N/A</v>
      </c>
    </row>
    <row r="16" spans="1:10" ht="15" customHeight="1" outlineLevel="1" thickBot="1" x14ac:dyDescent="0.3">
      <c r="B16" s="54"/>
      <c r="C16" s="58">
        <v>5</v>
      </c>
      <c r="D16" s="61" t="e">
        <f ca="1">VLOOKUP($C16,INDIRECT("'"&amp;$B11&amp;"'!"&amp;CELL("address",$A$30)&amp;":"&amp;CELL("address",$E$110)),2, FALSE)</f>
        <v>#N/A</v>
      </c>
      <c r="E16" s="61" t="e">
        <f ca="1">VLOOKUP($C16,INDIRECT("'"&amp;$B11&amp;"'!"&amp;CELL("address",$A$30)&amp;":"&amp;CELL("address",$E$110)),3, FALSE)</f>
        <v>#N/A</v>
      </c>
      <c r="F16" s="70" t="e">
        <f ca="1">VLOOKUP($C16,INDIRECT("'"&amp;$B11&amp;"'!"&amp;CELL("address",$A$30)&amp;":"&amp;CELL("address",$F$110)),5, FALSE)</f>
        <v>#N/A</v>
      </c>
      <c r="G16" s="55" t="e">
        <f ca="1">VLOOKUP($C16,INDIRECT("'"&amp;$B11&amp;"'!"&amp;CELL("address",$A$30)&amp;":"&amp;CELL("address",$F$110)),6, FALSE)</f>
        <v>#N/A</v>
      </c>
    </row>
    <row r="17" spans="2:8" ht="15.75" thickBot="1" x14ac:dyDescent="0.3">
      <c r="F17" s="2"/>
    </row>
    <row r="18" spans="2:8" ht="15.75" thickBot="1" x14ac:dyDescent="0.3">
      <c r="B18" s="89" t="str">
        <f ca="1">VLOOKUP((ROW(B18)+3)/7, Worksheet!$F$2:$G$51, 2,FALSE)</f>
        <v>Project 03</v>
      </c>
      <c r="C18" s="88" t="str">
        <f ca="1">IF(INDIRECT("'"&amp;$B18&amp;"'!"&amp;CELL("address",$B$5)) = "", "", INDIRECT("'"&amp;$B18&amp;"'!"&amp;CELL("address",$B$5)))</f>
        <v>VoragoTech</v>
      </c>
      <c r="D18" s="88" t="str">
        <f ca="1">IF(INDIRECT("'"&amp;$B18&amp;"'!"&amp;CELL("address",$B$6)) = "", "", INDIRECT("'"&amp;$B18&amp;"'!"&amp;CELL("address",$B$6)))</f>
        <v>ADC in GF 0.13u IP license auto grade</v>
      </c>
      <c r="E18" s="88" t="s">
        <v>204</v>
      </c>
      <c r="F18" s="88" t="str">
        <f ca="1">IF(INDIRECT("'"&amp;$B18&amp;"'!"&amp;CELL("address",B$9)) = "", "", INDIRECT("'"&amp;$B18&amp;"'!"&amp;CELL("address",B$9)))</f>
        <v>Mahadev Kolluru</v>
      </c>
      <c r="G18" s="90"/>
      <c r="H18" s="62" t="str">
        <f ca="1">HYPERLINK("#'" &amp; B18 &amp; "'!A20", "Click and go to " &amp; C18 &amp; " - " &amp; D18)</f>
        <v>Click and go to VoragoTech - ADC in GF 0.13u IP license auto grade</v>
      </c>
    </row>
    <row r="19" spans="2:8" ht="14.45" customHeight="1" outlineLevel="1" x14ac:dyDescent="0.25">
      <c r="B19" s="50"/>
      <c r="C19" s="56">
        <v>1</v>
      </c>
      <c r="D19" s="59" t="e">
        <f ca="1">VLOOKUP($C19,INDIRECT("'"&amp;$B18&amp;"'!"&amp;CELL("address",$A$30)&amp;":"&amp;CELL("address",$E$110)),2, FALSE)</f>
        <v>#N/A</v>
      </c>
      <c r="E19" s="59" t="e">
        <f ca="1">VLOOKUP($C19,INDIRECT("'"&amp;$B18&amp;"'!"&amp;CELL("address",$A$30)&amp;":"&amp;CELL("address",$E$110)),3, FALSE)</f>
        <v>#N/A</v>
      </c>
      <c r="F19" s="59" t="e">
        <f ca="1">VLOOKUP($C19,INDIRECT("'"&amp;$B18&amp;"'!"&amp;CELL("address",$A$30)&amp;":"&amp;CELL("address",$F$110)),5, FALSE)</f>
        <v>#N/A</v>
      </c>
      <c r="G19" s="51" t="e">
        <f ca="1">VLOOKUP($C19,INDIRECT("'"&amp;$B18&amp;"'!"&amp;CELL("address",$A$30)&amp;":"&amp;CELL("address",$F$110)),6, FALSE)</f>
        <v>#N/A</v>
      </c>
      <c r="H19" s="62"/>
    </row>
    <row r="20" spans="2:8" ht="14.45" customHeight="1" outlineLevel="1" x14ac:dyDescent="0.25">
      <c r="B20" s="74"/>
      <c r="C20" s="57">
        <v>2</v>
      </c>
      <c r="D20" s="60" t="e">
        <f ca="1">VLOOKUP($C20,INDIRECT("'"&amp;$B18&amp;"'!"&amp;CELL("address",$A$30)&amp;":"&amp;CELL("address",$E$110)),2, FALSE)</f>
        <v>#N/A</v>
      </c>
      <c r="E20" s="60" t="e">
        <f ca="1">VLOOKUP($C20,INDIRECT("'"&amp;$B18&amp;"'!"&amp;CELL("address",$A$30)&amp;":"&amp;CELL("address",$E$110)),3, FALSE)</f>
        <v>#N/A</v>
      </c>
      <c r="F20" s="69" t="e">
        <f ca="1">VLOOKUP($C20,INDIRECT("'"&amp;$B18&amp;"'!"&amp;CELL("address",$A$30)&amp;":"&amp;CELL("address",$F$110)),5, FALSE)</f>
        <v>#N/A</v>
      </c>
      <c r="G20" s="53" t="e">
        <f ca="1">VLOOKUP($C20,INDIRECT("'"&amp;$B18&amp;"'!"&amp;CELL("address",$A$30)&amp;":"&amp;CELL("address",$F$110)),6, FALSE)</f>
        <v>#N/A</v>
      </c>
    </row>
    <row r="21" spans="2:8" ht="14.45" customHeight="1" outlineLevel="1" x14ac:dyDescent="0.25">
      <c r="B21" s="74"/>
      <c r="C21" s="57">
        <v>3</v>
      </c>
      <c r="D21" s="60" t="e">
        <f ca="1">VLOOKUP($C21,INDIRECT("'"&amp;$B18&amp;"'!"&amp;CELL("address",$A$30)&amp;":"&amp;CELL("address",$E$110)),2, FALSE)</f>
        <v>#N/A</v>
      </c>
      <c r="E21" s="60" t="e">
        <f ca="1">VLOOKUP($C21,INDIRECT("'"&amp;$B18&amp;"'!"&amp;CELL("address",$A$30)&amp;":"&amp;CELL("address",$E$110)),3, FALSE)</f>
        <v>#N/A</v>
      </c>
      <c r="F21" s="69" t="e">
        <f ca="1">VLOOKUP($C21,INDIRECT("'"&amp;$B18&amp;"'!"&amp;CELL("address",$A$30)&amp;":"&amp;CELL("address",$F$110)),5, FALSE)</f>
        <v>#N/A</v>
      </c>
      <c r="G21" s="53" t="e">
        <f ca="1">VLOOKUP($C21,INDIRECT("'"&amp;$B18&amp;"'!"&amp;CELL("address",$A$30)&amp;":"&amp;CELL("address",$F$110)),6, FALSE)</f>
        <v>#N/A</v>
      </c>
    </row>
    <row r="22" spans="2:8" ht="14.45" customHeight="1" outlineLevel="1" x14ac:dyDescent="0.25">
      <c r="B22" s="52"/>
      <c r="C22" s="57">
        <v>4</v>
      </c>
      <c r="D22" s="60" t="e">
        <f ca="1">VLOOKUP($C22,INDIRECT("'"&amp;$B18&amp;"'!"&amp;CELL("address",$A$30)&amp;":"&amp;CELL("address",$E$110)),2, FALSE)</f>
        <v>#N/A</v>
      </c>
      <c r="E22" s="60" t="e">
        <f ca="1">VLOOKUP($C22,INDIRECT("'"&amp;$B18&amp;"'!"&amp;CELL("address",$A$30)&amp;":"&amp;CELL("address",$E$110)),3, FALSE)</f>
        <v>#N/A</v>
      </c>
      <c r="F22" s="69" t="e">
        <f ca="1">VLOOKUP($C22,INDIRECT("'"&amp;$B18&amp;"'!"&amp;CELL("address",$A$30)&amp;":"&amp;CELL("address",$F$110)),5, FALSE)</f>
        <v>#N/A</v>
      </c>
      <c r="G22" s="53" t="e">
        <f ca="1">VLOOKUP($C22,INDIRECT("'"&amp;$B18&amp;"'!"&amp;CELL("address",$A$30)&amp;":"&amp;CELL("address",$F$110)),6, FALSE)</f>
        <v>#N/A</v>
      </c>
    </row>
    <row r="23" spans="2:8" ht="15" customHeight="1" outlineLevel="1" thickBot="1" x14ac:dyDescent="0.3">
      <c r="B23" s="54"/>
      <c r="C23" s="58">
        <v>5</v>
      </c>
      <c r="D23" s="61" t="e">
        <f ca="1">VLOOKUP($C23,INDIRECT("'"&amp;$B18&amp;"'!"&amp;CELL("address",$A$30)&amp;":"&amp;CELL("address",$E$110)),2, FALSE)</f>
        <v>#N/A</v>
      </c>
      <c r="E23" s="61" t="e">
        <f ca="1">VLOOKUP($C23,INDIRECT("'"&amp;$B18&amp;"'!"&amp;CELL("address",$A$30)&amp;":"&amp;CELL("address",$E$110)),3, FALSE)</f>
        <v>#N/A</v>
      </c>
      <c r="F23" s="70" t="e">
        <f ca="1">VLOOKUP($C23,INDIRECT("'"&amp;$B18&amp;"'!"&amp;CELL("address",$A$30)&amp;":"&amp;CELL("address",$F$110)),5, FALSE)</f>
        <v>#N/A</v>
      </c>
      <c r="G23" s="55" t="e">
        <f ca="1">VLOOKUP($C23,INDIRECT("'"&amp;$B18&amp;"'!"&amp;CELL("address",$A$30)&amp;":"&amp;CELL("address",$F$110)),6, FALSE)</f>
        <v>#N/A</v>
      </c>
    </row>
    <row r="24" spans="2:8" ht="15.75" thickBot="1" x14ac:dyDescent="0.3">
      <c r="F24" s="2"/>
    </row>
    <row r="25" spans="2:8" ht="15.75" thickBot="1" x14ac:dyDescent="0.3">
      <c r="B25" s="89" t="str">
        <f ca="1">VLOOKUP((ROW(B25)+3)/7, Worksheet!$F$2:$G$51, 2,FALSE)</f>
        <v>Project 04</v>
      </c>
      <c r="C25" s="88" t="str">
        <f ca="1">IF(INDIRECT("'"&amp;$B25&amp;"'!"&amp;CELL("address",$B$5)) = "", "", INDIRECT("'"&amp;$B25&amp;"'!"&amp;CELL("address",$B$5)))</f>
        <v>OnSemi</v>
      </c>
      <c r="D25" s="88" t="str">
        <f ca="1">IF(INDIRECT("'"&amp;$B25&amp;"'!"&amp;CELL("address",$B$6)) = "", "", INDIRECT("'"&amp;$B25&amp;"'!"&amp;CELL("address",$B$6)))</f>
        <v>GC NanoLiteV</v>
      </c>
      <c r="E25" s="88"/>
      <c r="F25" s="88" t="str">
        <f ca="1">IF(INDIRECT("'"&amp;$B25&amp;"'!"&amp;CELL("address",B$9)) = "", "", INDIRECT("'"&amp;$B25&amp;"'!"&amp;CELL("address",B$9)))</f>
        <v>Mahadev Kolluru</v>
      </c>
      <c r="G25" s="90"/>
      <c r="H25" s="62" t="str">
        <f ca="1">HYPERLINK("#'" &amp; B25 &amp; "'!A20", "Click and go to " &amp; C25 &amp; " - " &amp; D25)</f>
        <v>Click and go to OnSemi - GC NanoLiteV</v>
      </c>
    </row>
    <row r="26" spans="2:8" ht="14.45" customHeight="1" outlineLevel="1" x14ac:dyDescent="0.25">
      <c r="B26" s="50"/>
      <c r="C26" s="56">
        <v>1</v>
      </c>
      <c r="D26" s="59" t="e">
        <f ca="1">VLOOKUP($C26,INDIRECT("'"&amp;$B25&amp;"'!"&amp;CELL("address",$A$30)&amp;":"&amp;CELL("address",$E$110)),2, FALSE)</f>
        <v>#N/A</v>
      </c>
      <c r="E26" s="59" t="e">
        <f ca="1">VLOOKUP($C26,INDIRECT("'"&amp;$B25&amp;"'!"&amp;CELL("address",$A$30)&amp;":"&amp;CELL("address",$E$110)),3, FALSE)</f>
        <v>#N/A</v>
      </c>
      <c r="F26" s="59" t="e">
        <f ca="1">VLOOKUP($C26,INDIRECT("'"&amp;$B25&amp;"'!"&amp;CELL("address",$A$30)&amp;":"&amp;CELL("address",$F$110)),5, FALSE)</f>
        <v>#N/A</v>
      </c>
      <c r="G26" s="51" t="e">
        <f ca="1">VLOOKUP($C26,INDIRECT("'"&amp;$B25&amp;"'!"&amp;CELL("address",$A$30)&amp;":"&amp;CELL("address",$F$110)),6, FALSE)</f>
        <v>#N/A</v>
      </c>
      <c r="H26" s="62"/>
    </row>
    <row r="27" spans="2:8" ht="14.45" customHeight="1" outlineLevel="1" x14ac:dyDescent="0.25">
      <c r="B27" s="74"/>
      <c r="C27" s="57">
        <v>2</v>
      </c>
      <c r="D27" s="60" t="e">
        <f ca="1">VLOOKUP($C27,INDIRECT("'"&amp;$B25&amp;"'!"&amp;CELL("address",$A$30)&amp;":"&amp;CELL("address",$E$110)),2, FALSE)</f>
        <v>#N/A</v>
      </c>
      <c r="E27" s="60" t="e">
        <f ca="1">VLOOKUP($C27,INDIRECT("'"&amp;$B25&amp;"'!"&amp;CELL("address",$A$30)&amp;":"&amp;CELL("address",$E$110)),3, FALSE)</f>
        <v>#N/A</v>
      </c>
      <c r="F27" s="69" t="e">
        <f ca="1">VLOOKUP($C27,INDIRECT("'"&amp;$B25&amp;"'!"&amp;CELL("address",$A$30)&amp;":"&amp;CELL("address",$F$110)),5, FALSE)</f>
        <v>#N/A</v>
      </c>
      <c r="G27" s="53" t="e">
        <f ca="1">VLOOKUP($C27,INDIRECT("'"&amp;$B25&amp;"'!"&amp;CELL("address",$A$30)&amp;":"&amp;CELL("address",$F$110)),6, FALSE)</f>
        <v>#N/A</v>
      </c>
    </row>
    <row r="28" spans="2:8" ht="14.45" customHeight="1" outlineLevel="1" x14ac:dyDescent="0.25">
      <c r="B28" s="74"/>
      <c r="C28" s="57">
        <v>3</v>
      </c>
      <c r="D28" s="60" t="e">
        <f ca="1">VLOOKUP($C28,INDIRECT("'"&amp;$B25&amp;"'!"&amp;CELL("address",$A$30)&amp;":"&amp;CELL("address",$E$110)),2, FALSE)</f>
        <v>#N/A</v>
      </c>
      <c r="E28" s="60" t="e">
        <f ca="1">VLOOKUP($C28,INDIRECT("'"&amp;$B25&amp;"'!"&amp;CELL("address",$A$30)&amp;":"&amp;CELL("address",$E$110)),3, FALSE)</f>
        <v>#N/A</v>
      </c>
      <c r="F28" s="69" t="e">
        <f ca="1">VLOOKUP($C28,INDIRECT("'"&amp;$B25&amp;"'!"&amp;CELL("address",$A$30)&amp;":"&amp;CELL("address",$F$110)),5, FALSE)</f>
        <v>#N/A</v>
      </c>
      <c r="G28" s="53" t="e">
        <f ca="1">VLOOKUP($C28,INDIRECT("'"&amp;$B25&amp;"'!"&amp;CELL("address",$A$30)&amp;":"&amp;CELL("address",$F$110)),6, FALSE)</f>
        <v>#N/A</v>
      </c>
    </row>
    <row r="29" spans="2:8" ht="14.45" customHeight="1" outlineLevel="1" x14ac:dyDescent="0.25">
      <c r="B29" s="52"/>
      <c r="C29" s="57">
        <v>4</v>
      </c>
      <c r="D29" s="60" t="e">
        <f ca="1">VLOOKUP($C29,INDIRECT("'"&amp;$B25&amp;"'!"&amp;CELL("address",$A$30)&amp;":"&amp;CELL("address",$E$110)),2, FALSE)</f>
        <v>#N/A</v>
      </c>
      <c r="E29" s="60" t="e">
        <f ca="1">VLOOKUP($C29,INDIRECT("'"&amp;$B25&amp;"'!"&amp;CELL("address",$A$30)&amp;":"&amp;CELL("address",$E$110)),3, FALSE)</f>
        <v>#N/A</v>
      </c>
      <c r="F29" s="69" t="e">
        <f ca="1">VLOOKUP($C29,INDIRECT("'"&amp;$B25&amp;"'!"&amp;CELL("address",$A$30)&amp;":"&amp;CELL("address",$F$110)),5, FALSE)</f>
        <v>#N/A</v>
      </c>
      <c r="G29" s="53" t="e">
        <f ca="1">VLOOKUP($C29,INDIRECT("'"&amp;$B25&amp;"'!"&amp;CELL("address",$A$30)&amp;":"&amp;CELL("address",$F$110)),6, FALSE)</f>
        <v>#N/A</v>
      </c>
    </row>
    <row r="30" spans="2:8" ht="15" customHeight="1" outlineLevel="1" thickBot="1" x14ac:dyDescent="0.3">
      <c r="B30" s="54"/>
      <c r="C30" s="58">
        <v>5</v>
      </c>
      <c r="D30" s="61" t="e">
        <f ca="1">VLOOKUP($C30,INDIRECT("'"&amp;$B25&amp;"'!"&amp;CELL("address",$A$30)&amp;":"&amp;CELL("address",$E$110)),2, FALSE)</f>
        <v>#N/A</v>
      </c>
      <c r="E30" s="61" t="e">
        <f ca="1">VLOOKUP($C30,INDIRECT("'"&amp;$B25&amp;"'!"&amp;CELL("address",$A$30)&amp;":"&amp;CELL("address",$E$110)),3, FALSE)</f>
        <v>#N/A</v>
      </c>
      <c r="F30" s="70" t="e">
        <f ca="1">VLOOKUP($C30,INDIRECT("'"&amp;$B25&amp;"'!"&amp;CELL("address",$A$30)&amp;":"&amp;CELL("address",$F$110)),5, FALSE)</f>
        <v>#N/A</v>
      </c>
      <c r="G30" s="55" t="e">
        <f ca="1">VLOOKUP($C30,INDIRECT("'"&amp;$B25&amp;"'!"&amp;CELL("address",$A$30)&amp;":"&amp;CELL("address",$F$110)),6, FALSE)</f>
        <v>#N/A</v>
      </c>
    </row>
    <row r="31" spans="2:8" ht="15.75" thickBot="1" x14ac:dyDescent="0.3">
      <c r="F31" s="2"/>
    </row>
    <row r="32" spans="2:8" ht="15.75" thickBot="1" x14ac:dyDescent="0.3">
      <c r="B32" s="89" t="str">
        <f ca="1">VLOOKUP((ROW(B32)+3)/7, Worksheet!$F$2:$G$51, 2,FALSE)</f>
        <v>Project 05</v>
      </c>
      <c r="C32" s="88" t="str">
        <f ca="1">IF(INDIRECT("'"&amp;$B32&amp;"'!"&amp;CELL("address",$B$5)) = "", "", INDIRECT("'"&amp;$B32&amp;"'!"&amp;CELL("address",$B$5)))</f>
        <v>NXP</v>
      </c>
      <c r="D32" s="88" t="str">
        <f ca="1">IF(INDIRECT("'"&amp;$B32&amp;"'!"&amp;CELL("address",$B$6)) = "", "", INDIRECT("'"&amp;$B32&amp;"'!"&amp;CELL("address",$B$6)))</f>
        <v>GPU NanoLiteV</v>
      </c>
      <c r="E32" s="88"/>
      <c r="F32" s="88" t="str">
        <f ca="1">IF(INDIRECT("'"&amp;$B32&amp;"'!"&amp;CELL("address",B$9)) = "", "", INDIRECT("'"&amp;$B32&amp;"'!"&amp;CELL("address",B$9)))</f>
        <v>Paul Werp</v>
      </c>
      <c r="G32" s="90"/>
      <c r="H32" s="62" t="str">
        <f ca="1">HYPERLINK("#'" &amp; B32 &amp; "'!A20", "Click and go to " &amp; C32 &amp; " - " &amp; D32)</f>
        <v>Click and go to NXP - GPU NanoLiteV</v>
      </c>
    </row>
    <row r="33" spans="2:8" ht="14.45" customHeight="1" outlineLevel="1" x14ac:dyDescent="0.25">
      <c r="B33" s="50"/>
      <c r="C33" s="56">
        <v>1</v>
      </c>
      <c r="D33" s="59" t="e">
        <f ca="1">VLOOKUP($C33,INDIRECT("'"&amp;$B32&amp;"'!"&amp;CELL("address",$A$30)&amp;":"&amp;CELL("address",$E$110)),2, FALSE)</f>
        <v>#N/A</v>
      </c>
      <c r="E33" s="59" t="e">
        <f ca="1">VLOOKUP($C33,INDIRECT("'"&amp;$B32&amp;"'!"&amp;CELL("address",$A$30)&amp;":"&amp;CELL("address",$E$110)),3, FALSE)</f>
        <v>#N/A</v>
      </c>
      <c r="F33" s="59" t="e">
        <f ca="1">VLOOKUP($C33,INDIRECT("'"&amp;$B32&amp;"'!"&amp;CELL("address",$A$30)&amp;":"&amp;CELL("address",$F$110)),5, FALSE)</f>
        <v>#N/A</v>
      </c>
      <c r="G33" s="51" t="e">
        <f ca="1">VLOOKUP($C33,INDIRECT("'"&amp;$B32&amp;"'!"&amp;CELL("address",$A$30)&amp;":"&amp;CELL("address",$F$110)),6, FALSE)</f>
        <v>#N/A</v>
      </c>
      <c r="H33" s="62"/>
    </row>
    <row r="34" spans="2:8" ht="14.45" customHeight="1" outlineLevel="1" x14ac:dyDescent="0.25">
      <c r="B34" s="74"/>
      <c r="C34" s="57">
        <v>2</v>
      </c>
      <c r="D34" s="60" t="e">
        <f ca="1">VLOOKUP($C34,INDIRECT("'"&amp;$B32&amp;"'!"&amp;CELL("address",$A$30)&amp;":"&amp;CELL("address",$E$110)),2, FALSE)</f>
        <v>#N/A</v>
      </c>
      <c r="E34" s="60" t="e">
        <f ca="1">VLOOKUP($C34,INDIRECT("'"&amp;$B32&amp;"'!"&amp;CELL("address",$A$30)&amp;":"&amp;CELL("address",$E$110)),3, FALSE)</f>
        <v>#N/A</v>
      </c>
      <c r="F34" s="69" t="e">
        <f ca="1">VLOOKUP($C34,INDIRECT("'"&amp;$B32&amp;"'!"&amp;CELL("address",$A$30)&amp;":"&amp;CELL("address",$F$110)),5, FALSE)</f>
        <v>#N/A</v>
      </c>
      <c r="G34" s="53" t="e">
        <f ca="1">VLOOKUP($C34,INDIRECT("'"&amp;$B32&amp;"'!"&amp;CELL("address",$A$30)&amp;":"&amp;CELL("address",$F$110)),6, FALSE)</f>
        <v>#N/A</v>
      </c>
    </row>
    <row r="35" spans="2:8" ht="14.45" customHeight="1" outlineLevel="1" x14ac:dyDescent="0.25">
      <c r="B35" s="74"/>
      <c r="C35" s="57">
        <v>3</v>
      </c>
      <c r="D35" s="60" t="e">
        <f ca="1">VLOOKUP($C35,INDIRECT("'"&amp;$B32&amp;"'!"&amp;CELL("address",$A$30)&amp;":"&amp;CELL("address",$E$110)),2, FALSE)</f>
        <v>#N/A</v>
      </c>
      <c r="E35" s="60" t="e">
        <f ca="1">VLOOKUP($C35,INDIRECT("'"&amp;$B32&amp;"'!"&amp;CELL("address",$A$30)&amp;":"&amp;CELL("address",$E$110)),3, FALSE)</f>
        <v>#N/A</v>
      </c>
      <c r="F35" s="69" t="e">
        <f ca="1">VLOOKUP($C35,INDIRECT("'"&amp;$B32&amp;"'!"&amp;CELL("address",$A$30)&amp;":"&amp;CELL("address",$F$110)),5, FALSE)</f>
        <v>#N/A</v>
      </c>
      <c r="G35" s="53" t="e">
        <f ca="1">VLOOKUP($C35,INDIRECT("'"&amp;$B32&amp;"'!"&amp;CELL("address",$A$30)&amp;":"&amp;CELL("address",$F$110)),6, FALSE)</f>
        <v>#N/A</v>
      </c>
    </row>
    <row r="36" spans="2:8" ht="14.45" customHeight="1" outlineLevel="1" x14ac:dyDescent="0.25">
      <c r="B36" s="52"/>
      <c r="C36" s="57">
        <v>4</v>
      </c>
      <c r="D36" s="60" t="e">
        <f ca="1">VLOOKUP($C36,INDIRECT("'"&amp;$B32&amp;"'!"&amp;CELL("address",$A$30)&amp;":"&amp;CELL("address",$E$110)),2, FALSE)</f>
        <v>#N/A</v>
      </c>
      <c r="E36" s="60" t="e">
        <f ca="1">VLOOKUP($C36,INDIRECT("'"&amp;$B32&amp;"'!"&amp;CELL("address",$A$30)&amp;":"&amp;CELL("address",$E$110)),3, FALSE)</f>
        <v>#N/A</v>
      </c>
      <c r="F36" s="69" t="e">
        <f ca="1">VLOOKUP($C36,INDIRECT("'"&amp;$B32&amp;"'!"&amp;CELL("address",$A$30)&amp;":"&amp;CELL("address",$F$110)),5, FALSE)</f>
        <v>#N/A</v>
      </c>
      <c r="G36" s="53" t="e">
        <f ca="1">VLOOKUP($C36,INDIRECT("'"&amp;$B32&amp;"'!"&amp;CELL("address",$A$30)&amp;":"&amp;CELL("address",$F$110)),6, FALSE)</f>
        <v>#N/A</v>
      </c>
    </row>
    <row r="37" spans="2:8" ht="15" customHeight="1" outlineLevel="1" thickBot="1" x14ac:dyDescent="0.3">
      <c r="B37" s="54"/>
      <c r="C37" s="58">
        <v>5</v>
      </c>
      <c r="D37" s="61" t="e">
        <f ca="1">VLOOKUP($C37,INDIRECT("'"&amp;$B32&amp;"'!"&amp;CELL("address",$A$30)&amp;":"&amp;CELL("address",$E$110)),2, FALSE)</f>
        <v>#N/A</v>
      </c>
      <c r="E37" s="61" t="e">
        <f ca="1">VLOOKUP($C37,INDIRECT("'"&amp;$B32&amp;"'!"&amp;CELL("address",$A$30)&amp;":"&amp;CELL("address",$E$110)),3, FALSE)</f>
        <v>#N/A</v>
      </c>
      <c r="F37" s="70" t="e">
        <f ca="1">VLOOKUP($C37,INDIRECT("'"&amp;$B32&amp;"'!"&amp;CELL("address",$A$30)&amp;":"&amp;CELL("address",$F$110)),5, FALSE)</f>
        <v>#N/A</v>
      </c>
      <c r="G37" s="55" t="e">
        <f ca="1">VLOOKUP($C37,INDIRECT("'"&amp;$B32&amp;"'!"&amp;CELL("address",$A$30)&amp;":"&amp;CELL("address",$F$110)),6, FALSE)</f>
        <v>#N/A</v>
      </c>
    </row>
    <row r="38" spans="2:8" ht="15.75" thickBot="1" x14ac:dyDescent="0.3">
      <c r="F38" s="2"/>
    </row>
    <row r="39" spans="2:8" ht="15.75" thickBot="1" x14ac:dyDescent="0.3">
      <c r="B39" s="89" t="str">
        <f ca="1">VLOOKUP((ROW(B39)+3)/7, Worksheet!$F$2:$G$51, 2,FALSE)</f>
        <v>Project 06</v>
      </c>
      <c r="C39" s="88" t="str">
        <f ca="1">IF(INDIRECT("'"&amp;$B39&amp;"'!"&amp;CELL("address",$B$5)) = "", "", INDIRECT("'"&amp;$B39&amp;"'!"&amp;CELL("address",$B$5)))</f>
        <v>NXP</v>
      </c>
      <c r="D39" s="88" t="str">
        <f ca="1">IF(INDIRECT("'"&amp;$B39&amp;"'!"&amp;CELL("address",$B$6)) = "", "", INDIRECT("'"&amp;$B39&amp;"'!"&amp;CELL("address",$B$6)))</f>
        <v>Hantro 1080p60</v>
      </c>
      <c r="E39" s="88"/>
      <c r="F39" s="88" t="str">
        <f ca="1">IF(INDIRECT("'"&amp;$B39&amp;"'!"&amp;CELL("address",B$9)) = "", "", INDIRECT("'"&amp;$B39&amp;"'!"&amp;CELL("address",B$9)))</f>
        <v>Paul Werp</v>
      </c>
      <c r="G39" s="90"/>
      <c r="H39" s="62" t="str">
        <f ca="1">HYPERLINK("#'" &amp; B39 &amp; "'!A20", "Click and go to " &amp; C39 &amp; " - " &amp; D39)</f>
        <v>Click and go to NXP - Hantro 1080p60</v>
      </c>
    </row>
    <row r="40" spans="2:8" ht="14.45" customHeight="1" outlineLevel="1" x14ac:dyDescent="0.25">
      <c r="B40" s="50"/>
      <c r="C40" s="56">
        <v>1</v>
      </c>
      <c r="D40" s="59" t="e">
        <f ca="1">VLOOKUP($C40,INDIRECT("'"&amp;$B39&amp;"'!"&amp;CELL("address",$A$30)&amp;":"&amp;CELL("address",$E$110)),2, FALSE)</f>
        <v>#N/A</v>
      </c>
      <c r="E40" s="59" t="e">
        <f ca="1">VLOOKUP($C40,INDIRECT("'"&amp;$B39&amp;"'!"&amp;CELL("address",$A$30)&amp;":"&amp;CELL("address",$E$110)),3, FALSE)</f>
        <v>#N/A</v>
      </c>
      <c r="F40" s="59" t="e">
        <f ca="1">VLOOKUP($C40,INDIRECT("'"&amp;$B39&amp;"'!"&amp;CELL("address",$A$30)&amp;":"&amp;CELL("address",$F$110)),5, FALSE)</f>
        <v>#N/A</v>
      </c>
      <c r="G40" s="51" t="e">
        <f ca="1">VLOOKUP($C40,INDIRECT("'"&amp;$B39&amp;"'!"&amp;CELL("address",$A$30)&amp;":"&amp;CELL("address",$F$110)),6, FALSE)</f>
        <v>#N/A</v>
      </c>
      <c r="H40" s="62"/>
    </row>
    <row r="41" spans="2:8" ht="14.45" customHeight="1" outlineLevel="1" x14ac:dyDescent="0.25">
      <c r="B41" s="74"/>
      <c r="C41" s="57">
        <v>2</v>
      </c>
      <c r="D41" s="60" t="e">
        <f ca="1">VLOOKUP($C41,INDIRECT("'"&amp;$B39&amp;"'!"&amp;CELL("address",$A$30)&amp;":"&amp;CELL("address",$E$110)),2, FALSE)</f>
        <v>#N/A</v>
      </c>
      <c r="E41" s="60" t="e">
        <f ca="1">VLOOKUP($C41,INDIRECT("'"&amp;$B39&amp;"'!"&amp;CELL("address",$A$30)&amp;":"&amp;CELL("address",$E$110)),3, FALSE)</f>
        <v>#N/A</v>
      </c>
      <c r="F41" s="69" t="e">
        <f ca="1">VLOOKUP($C41,INDIRECT("'"&amp;$B39&amp;"'!"&amp;CELL("address",$A$30)&amp;":"&amp;CELL("address",$F$110)),5, FALSE)</f>
        <v>#N/A</v>
      </c>
      <c r="G41" s="53" t="e">
        <f ca="1">VLOOKUP($C41,INDIRECT("'"&amp;$B39&amp;"'!"&amp;CELL("address",$A$30)&amp;":"&amp;CELL("address",$F$110)),6, FALSE)</f>
        <v>#N/A</v>
      </c>
    </row>
    <row r="42" spans="2:8" ht="14.45" customHeight="1" outlineLevel="1" x14ac:dyDescent="0.25">
      <c r="B42" s="74"/>
      <c r="C42" s="57">
        <v>3</v>
      </c>
      <c r="D42" s="60" t="e">
        <f ca="1">VLOOKUP($C42,INDIRECT("'"&amp;$B39&amp;"'!"&amp;CELL("address",$A$30)&amp;":"&amp;CELL("address",$E$110)),2, FALSE)</f>
        <v>#N/A</v>
      </c>
      <c r="E42" s="60" t="e">
        <f ca="1">VLOOKUP($C42,INDIRECT("'"&amp;$B39&amp;"'!"&amp;CELL("address",$A$30)&amp;":"&amp;CELL("address",$E$110)),3, FALSE)</f>
        <v>#N/A</v>
      </c>
      <c r="F42" s="69" t="e">
        <f ca="1">VLOOKUP($C42,INDIRECT("'"&amp;$B39&amp;"'!"&amp;CELL("address",$A$30)&amp;":"&amp;CELL("address",$F$110)),5, FALSE)</f>
        <v>#N/A</v>
      </c>
      <c r="G42" s="53" t="e">
        <f ca="1">VLOOKUP($C42,INDIRECT("'"&amp;$B39&amp;"'!"&amp;CELL("address",$A$30)&amp;":"&amp;CELL("address",$F$110)),6, FALSE)</f>
        <v>#N/A</v>
      </c>
    </row>
    <row r="43" spans="2:8" ht="14.45" customHeight="1" outlineLevel="1" x14ac:dyDescent="0.25">
      <c r="B43" s="52"/>
      <c r="C43" s="57">
        <v>4</v>
      </c>
      <c r="D43" s="60" t="e">
        <f ca="1">VLOOKUP($C43,INDIRECT("'"&amp;$B39&amp;"'!"&amp;CELL("address",$A$30)&amp;":"&amp;CELL("address",$E$110)),2, FALSE)</f>
        <v>#N/A</v>
      </c>
      <c r="E43" s="60" t="e">
        <f ca="1">VLOOKUP($C43,INDIRECT("'"&amp;$B39&amp;"'!"&amp;CELL("address",$A$30)&amp;":"&amp;CELL("address",$E$110)),3, FALSE)</f>
        <v>#N/A</v>
      </c>
      <c r="F43" s="69" t="e">
        <f ca="1">VLOOKUP($C43,INDIRECT("'"&amp;$B39&amp;"'!"&amp;CELL("address",$A$30)&amp;":"&amp;CELL("address",$F$110)),5, FALSE)</f>
        <v>#N/A</v>
      </c>
      <c r="G43" s="53" t="e">
        <f ca="1">VLOOKUP($C43,INDIRECT("'"&amp;$B39&amp;"'!"&amp;CELL("address",$A$30)&amp;":"&amp;CELL("address",$F$110)),6, FALSE)</f>
        <v>#N/A</v>
      </c>
    </row>
    <row r="44" spans="2:8" ht="15" customHeight="1" outlineLevel="1" thickBot="1" x14ac:dyDescent="0.3">
      <c r="B44" s="54"/>
      <c r="C44" s="58">
        <v>5</v>
      </c>
      <c r="D44" s="61" t="e">
        <f ca="1">VLOOKUP($C44,INDIRECT("'"&amp;$B39&amp;"'!"&amp;CELL("address",$A$30)&amp;":"&amp;CELL("address",$E$110)),2, FALSE)</f>
        <v>#N/A</v>
      </c>
      <c r="E44" s="61" t="e">
        <f ca="1">VLOOKUP($C44,INDIRECT("'"&amp;$B39&amp;"'!"&amp;CELL("address",$A$30)&amp;":"&amp;CELL("address",$E$110)),3, FALSE)</f>
        <v>#N/A</v>
      </c>
      <c r="F44" s="70" t="e">
        <f ca="1">VLOOKUP($C44,INDIRECT("'"&amp;$B39&amp;"'!"&amp;CELL("address",$A$30)&amp;":"&amp;CELL("address",$F$110)),5, FALSE)</f>
        <v>#N/A</v>
      </c>
      <c r="G44" s="55" t="e">
        <f ca="1">VLOOKUP($C44,INDIRECT("'"&amp;$B39&amp;"'!"&amp;CELL("address",$A$30)&amp;":"&amp;CELL("address",$F$110)),6, FALSE)</f>
        <v>#N/A</v>
      </c>
    </row>
    <row r="45" spans="2:8" ht="15.75" thickBot="1" x14ac:dyDescent="0.3">
      <c r="F45" s="2"/>
    </row>
    <row r="46" spans="2:8" ht="15.75" thickBot="1" x14ac:dyDescent="0.3">
      <c r="B46" s="89" t="str">
        <f ca="1">VLOOKUP((ROW(B46)+3)/7, Worksheet!$F$2:$G$51, 2,FALSE)</f>
        <v>Project 07</v>
      </c>
      <c r="C46" s="88" t="str">
        <f ca="1">IF(INDIRECT("'"&amp;$B46&amp;"'!"&amp;CELL("address",$B$5)) = "", "", INDIRECT("'"&amp;$B46&amp;"'!"&amp;CELL("address",$B$5)))</f>
        <v>NXP</v>
      </c>
      <c r="D46" s="88" t="str">
        <f ca="1">IF(INDIRECT("'"&amp;$B46&amp;"'!"&amp;CELL("address",$B$6)) = "", "", INDIRECT("'"&amp;$B46&amp;"'!"&amp;CELL("address",$B$6)))</f>
        <v>M825 Turn-key</v>
      </c>
      <c r="E46" s="88"/>
      <c r="F46" s="88" t="str">
        <f ca="1">IF(INDIRECT("'"&amp;$B46&amp;"'!"&amp;CELL("address",B$9)) = "", "", INDIRECT("'"&amp;$B46&amp;"'!"&amp;CELL("address",B$9)))</f>
        <v>Paul Werp</v>
      </c>
      <c r="G46" s="90"/>
      <c r="H46" s="62" t="str">
        <f ca="1">HYPERLINK("#'" &amp; B46 &amp; "'!A20", "Click and go to " &amp; C46 &amp; " - " &amp; D46)</f>
        <v>Click and go to NXP - M825 Turn-key</v>
      </c>
    </row>
    <row r="47" spans="2:8" ht="14.45" customHeight="1" outlineLevel="1" x14ac:dyDescent="0.25">
      <c r="B47" s="50"/>
      <c r="C47" s="56">
        <v>1</v>
      </c>
      <c r="D47" s="59" t="e">
        <f ca="1">VLOOKUP($C47,INDIRECT("'"&amp;$B46&amp;"'!"&amp;CELL("address",$A$30)&amp;":"&amp;CELL("address",$E$110)),2, FALSE)</f>
        <v>#N/A</v>
      </c>
      <c r="E47" s="59" t="e">
        <f ca="1">VLOOKUP($C47,INDIRECT("'"&amp;$B46&amp;"'!"&amp;CELL("address",$A$30)&amp;":"&amp;CELL("address",$E$110)),3, FALSE)</f>
        <v>#N/A</v>
      </c>
      <c r="F47" s="59" t="e">
        <f ca="1">VLOOKUP($C47,INDIRECT("'"&amp;$B46&amp;"'!"&amp;CELL("address",$A$30)&amp;":"&amp;CELL("address",$F$110)),5, FALSE)</f>
        <v>#N/A</v>
      </c>
      <c r="G47" s="51" t="e">
        <f ca="1">VLOOKUP($C47,INDIRECT("'"&amp;$B46&amp;"'!"&amp;CELL("address",$A$30)&amp;":"&amp;CELL("address",$F$110)),6, FALSE)</f>
        <v>#N/A</v>
      </c>
      <c r="H47" s="62"/>
    </row>
    <row r="48" spans="2:8" ht="14.45" customHeight="1" outlineLevel="1" x14ac:dyDescent="0.25">
      <c r="B48" s="74"/>
      <c r="C48" s="57">
        <v>2</v>
      </c>
      <c r="D48" s="60" t="e">
        <f ca="1">VLOOKUP($C48,INDIRECT("'"&amp;$B46&amp;"'!"&amp;CELL("address",$A$30)&amp;":"&amp;CELL("address",$E$110)),2, FALSE)</f>
        <v>#N/A</v>
      </c>
      <c r="E48" s="60" t="e">
        <f ca="1">VLOOKUP($C48,INDIRECT("'"&amp;$B46&amp;"'!"&amp;CELL("address",$A$30)&amp;":"&amp;CELL("address",$E$110)),3, FALSE)</f>
        <v>#N/A</v>
      </c>
      <c r="F48" s="69" t="e">
        <f ca="1">VLOOKUP($C48,INDIRECT("'"&amp;$B46&amp;"'!"&amp;CELL("address",$A$30)&amp;":"&amp;CELL("address",$F$110)),5, FALSE)</f>
        <v>#N/A</v>
      </c>
      <c r="G48" s="53" t="e">
        <f ca="1">VLOOKUP($C48,INDIRECT("'"&amp;$B46&amp;"'!"&amp;CELL("address",$A$30)&amp;":"&amp;CELL("address",$F$110)),6, FALSE)</f>
        <v>#N/A</v>
      </c>
    </row>
    <row r="49" spans="2:8" ht="14.45" customHeight="1" outlineLevel="1" x14ac:dyDescent="0.25">
      <c r="B49" s="74"/>
      <c r="C49" s="57">
        <v>3</v>
      </c>
      <c r="D49" s="60" t="e">
        <f ca="1">VLOOKUP($C49,INDIRECT("'"&amp;$B46&amp;"'!"&amp;CELL("address",$A$30)&amp;":"&amp;CELL("address",$E$110)),2, FALSE)</f>
        <v>#N/A</v>
      </c>
      <c r="E49" s="60" t="e">
        <f ca="1">VLOOKUP($C49,INDIRECT("'"&amp;$B46&amp;"'!"&amp;CELL("address",$A$30)&amp;":"&amp;CELL("address",$E$110)),3, FALSE)</f>
        <v>#N/A</v>
      </c>
      <c r="F49" s="69" t="e">
        <f ca="1">VLOOKUP($C49,INDIRECT("'"&amp;$B46&amp;"'!"&amp;CELL("address",$A$30)&amp;":"&amp;CELL("address",$F$110)),5, FALSE)</f>
        <v>#N/A</v>
      </c>
      <c r="G49" s="53" t="e">
        <f ca="1">VLOOKUP($C49,INDIRECT("'"&amp;$B46&amp;"'!"&amp;CELL("address",$A$30)&amp;":"&amp;CELL("address",$F$110)),6, FALSE)</f>
        <v>#N/A</v>
      </c>
    </row>
    <row r="50" spans="2:8" ht="14.45" customHeight="1" outlineLevel="1" x14ac:dyDescent="0.25">
      <c r="B50" s="52"/>
      <c r="C50" s="57">
        <v>4</v>
      </c>
      <c r="D50" s="60" t="e">
        <f ca="1">VLOOKUP($C50,INDIRECT("'"&amp;$B46&amp;"'!"&amp;CELL("address",$A$30)&amp;":"&amp;CELL("address",$E$110)),2, FALSE)</f>
        <v>#N/A</v>
      </c>
      <c r="E50" s="60" t="e">
        <f ca="1">VLOOKUP($C50,INDIRECT("'"&amp;$B46&amp;"'!"&amp;CELL("address",$A$30)&amp;":"&amp;CELL("address",$E$110)),3, FALSE)</f>
        <v>#N/A</v>
      </c>
      <c r="F50" s="69" t="e">
        <f ca="1">VLOOKUP($C50,INDIRECT("'"&amp;$B46&amp;"'!"&amp;CELL("address",$A$30)&amp;":"&amp;CELL("address",$F$110)),5, FALSE)</f>
        <v>#N/A</v>
      </c>
      <c r="G50" s="53" t="e">
        <f ca="1">VLOOKUP($C50,INDIRECT("'"&amp;$B46&amp;"'!"&amp;CELL("address",$A$30)&amp;":"&amp;CELL("address",$F$110)),6, FALSE)</f>
        <v>#N/A</v>
      </c>
    </row>
    <row r="51" spans="2:8" ht="15" customHeight="1" outlineLevel="1" thickBot="1" x14ac:dyDescent="0.3">
      <c r="B51" s="54"/>
      <c r="C51" s="58">
        <v>5</v>
      </c>
      <c r="D51" s="61" t="e">
        <f ca="1">VLOOKUP($C51,INDIRECT("'"&amp;$B46&amp;"'!"&amp;CELL("address",$A$30)&amp;":"&amp;CELL("address",$E$110)),2, FALSE)</f>
        <v>#N/A</v>
      </c>
      <c r="E51" s="61" t="e">
        <f ca="1">VLOOKUP($C51,INDIRECT("'"&amp;$B46&amp;"'!"&amp;CELL("address",$A$30)&amp;":"&amp;CELL("address",$E$110)),3, FALSE)</f>
        <v>#N/A</v>
      </c>
      <c r="F51" s="70" t="e">
        <f ca="1">VLOOKUP($C51,INDIRECT("'"&amp;$B46&amp;"'!"&amp;CELL("address",$A$30)&amp;":"&amp;CELL("address",$F$110)),5, FALSE)</f>
        <v>#N/A</v>
      </c>
      <c r="G51" s="55" t="e">
        <f ca="1">VLOOKUP($C51,INDIRECT("'"&amp;$B46&amp;"'!"&amp;CELL("address",$A$30)&amp;":"&amp;CELL("address",$F$110)),6, FALSE)</f>
        <v>#N/A</v>
      </c>
    </row>
    <row r="52" spans="2:8" ht="15.75" thickBot="1" x14ac:dyDescent="0.3">
      <c r="F52" s="2"/>
    </row>
    <row r="53" spans="2:8" ht="15.75" thickBot="1" x14ac:dyDescent="0.3">
      <c r="B53" s="89" t="str">
        <f ca="1">VLOOKUP((ROW(B53)+3)/7, Worksheet!$F$2:$G$51, 2,FALSE)</f>
        <v>Project 08</v>
      </c>
      <c r="C53" s="88" t="str">
        <f ca="1">IF(INDIRECT("'"&amp;$B53&amp;"'!"&amp;CELL("address",$B$5)) = "", "", INDIRECT("'"&amp;$B53&amp;"'!"&amp;CELL("address",$B$5)))</f>
        <v>NXP</v>
      </c>
      <c r="D53" s="88" t="str">
        <f ca="1">IF(INDIRECT("'"&amp;$B53&amp;"'!"&amp;CELL("address",$B$6)) = "", "", INDIRECT("'"&amp;$B53&amp;"'!"&amp;CELL("address",$B$6)))</f>
        <v>M815 Turn-key</v>
      </c>
      <c r="E53" s="88"/>
      <c r="F53" s="88" t="str">
        <f ca="1">IF(INDIRECT("'"&amp;$B53&amp;"'!"&amp;CELL("address",B$9)) = "", "", INDIRECT("'"&amp;$B53&amp;"'!"&amp;CELL("address",B$9)))</f>
        <v>Paul Werp</v>
      </c>
      <c r="G53" s="90"/>
      <c r="H53" s="62" t="str">
        <f ca="1">HYPERLINK("#'" &amp; B53 &amp; "'!A20", "Click and go to " &amp; C53 &amp; " - " &amp; D53)</f>
        <v>Click and go to NXP - M815 Turn-key</v>
      </c>
    </row>
    <row r="54" spans="2:8" ht="14.45" customHeight="1" outlineLevel="1" x14ac:dyDescent="0.25">
      <c r="B54" s="50"/>
      <c r="C54" s="56">
        <v>1</v>
      </c>
      <c r="D54" s="59" t="e">
        <f ca="1">VLOOKUP($C54,INDIRECT("'"&amp;$B53&amp;"'!"&amp;CELL("address",$A$30)&amp;":"&amp;CELL("address",$E$110)),2, FALSE)</f>
        <v>#N/A</v>
      </c>
      <c r="E54" s="59" t="e">
        <f ca="1">VLOOKUP($C54,INDIRECT("'"&amp;$B53&amp;"'!"&amp;CELL("address",$A$30)&amp;":"&amp;CELL("address",$E$110)),3, FALSE)</f>
        <v>#N/A</v>
      </c>
      <c r="F54" s="59" t="e">
        <f ca="1">VLOOKUP($C54,INDIRECT("'"&amp;$B53&amp;"'!"&amp;CELL("address",$A$30)&amp;":"&amp;CELL("address",$F$110)),5, FALSE)</f>
        <v>#N/A</v>
      </c>
      <c r="G54" s="51" t="e">
        <f ca="1">VLOOKUP($C54,INDIRECT("'"&amp;$B53&amp;"'!"&amp;CELL("address",$A$30)&amp;":"&amp;CELL("address",$F$110)),6, FALSE)</f>
        <v>#N/A</v>
      </c>
      <c r="H54" s="62"/>
    </row>
    <row r="55" spans="2:8" ht="14.45" customHeight="1" outlineLevel="1" x14ac:dyDescent="0.25">
      <c r="B55" s="74"/>
      <c r="C55" s="57">
        <v>2</v>
      </c>
      <c r="D55" s="60" t="e">
        <f ca="1">VLOOKUP($C55,INDIRECT("'"&amp;$B53&amp;"'!"&amp;CELL("address",$A$30)&amp;":"&amp;CELL("address",$E$110)),2, FALSE)</f>
        <v>#N/A</v>
      </c>
      <c r="E55" s="60" t="e">
        <f ca="1">VLOOKUP($C55,INDIRECT("'"&amp;$B53&amp;"'!"&amp;CELL("address",$A$30)&amp;":"&amp;CELL("address",$E$110)),3, FALSE)</f>
        <v>#N/A</v>
      </c>
      <c r="F55" s="69" t="e">
        <f ca="1">VLOOKUP($C55,INDIRECT("'"&amp;$B53&amp;"'!"&amp;CELL("address",$A$30)&amp;":"&amp;CELL("address",$F$110)),5, FALSE)</f>
        <v>#N/A</v>
      </c>
      <c r="G55" s="53" t="e">
        <f ca="1">VLOOKUP($C55,INDIRECT("'"&amp;$B53&amp;"'!"&amp;CELL("address",$A$30)&amp;":"&amp;CELL("address",$F$110)),6, FALSE)</f>
        <v>#N/A</v>
      </c>
    </row>
    <row r="56" spans="2:8" ht="14.45" customHeight="1" outlineLevel="1" x14ac:dyDescent="0.25">
      <c r="B56" s="74"/>
      <c r="C56" s="57">
        <v>3</v>
      </c>
      <c r="D56" s="60" t="e">
        <f ca="1">VLOOKUP($C56,INDIRECT("'"&amp;$B53&amp;"'!"&amp;CELL("address",$A$30)&amp;":"&amp;CELL("address",$E$110)),2, FALSE)</f>
        <v>#N/A</v>
      </c>
      <c r="E56" s="60" t="e">
        <f ca="1">VLOOKUP($C56,INDIRECT("'"&amp;$B53&amp;"'!"&amp;CELL("address",$A$30)&amp;":"&amp;CELL("address",$E$110)),3, FALSE)</f>
        <v>#N/A</v>
      </c>
      <c r="F56" s="69" t="e">
        <f ca="1">VLOOKUP($C56,INDIRECT("'"&amp;$B53&amp;"'!"&amp;CELL("address",$A$30)&amp;":"&amp;CELL("address",$F$110)),5, FALSE)</f>
        <v>#N/A</v>
      </c>
      <c r="G56" s="53" t="e">
        <f ca="1">VLOOKUP($C56,INDIRECT("'"&amp;$B53&amp;"'!"&amp;CELL("address",$A$30)&amp;":"&amp;CELL("address",$F$110)),6, FALSE)</f>
        <v>#N/A</v>
      </c>
    </row>
    <row r="57" spans="2:8" ht="14.45" customHeight="1" outlineLevel="1" x14ac:dyDescent="0.25">
      <c r="B57" s="52"/>
      <c r="C57" s="57">
        <v>4</v>
      </c>
      <c r="D57" s="60" t="e">
        <f ca="1">VLOOKUP($C57,INDIRECT("'"&amp;$B53&amp;"'!"&amp;CELL("address",$A$30)&amp;":"&amp;CELL("address",$E$110)),2, FALSE)</f>
        <v>#N/A</v>
      </c>
      <c r="E57" s="60" t="e">
        <f ca="1">VLOOKUP($C57,INDIRECT("'"&amp;$B53&amp;"'!"&amp;CELL("address",$A$30)&amp;":"&amp;CELL("address",$E$110)),3, FALSE)</f>
        <v>#N/A</v>
      </c>
      <c r="F57" s="69" t="e">
        <f ca="1">VLOOKUP($C57,INDIRECT("'"&amp;$B53&amp;"'!"&amp;CELL("address",$A$30)&amp;":"&amp;CELL("address",$F$110)),5, FALSE)</f>
        <v>#N/A</v>
      </c>
      <c r="G57" s="53" t="e">
        <f ca="1">VLOOKUP($C57,INDIRECT("'"&amp;$B53&amp;"'!"&amp;CELL("address",$A$30)&amp;":"&amp;CELL("address",$F$110)),6, FALSE)</f>
        <v>#N/A</v>
      </c>
    </row>
    <row r="58" spans="2:8" ht="15" customHeight="1" outlineLevel="1" thickBot="1" x14ac:dyDescent="0.3">
      <c r="B58" s="54"/>
      <c r="C58" s="58">
        <v>5</v>
      </c>
      <c r="D58" s="61" t="e">
        <f ca="1">VLOOKUP($C58,INDIRECT("'"&amp;$B53&amp;"'!"&amp;CELL("address",$A$30)&amp;":"&amp;CELL("address",$E$110)),2, FALSE)</f>
        <v>#N/A</v>
      </c>
      <c r="E58" s="61" t="e">
        <f ca="1">VLOOKUP($C58,INDIRECT("'"&amp;$B53&amp;"'!"&amp;CELL("address",$A$30)&amp;":"&amp;CELL("address",$E$110)),3, FALSE)</f>
        <v>#N/A</v>
      </c>
      <c r="F58" s="70" t="e">
        <f ca="1">VLOOKUP($C58,INDIRECT("'"&amp;$B53&amp;"'!"&amp;CELL("address",$A$30)&amp;":"&amp;CELL("address",$F$110)),5, FALSE)</f>
        <v>#N/A</v>
      </c>
      <c r="G58" s="55" t="e">
        <f ca="1">VLOOKUP($C58,INDIRECT("'"&amp;$B53&amp;"'!"&amp;CELL("address",$A$30)&amp;":"&amp;CELL("address",$F$110)),6, FALSE)</f>
        <v>#N/A</v>
      </c>
    </row>
    <row r="59" spans="2:8" ht="15.75" thickBot="1" x14ac:dyDescent="0.3">
      <c r="F59" s="2"/>
    </row>
    <row r="60" spans="2:8" ht="15.75" thickBot="1" x14ac:dyDescent="0.3">
      <c r="B60" s="89" t="str">
        <f ca="1">VLOOKUP((ROW(B60)+3)/7, Worksheet!$F$2:$G$51, 2,FALSE)</f>
        <v>Project 09</v>
      </c>
      <c r="C60" s="88" t="str">
        <f ca="1">IF(INDIRECT("'"&amp;$B60&amp;"'!"&amp;CELL("address",$B$5)) = "", "", INDIRECT("'"&amp;$B60&amp;"'!"&amp;CELL("address",$B$5)))</f>
        <v>Marvell</v>
      </c>
      <c r="D60" s="88" t="str">
        <f ca="1">IF(INDIRECT("'"&amp;$B60&amp;"'!"&amp;CELL("address",$B$6)) = "", "", INDIRECT("'"&amp;$B60&amp;"'!"&amp;CELL("address",$B$6)))</f>
        <v>Dasalt -- Possible TK</v>
      </c>
      <c r="E60" s="88"/>
      <c r="F60" s="88" t="str">
        <f ca="1">IF(INDIRECT("'"&amp;$B60&amp;"'!"&amp;CELL("address",B$9)) = "", "", INDIRECT("'"&amp;$B60&amp;"'!"&amp;CELL("address",B$9)))</f>
        <v>Paul Werp</v>
      </c>
      <c r="G60" s="90"/>
      <c r="H60" s="62" t="str">
        <f ca="1">HYPERLINK("#'" &amp; B60 &amp; "'!A20", "Click and go to " &amp; C60 &amp; " - " &amp; D60)</f>
        <v>Click and go to Marvell - Dasalt -- Possible TK</v>
      </c>
    </row>
    <row r="61" spans="2:8" ht="14.45" customHeight="1" outlineLevel="1" x14ac:dyDescent="0.25">
      <c r="B61" s="50"/>
      <c r="C61" s="56">
        <v>1</v>
      </c>
      <c r="D61" s="59" t="e">
        <f ca="1">VLOOKUP($C61,INDIRECT("'"&amp;$B60&amp;"'!"&amp;CELL("address",$A$30)&amp;":"&amp;CELL("address",$E$110)),2, FALSE)</f>
        <v>#N/A</v>
      </c>
      <c r="E61" s="59" t="e">
        <f ca="1">VLOOKUP($C61,INDIRECT("'"&amp;$B60&amp;"'!"&amp;CELL("address",$A$30)&amp;":"&amp;CELL("address",$E$110)),3, FALSE)</f>
        <v>#N/A</v>
      </c>
      <c r="F61" s="59" t="e">
        <f ca="1">VLOOKUP($C61,INDIRECT("'"&amp;$B60&amp;"'!"&amp;CELL("address",$A$30)&amp;":"&amp;CELL("address",$F$110)),5, FALSE)</f>
        <v>#N/A</v>
      </c>
      <c r="G61" s="51" t="e">
        <f ca="1">VLOOKUP($C61,INDIRECT("'"&amp;$B60&amp;"'!"&amp;CELL("address",$A$30)&amp;":"&amp;CELL("address",$F$110)),6, FALSE)</f>
        <v>#N/A</v>
      </c>
      <c r="H61" s="62"/>
    </row>
    <row r="62" spans="2:8" ht="14.45" customHeight="1" outlineLevel="1" x14ac:dyDescent="0.25">
      <c r="B62" s="74"/>
      <c r="C62" s="57">
        <v>2</v>
      </c>
      <c r="D62" s="60" t="e">
        <f ca="1">VLOOKUP($C62,INDIRECT("'"&amp;$B60&amp;"'!"&amp;CELL("address",$A$30)&amp;":"&amp;CELL("address",$E$110)),2, FALSE)</f>
        <v>#N/A</v>
      </c>
      <c r="E62" s="60" t="e">
        <f ca="1">VLOOKUP($C62,INDIRECT("'"&amp;$B60&amp;"'!"&amp;CELL("address",$A$30)&amp;":"&amp;CELL("address",$E$110)),3, FALSE)</f>
        <v>#N/A</v>
      </c>
      <c r="F62" s="69" t="e">
        <f ca="1">VLOOKUP($C62,INDIRECT("'"&amp;$B60&amp;"'!"&amp;CELL("address",$A$30)&amp;":"&amp;CELL("address",$F$110)),5, FALSE)</f>
        <v>#N/A</v>
      </c>
      <c r="G62" s="53" t="e">
        <f ca="1">VLOOKUP($C62,INDIRECT("'"&amp;$B60&amp;"'!"&amp;CELL("address",$A$30)&amp;":"&amp;CELL("address",$F$110)),6, FALSE)</f>
        <v>#N/A</v>
      </c>
    </row>
    <row r="63" spans="2:8" ht="14.45" customHeight="1" outlineLevel="1" x14ac:dyDescent="0.25">
      <c r="B63" s="74"/>
      <c r="C63" s="57">
        <v>3</v>
      </c>
      <c r="D63" s="60" t="e">
        <f ca="1">VLOOKUP($C63,INDIRECT("'"&amp;$B60&amp;"'!"&amp;CELL("address",$A$30)&amp;":"&amp;CELL("address",$E$110)),2, FALSE)</f>
        <v>#N/A</v>
      </c>
      <c r="E63" s="60" t="e">
        <f ca="1">VLOOKUP($C63,INDIRECT("'"&amp;$B60&amp;"'!"&amp;CELL("address",$A$30)&amp;":"&amp;CELL("address",$E$110)),3, FALSE)</f>
        <v>#N/A</v>
      </c>
      <c r="F63" s="69" t="e">
        <f ca="1">VLOOKUP($C63,INDIRECT("'"&amp;$B60&amp;"'!"&amp;CELL("address",$A$30)&amp;":"&amp;CELL("address",$F$110)),5, FALSE)</f>
        <v>#N/A</v>
      </c>
      <c r="G63" s="53" t="e">
        <f ca="1">VLOOKUP($C63,INDIRECT("'"&amp;$B60&amp;"'!"&amp;CELL("address",$A$30)&amp;":"&amp;CELL("address",$F$110)),6, FALSE)</f>
        <v>#N/A</v>
      </c>
    </row>
    <row r="64" spans="2:8" ht="14.45" customHeight="1" outlineLevel="1" x14ac:dyDescent="0.25">
      <c r="B64" s="52"/>
      <c r="C64" s="57">
        <v>4</v>
      </c>
      <c r="D64" s="60" t="e">
        <f ca="1">VLOOKUP($C64,INDIRECT("'"&amp;$B60&amp;"'!"&amp;CELL("address",$A$30)&amp;":"&amp;CELL("address",$E$110)),2, FALSE)</f>
        <v>#N/A</v>
      </c>
      <c r="E64" s="60" t="e">
        <f ca="1">VLOOKUP($C64,INDIRECT("'"&amp;$B60&amp;"'!"&amp;CELL("address",$A$30)&amp;":"&amp;CELL("address",$E$110)),3, FALSE)</f>
        <v>#N/A</v>
      </c>
      <c r="F64" s="69" t="e">
        <f ca="1">VLOOKUP($C64,INDIRECT("'"&amp;$B60&amp;"'!"&amp;CELL("address",$A$30)&amp;":"&amp;CELL("address",$F$110)),5, FALSE)</f>
        <v>#N/A</v>
      </c>
      <c r="G64" s="53" t="e">
        <f ca="1">VLOOKUP($C64,INDIRECT("'"&amp;$B60&amp;"'!"&amp;CELL("address",$A$30)&amp;":"&amp;CELL("address",$F$110)),6, FALSE)</f>
        <v>#N/A</v>
      </c>
    </row>
    <row r="65" spans="2:8" ht="15" customHeight="1" outlineLevel="1" thickBot="1" x14ac:dyDescent="0.3">
      <c r="B65" s="54"/>
      <c r="C65" s="58">
        <v>5</v>
      </c>
      <c r="D65" s="61" t="e">
        <f ca="1">VLOOKUP($C65,INDIRECT("'"&amp;$B60&amp;"'!"&amp;CELL("address",$A$30)&amp;":"&amp;CELL("address",$E$110)),2, FALSE)</f>
        <v>#N/A</v>
      </c>
      <c r="E65" s="61" t="e">
        <f ca="1">VLOOKUP($C65,INDIRECT("'"&amp;$B60&amp;"'!"&amp;CELL("address",$A$30)&amp;":"&amp;CELL("address",$E$110)),3, FALSE)</f>
        <v>#N/A</v>
      </c>
      <c r="F65" s="70" t="e">
        <f ca="1">VLOOKUP($C65,INDIRECT("'"&amp;$B60&amp;"'!"&amp;CELL("address",$A$30)&amp;":"&amp;CELL("address",$F$110)),5, FALSE)</f>
        <v>#N/A</v>
      </c>
      <c r="G65" s="55" t="e">
        <f ca="1">VLOOKUP($C65,INDIRECT("'"&amp;$B60&amp;"'!"&amp;CELL("address",$A$30)&amp;":"&amp;CELL("address",$F$110)),6, FALSE)</f>
        <v>#N/A</v>
      </c>
    </row>
    <row r="66" spans="2:8" ht="15.75" thickBot="1" x14ac:dyDescent="0.3">
      <c r="F66" s="2"/>
    </row>
    <row r="67" spans="2:8" ht="15.75" thickBot="1" x14ac:dyDescent="0.3">
      <c r="B67" s="89" t="str">
        <f ca="1">VLOOKUP((ROW(B67)+3)/7, Worksheet!$F$2:$G$51, 2,FALSE)</f>
        <v>Project 10</v>
      </c>
      <c r="C67" s="88" t="str">
        <f ca="1">IF(INDIRECT("'"&amp;$B67&amp;"'!"&amp;CELL("address",$B$5)) = "", "", INDIRECT("'"&amp;$B67&amp;"'!"&amp;CELL("address",$B$5)))</f>
        <v>Ambiq</v>
      </c>
      <c r="D67" s="88" t="str">
        <f ca="1">IF(INDIRECT("'"&amp;$B67&amp;"'!"&amp;CELL("address",$B$6)) = "", "", INDIRECT("'"&amp;$B67&amp;"'!"&amp;CELL("address",$B$6)))</f>
        <v>BLE</v>
      </c>
      <c r="E67" s="88"/>
      <c r="F67" s="88" t="str">
        <f ca="1">IF(INDIRECT("'"&amp;$B67&amp;"'!"&amp;CELL("address",B$9)) = "", "", INDIRECT("'"&amp;$B67&amp;"'!"&amp;CELL("address",B$9)))</f>
        <v>Mahadev Kolluru</v>
      </c>
      <c r="G67" s="90"/>
      <c r="H67" s="62" t="str">
        <f ca="1">HYPERLINK("#'" &amp; B67 &amp; "'!A20", "Click and go to " &amp; C67 &amp; " - " &amp; D67)</f>
        <v>Click and go to Ambiq - BLE</v>
      </c>
    </row>
    <row r="68" spans="2:8" ht="14.45" customHeight="1" outlineLevel="1" x14ac:dyDescent="0.25">
      <c r="B68" s="50"/>
      <c r="C68" s="56">
        <v>1</v>
      </c>
      <c r="D68" s="59" t="e">
        <f ca="1">VLOOKUP($C68,INDIRECT("'"&amp;$B67&amp;"'!"&amp;CELL("address",$A$30)&amp;":"&amp;CELL("address",$E$110)),2, FALSE)</f>
        <v>#N/A</v>
      </c>
      <c r="E68" s="59" t="e">
        <f ca="1">VLOOKUP($C68,INDIRECT("'"&amp;$B67&amp;"'!"&amp;CELL("address",$A$30)&amp;":"&amp;CELL("address",$E$110)),3, FALSE)</f>
        <v>#N/A</v>
      </c>
      <c r="F68" s="59" t="e">
        <f ca="1">VLOOKUP($C68,INDIRECT("'"&amp;$B67&amp;"'!"&amp;CELL("address",$A$30)&amp;":"&amp;CELL("address",$F$110)),5, FALSE)</f>
        <v>#N/A</v>
      </c>
      <c r="G68" s="51" t="e">
        <f ca="1">VLOOKUP($C68,INDIRECT("'"&amp;$B67&amp;"'!"&amp;CELL("address",$A$30)&amp;":"&amp;CELL("address",$F$110)),6, FALSE)</f>
        <v>#N/A</v>
      </c>
      <c r="H68" s="62"/>
    </row>
    <row r="69" spans="2:8" ht="14.45" customHeight="1" outlineLevel="1" x14ac:dyDescent="0.25">
      <c r="B69" s="74"/>
      <c r="C69" s="57">
        <v>2</v>
      </c>
      <c r="D69" s="60" t="e">
        <f ca="1">VLOOKUP($C69,INDIRECT("'"&amp;$B67&amp;"'!"&amp;CELL("address",$A$30)&amp;":"&amp;CELL("address",$E$110)),2, FALSE)</f>
        <v>#N/A</v>
      </c>
      <c r="E69" s="60" t="e">
        <f ca="1">VLOOKUP($C69,INDIRECT("'"&amp;$B67&amp;"'!"&amp;CELL("address",$A$30)&amp;":"&amp;CELL("address",$E$110)),3, FALSE)</f>
        <v>#N/A</v>
      </c>
      <c r="F69" s="69" t="e">
        <f ca="1">VLOOKUP($C69,INDIRECT("'"&amp;$B67&amp;"'!"&amp;CELL("address",$A$30)&amp;":"&amp;CELL("address",$F$110)),5, FALSE)</f>
        <v>#N/A</v>
      </c>
      <c r="G69" s="53" t="e">
        <f ca="1">VLOOKUP($C69,INDIRECT("'"&amp;$B67&amp;"'!"&amp;CELL("address",$A$30)&amp;":"&amp;CELL("address",$F$110)),6, FALSE)</f>
        <v>#N/A</v>
      </c>
    </row>
    <row r="70" spans="2:8" ht="14.45" customHeight="1" outlineLevel="1" x14ac:dyDescent="0.25">
      <c r="B70" s="74"/>
      <c r="C70" s="57">
        <v>3</v>
      </c>
      <c r="D70" s="60" t="e">
        <f ca="1">VLOOKUP($C70,INDIRECT("'"&amp;$B67&amp;"'!"&amp;CELL("address",$A$30)&amp;":"&amp;CELL("address",$E$110)),2, FALSE)</f>
        <v>#N/A</v>
      </c>
      <c r="E70" s="60" t="e">
        <f ca="1">VLOOKUP($C70,INDIRECT("'"&amp;$B67&amp;"'!"&amp;CELL("address",$A$30)&amp;":"&amp;CELL("address",$E$110)),3, FALSE)</f>
        <v>#N/A</v>
      </c>
      <c r="F70" s="69" t="e">
        <f ca="1">VLOOKUP($C70,INDIRECT("'"&amp;$B67&amp;"'!"&amp;CELL("address",$A$30)&amp;":"&amp;CELL("address",$F$110)),5, FALSE)</f>
        <v>#N/A</v>
      </c>
      <c r="G70" s="53" t="e">
        <f ca="1">VLOOKUP($C70,INDIRECT("'"&amp;$B67&amp;"'!"&amp;CELL("address",$A$30)&amp;":"&amp;CELL("address",$F$110)),6, FALSE)</f>
        <v>#N/A</v>
      </c>
    </row>
    <row r="71" spans="2:8" ht="14.45" customHeight="1" outlineLevel="1" x14ac:dyDescent="0.25">
      <c r="B71" s="52"/>
      <c r="C71" s="57">
        <v>4</v>
      </c>
      <c r="D71" s="60" t="e">
        <f ca="1">VLOOKUP($C71,INDIRECT("'"&amp;$B67&amp;"'!"&amp;CELL("address",$A$30)&amp;":"&amp;CELL("address",$E$110)),2, FALSE)</f>
        <v>#N/A</v>
      </c>
      <c r="E71" s="60" t="e">
        <f ca="1">VLOOKUP($C71,INDIRECT("'"&amp;$B67&amp;"'!"&amp;CELL("address",$A$30)&amp;":"&amp;CELL("address",$E$110)),3, FALSE)</f>
        <v>#N/A</v>
      </c>
      <c r="F71" s="69" t="e">
        <f ca="1">VLOOKUP($C71,INDIRECT("'"&amp;$B67&amp;"'!"&amp;CELL("address",$A$30)&amp;":"&amp;CELL("address",$F$110)),5, FALSE)</f>
        <v>#N/A</v>
      </c>
      <c r="G71" s="53" t="e">
        <f ca="1">VLOOKUP($C71,INDIRECT("'"&amp;$B67&amp;"'!"&amp;CELL("address",$A$30)&amp;":"&amp;CELL("address",$F$110)),6, FALSE)</f>
        <v>#N/A</v>
      </c>
    </row>
    <row r="72" spans="2:8" ht="15" customHeight="1" outlineLevel="1" thickBot="1" x14ac:dyDescent="0.3">
      <c r="B72" s="54"/>
      <c r="C72" s="58">
        <v>5</v>
      </c>
      <c r="D72" s="61" t="e">
        <f ca="1">VLOOKUP($C72,INDIRECT("'"&amp;$B67&amp;"'!"&amp;CELL("address",$A$30)&amp;":"&amp;CELL("address",$E$110)),2, FALSE)</f>
        <v>#N/A</v>
      </c>
      <c r="E72" s="61" t="e">
        <f ca="1">VLOOKUP($C72,INDIRECT("'"&amp;$B67&amp;"'!"&amp;CELL("address",$A$30)&amp;":"&amp;CELL("address",$E$110)),3, FALSE)</f>
        <v>#N/A</v>
      </c>
      <c r="F72" s="70" t="e">
        <f ca="1">VLOOKUP($C72,INDIRECT("'"&amp;$B67&amp;"'!"&amp;CELL("address",$A$30)&amp;":"&amp;CELL("address",$F$110)),5, FALSE)</f>
        <v>#N/A</v>
      </c>
      <c r="G72" s="55" t="e">
        <f ca="1">VLOOKUP($C72,INDIRECT("'"&amp;$B67&amp;"'!"&amp;CELL("address",$A$30)&amp;":"&amp;CELL("address",$F$110)),6, FALSE)</f>
        <v>#N/A</v>
      </c>
    </row>
    <row r="73" spans="2:8" ht="15.75" thickBot="1" x14ac:dyDescent="0.3">
      <c r="F73" s="2"/>
    </row>
    <row r="74" spans="2:8" ht="15.75" thickBot="1" x14ac:dyDescent="0.3">
      <c r="B74" s="89" t="str">
        <f ca="1">VLOOKUP((ROW(B74)+3)/7, Worksheet!$F$2:$G$51, 2,FALSE)</f>
        <v>Project 11</v>
      </c>
      <c r="C74" s="88" t="str">
        <f ca="1">IF(INDIRECT("'"&amp;$B74&amp;"'!"&amp;CELL("address",$B$5)) = "", "", INDIRECT("'"&amp;$B74&amp;"'!"&amp;CELL("address",$B$5)))</f>
        <v>Ambiq</v>
      </c>
      <c r="D74" s="88" t="str">
        <f ca="1">IF(INDIRECT("'"&amp;$B74&amp;"'!"&amp;CELL("address",$B$6)) = "", "", INDIRECT("'"&amp;$B74&amp;"'!"&amp;CELL("address",$B$6)))</f>
        <v>GC NanoLiteV</v>
      </c>
      <c r="E74" s="88"/>
      <c r="F74" s="88" t="str">
        <f ca="1">IF(INDIRECT("'"&amp;$B74&amp;"'!"&amp;CELL("address",B$9)) = "", "", INDIRECT("'"&amp;$B74&amp;"'!"&amp;CELL("address",B$9)))</f>
        <v>Mahadev Kolluru</v>
      </c>
      <c r="G74" s="90"/>
      <c r="H74" s="62" t="str">
        <f ca="1">HYPERLINK("#'" &amp; B74 &amp; "'!A20", "Click and go to " &amp; C74 &amp; " - " &amp; D74)</f>
        <v>Click and go to Ambiq - GC NanoLiteV</v>
      </c>
    </row>
    <row r="75" spans="2:8" ht="14.45" customHeight="1" outlineLevel="1" x14ac:dyDescent="0.25">
      <c r="B75" s="50"/>
      <c r="C75" s="56">
        <v>1</v>
      </c>
      <c r="D75" s="59" t="e">
        <f ca="1">VLOOKUP($C75,INDIRECT("'"&amp;$B74&amp;"'!"&amp;CELL("address",$A$30)&amp;":"&amp;CELL("address",$E$110)),2, FALSE)</f>
        <v>#N/A</v>
      </c>
      <c r="E75" s="59" t="e">
        <f ca="1">VLOOKUP($C75,INDIRECT("'"&amp;$B74&amp;"'!"&amp;CELL("address",$A$30)&amp;":"&amp;CELL("address",$E$110)),3, FALSE)</f>
        <v>#N/A</v>
      </c>
      <c r="F75" s="59" t="e">
        <f ca="1">VLOOKUP($C75,INDIRECT("'"&amp;$B74&amp;"'!"&amp;CELL("address",$A$30)&amp;":"&amp;CELL("address",$F$110)),5, FALSE)</f>
        <v>#N/A</v>
      </c>
      <c r="G75" s="51" t="e">
        <f ca="1">VLOOKUP($C75,INDIRECT("'"&amp;$B74&amp;"'!"&amp;CELL("address",$A$30)&amp;":"&amp;CELL("address",$F$110)),6, FALSE)</f>
        <v>#N/A</v>
      </c>
      <c r="H75" s="62"/>
    </row>
    <row r="76" spans="2:8" ht="14.45" customHeight="1" outlineLevel="1" x14ac:dyDescent="0.25">
      <c r="B76" s="74"/>
      <c r="C76" s="57">
        <v>2</v>
      </c>
      <c r="D76" s="60" t="e">
        <f ca="1">VLOOKUP($C76,INDIRECT("'"&amp;$B74&amp;"'!"&amp;CELL("address",$A$30)&amp;":"&amp;CELL("address",$E$110)),2, FALSE)</f>
        <v>#N/A</v>
      </c>
      <c r="E76" s="60" t="e">
        <f ca="1">VLOOKUP($C76,INDIRECT("'"&amp;$B74&amp;"'!"&amp;CELL("address",$A$30)&amp;":"&amp;CELL("address",$E$110)),3, FALSE)</f>
        <v>#N/A</v>
      </c>
      <c r="F76" s="69" t="e">
        <f ca="1">VLOOKUP($C76,INDIRECT("'"&amp;$B74&amp;"'!"&amp;CELL("address",$A$30)&amp;":"&amp;CELL("address",$F$110)),5, FALSE)</f>
        <v>#N/A</v>
      </c>
      <c r="G76" s="53" t="e">
        <f ca="1">VLOOKUP($C76,INDIRECT("'"&amp;$B74&amp;"'!"&amp;CELL("address",$A$30)&amp;":"&amp;CELL("address",$F$110)),6, FALSE)</f>
        <v>#N/A</v>
      </c>
    </row>
    <row r="77" spans="2:8" ht="14.45" customHeight="1" outlineLevel="1" x14ac:dyDescent="0.25">
      <c r="B77" s="74"/>
      <c r="C77" s="57">
        <v>3</v>
      </c>
      <c r="D77" s="60" t="e">
        <f ca="1">VLOOKUP($C77,INDIRECT("'"&amp;$B74&amp;"'!"&amp;CELL("address",$A$30)&amp;":"&amp;CELL("address",$E$110)),2, FALSE)</f>
        <v>#N/A</v>
      </c>
      <c r="E77" s="60" t="e">
        <f ca="1">VLOOKUP($C77,INDIRECT("'"&amp;$B74&amp;"'!"&amp;CELL("address",$A$30)&amp;":"&amp;CELL("address",$E$110)),3, FALSE)</f>
        <v>#N/A</v>
      </c>
      <c r="F77" s="69" t="e">
        <f ca="1">VLOOKUP($C77,INDIRECT("'"&amp;$B74&amp;"'!"&amp;CELL("address",$A$30)&amp;":"&amp;CELL("address",$F$110)),5, FALSE)</f>
        <v>#N/A</v>
      </c>
      <c r="G77" s="53" t="e">
        <f ca="1">VLOOKUP($C77,INDIRECT("'"&amp;$B74&amp;"'!"&amp;CELL("address",$A$30)&amp;":"&amp;CELL("address",$F$110)),6, FALSE)</f>
        <v>#N/A</v>
      </c>
    </row>
    <row r="78" spans="2:8" ht="14.45" customHeight="1" outlineLevel="1" x14ac:dyDescent="0.25">
      <c r="B78" s="52"/>
      <c r="C78" s="57">
        <v>4</v>
      </c>
      <c r="D78" s="60" t="e">
        <f ca="1">VLOOKUP($C78,INDIRECT("'"&amp;$B74&amp;"'!"&amp;CELL("address",$A$30)&amp;":"&amp;CELL("address",$E$110)),2, FALSE)</f>
        <v>#N/A</v>
      </c>
      <c r="E78" s="60" t="e">
        <f ca="1">VLOOKUP($C78,INDIRECT("'"&amp;$B74&amp;"'!"&amp;CELL("address",$A$30)&amp;":"&amp;CELL("address",$E$110)),3, FALSE)</f>
        <v>#N/A</v>
      </c>
      <c r="F78" s="69" t="e">
        <f ca="1">VLOOKUP($C78,INDIRECT("'"&amp;$B74&amp;"'!"&amp;CELL("address",$A$30)&amp;":"&amp;CELL("address",$F$110)),5, FALSE)</f>
        <v>#N/A</v>
      </c>
      <c r="G78" s="53" t="e">
        <f ca="1">VLOOKUP($C78,INDIRECT("'"&amp;$B74&amp;"'!"&amp;CELL("address",$A$30)&amp;":"&amp;CELL("address",$F$110)),6, FALSE)</f>
        <v>#N/A</v>
      </c>
    </row>
    <row r="79" spans="2:8" ht="15" customHeight="1" outlineLevel="1" thickBot="1" x14ac:dyDescent="0.3">
      <c r="B79" s="54"/>
      <c r="C79" s="58">
        <v>5</v>
      </c>
      <c r="D79" s="61" t="e">
        <f ca="1">VLOOKUP($C79,INDIRECT("'"&amp;$B74&amp;"'!"&amp;CELL("address",$A$30)&amp;":"&amp;CELL("address",$E$110)),2, FALSE)</f>
        <v>#N/A</v>
      </c>
      <c r="E79" s="61" t="e">
        <f ca="1">VLOOKUP($C79,INDIRECT("'"&amp;$B74&amp;"'!"&amp;CELL("address",$A$30)&amp;":"&amp;CELL("address",$E$110)),3, FALSE)</f>
        <v>#N/A</v>
      </c>
      <c r="F79" s="70" t="e">
        <f ca="1">VLOOKUP($C79,INDIRECT("'"&amp;$B74&amp;"'!"&amp;CELL("address",$A$30)&amp;":"&amp;CELL("address",$F$110)),5, FALSE)</f>
        <v>#N/A</v>
      </c>
      <c r="G79" s="55" t="e">
        <f ca="1">VLOOKUP($C79,INDIRECT("'"&amp;$B74&amp;"'!"&amp;CELL("address",$A$30)&amp;":"&amp;CELL("address",$F$110)),6, FALSE)</f>
        <v>#N/A</v>
      </c>
    </row>
    <row r="80" spans="2:8" ht="15.75" thickBot="1" x14ac:dyDescent="0.3">
      <c r="F80" s="2"/>
    </row>
    <row r="81" spans="2:8" ht="15.75" thickBot="1" x14ac:dyDescent="0.3">
      <c r="B81" s="89" t="str">
        <f ca="1">VLOOKUP((ROW(B81)+3)/7, Worksheet!$F$2:$G$51, 2,FALSE)</f>
        <v>Project 12</v>
      </c>
      <c r="C81" s="88" t="str">
        <f ca="1">IF(INDIRECT("'"&amp;$B81&amp;"'!"&amp;CELL("address",$B$5)) = "", "", INDIRECT("'"&amp;$B81&amp;"'!"&amp;CELL("address",$B$5)))</f>
        <v>Silego</v>
      </c>
      <c r="D81" s="88" t="str">
        <f ca="1">IF(INDIRECT("'"&amp;$B81&amp;"'!"&amp;CELL("address",$B$6)) = "", "", INDIRECT("'"&amp;$B81&amp;"'!"&amp;CELL("address",$B$6)))</f>
        <v>BLE</v>
      </c>
      <c r="E81" s="88"/>
      <c r="F81" s="88" t="str">
        <f ca="1">IF(INDIRECT("'"&amp;$B81&amp;"'!"&amp;CELL("address",B$9)) = "", "", INDIRECT("'"&amp;$B81&amp;"'!"&amp;CELL("address",B$9)))</f>
        <v>Mahadev Kolluru</v>
      </c>
      <c r="G81" s="90"/>
      <c r="H81" s="62" t="str">
        <f ca="1">HYPERLINK("#'" &amp; B81 &amp; "'!A20", "Click and go to " &amp; C81 &amp; " - " &amp; D81)</f>
        <v>Click and go to Silego - BLE</v>
      </c>
    </row>
    <row r="82" spans="2:8" ht="14.45" customHeight="1" outlineLevel="1" x14ac:dyDescent="0.25">
      <c r="B82" s="50"/>
      <c r="C82" s="56">
        <v>1</v>
      </c>
      <c r="D82" s="59" t="e">
        <f ca="1">VLOOKUP($C82,INDIRECT("'"&amp;$B81&amp;"'!"&amp;CELL("address",$A$30)&amp;":"&amp;CELL("address",$E$110)),2, FALSE)</f>
        <v>#N/A</v>
      </c>
      <c r="E82" s="59" t="e">
        <f ca="1">VLOOKUP($C82,INDIRECT("'"&amp;$B81&amp;"'!"&amp;CELL("address",$A$30)&amp;":"&amp;CELL("address",$E$110)),3, FALSE)</f>
        <v>#N/A</v>
      </c>
      <c r="F82" s="59" t="e">
        <f ca="1">VLOOKUP($C82,INDIRECT("'"&amp;$B81&amp;"'!"&amp;CELL("address",$A$30)&amp;":"&amp;CELL("address",$F$110)),5, FALSE)</f>
        <v>#N/A</v>
      </c>
      <c r="G82" s="51" t="e">
        <f ca="1">VLOOKUP($C82,INDIRECT("'"&amp;$B81&amp;"'!"&amp;CELL("address",$A$30)&amp;":"&amp;CELL("address",$F$110)),6, FALSE)</f>
        <v>#N/A</v>
      </c>
      <c r="H82" s="62"/>
    </row>
    <row r="83" spans="2:8" ht="14.45" customHeight="1" outlineLevel="1" x14ac:dyDescent="0.25">
      <c r="B83" s="74"/>
      <c r="C83" s="57">
        <v>2</v>
      </c>
      <c r="D83" s="60" t="e">
        <f ca="1">VLOOKUP($C83,INDIRECT("'"&amp;$B81&amp;"'!"&amp;CELL("address",$A$30)&amp;":"&amp;CELL("address",$E$110)),2, FALSE)</f>
        <v>#N/A</v>
      </c>
      <c r="E83" s="60" t="e">
        <f ca="1">VLOOKUP($C83,INDIRECT("'"&amp;$B81&amp;"'!"&amp;CELL("address",$A$30)&amp;":"&amp;CELL("address",$E$110)),3, FALSE)</f>
        <v>#N/A</v>
      </c>
      <c r="F83" s="69" t="e">
        <f ca="1">VLOOKUP($C83,INDIRECT("'"&amp;$B81&amp;"'!"&amp;CELL("address",$A$30)&amp;":"&amp;CELL("address",$F$110)),5, FALSE)</f>
        <v>#N/A</v>
      </c>
      <c r="G83" s="53" t="e">
        <f ca="1">VLOOKUP($C83,INDIRECT("'"&amp;$B81&amp;"'!"&amp;CELL("address",$A$30)&amp;":"&amp;CELL("address",$F$110)),6, FALSE)</f>
        <v>#N/A</v>
      </c>
    </row>
    <row r="84" spans="2:8" ht="14.45" customHeight="1" outlineLevel="1" x14ac:dyDescent="0.25">
      <c r="B84" s="74"/>
      <c r="C84" s="57">
        <v>3</v>
      </c>
      <c r="D84" s="60" t="e">
        <f ca="1">VLOOKUP($C84,INDIRECT("'"&amp;$B81&amp;"'!"&amp;CELL("address",$A$30)&amp;":"&amp;CELL("address",$E$110)),2, FALSE)</f>
        <v>#N/A</v>
      </c>
      <c r="E84" s="60" t="e">
        <f ca="1">VLOOKUP($C84,INDIRECT("'"&amp;$B81&amp;"'!"&amp;CELL("address",$A$30)&amp;":"&amp;CELL("address",$E$110)),3, FALSE)</f>
        <v>#N/A</v>
      </c>
      <c r="F84" s="69" t="e">
        <f ca="1">VLOOKUP($C84,INDIRECT("'"&amp;$B81&amp;"'!"&amp;CELL("address",$A$30)&amp;":"&amp;CELL("address",$F$110)),5, FALSE)</f>
        <v>#N/A</v>
      </c>
      <c r="G84" s="53" t="e">
        <f ca="1">VLOOKUP($C84,INDIRECT("'"&amp;$B81&amp;"'!"&amp;CELL("address",$A$30)&amp;":"&amp;CELL("address",$F$110)),6, FALSE)</f>
        <v>#N/A</v>
      </c>
    </row>
    <row r="85" spans="2:8" ht="14.45" customHeight="1" outlineLevel="1" x14ac:dyDescent="0.25">
      <c r="B85" s="52"/>
      <c r="C85" s="57">
        <v>4</v>
      </c>
      <c r="D85" s="60" t="e">
        <f ca="1">VLOOKUP($C85,INDIRECT("'"&amp;$B81&amp;"'!"&amp;CELL("address",$A$30)&amp;":"&amp;CELL("address",$E$110)),2, FALSE)</f>
        <v>#N/A</v>
      </c>
      <c r="E85" s="60" t="e">
        <f ca="1">VLOOKUP($C85,INDIRECT("'"&amp;$B81&amp;"'!"&amp;CELL("address",$A$30)&amp;":"&amp;CELL("address",$E$110)),3, FALSE)</f>
        <v>#N/A</v>
      </c>
      <c r="F85" s="69" t="e">
        <f ca="1">VLOOKUP($C85,INDIRECT("'"&amp;$B81&amp;"'!"&amp;CELL("address",$A$30)&amp;":"&amp;CELL("address",$F$110)),5, FALSE)</f>
        <v>#N/A</v>
      </c>
      <c r="G85" s="53" t="e">
        <f ca="1">VLOOKUP($C85,INDIRECT("'"&amp;$B81&amp;"'!"&amp;CELL("address",$A$30)&amp;":"&amp;CELL("address",$F$110)),6, FALSE)</f>
        <v>#N/A</v>
      </c>
    </row>
    <row r="86" spans="2:8" ht="15" customHeight="1" outlineLevel="1" thickBot="1" x14ac:dyDescent="0.3">
      <c r="B86" s="54"/>
      <c r="C86" s="58">
        <v>5</v>
      </c>
      <c r="D86" s="61" t="e">
        <f ca="1">VLOOKUP($C86,INDIRECT("'"&amp;$B81&amp;"'!"&amp;CELL("address",$A$30)&amp;":"&amp;CELL("address",$E$110)),2, FALSE)</f>
        <v>#N/A</v>
      </c>
      <c r="E86" s="61" t="e">
        <f ca="1">VLOOKUP($C86,INDIRECT("'"&amp;$B81&amp;"'!"&amp;CELL("address",$A$30)&amp;":"&amp;CELL("address",$E$110)),3, FALSE)</f>
        <v>#N/A</v>
      </c>
      <c r="F86" s="70" t="e">
        <f ca="1">VLOOKUP($C86,INDIRECT("'"&amp;$B81&amp;"'!"&amp;CELL("address",$A$30)&amp;":"&amp;CELL("address",$F$110)),5, FALSE)</f>
        <v>#N/A</v>
      </c>
      <c r="G86" s="55" t="e">
        <f ca="1">VLOOKUP($C86,INDIRECT("'"&amp;$B81&amp;"'!"&amp;CELL("address",$A$30)&amp;":"&amp;CELL("address",$F$110)),6, FALSE)</f>
        <v>#N/A</v>
      </c>
    </row>
    <row r="87" spans="2:8" ht="15.75" thickBot="1" x14ac:dyDescent="0.3">
      <c r="F87" s="2"/>
    </row>
    <row r="88" spans="2:8" ht="15.75" thickBot="1" x14ac:dyDescent="0.3">
      <c r="B88" s="89" t="e">
        <f ca="1">VLOOKUP((ROW(B88)+3)/7, Worksheet!$F$2:$G$51, 2,FALSE)</f>
        <v>#N/A</v>
      </c>
      <c r="C88" s="88" t="e">
        <f ca="1">IF(INDIRECT("'"&amp;$B88&amp;"'!"&amp;CELL("address",$B$5)) = "", "", INDIRECT("'"&amp;$B88&amp;"'!"&amp;CELL("address",$B$5)))</f>
        <v>#N/A</v>
      </c>
      <c r="D88" s="88" t="e">
        <f ca="1">IF(INDIRECT("'"&amp;$B88&amp;"'!"&amp;CELL("address",$B$6)) = "", "", INDIRECT("'"&amp;$B88&amp;"'!"&amp;CELL("address",$B$6)))</f>
        <v>#N/A</v>
      </c>
      <c r="E88" s="88"/>
      <c r="F88" s="88" t="e">
        <f ca="1">IF(INDIRECT("'"&amp;$B88&amp;"'!"&amp;CELL("address",B$9)) = "", "", INDIRECT("'"&amp;$B88&amp;"'!"&amp;CELL("address",B$9)))</f>
        <v>#N/A</v>
      </c>
      <c r="G88" s="90"/>
      <c r="H88" s="62" t="e">
        <f ca="1">HYPERLINK("#'" &amp; B88 &amp; "'!A20", "Click and go to " &amp; C88 &amp; " - " &amp; D88)</f>
        <v>#N/A</v>
      </c>
    </row>
    <row r="89" spans="2:8" ht="14.45" customHeight="1" outlineLevel="1" x14ac:dyDescent="0.25">
      <c r="B89" s="50"/>
      <c r="C89" s="56">
        <v>1</v>
      </c>
      <c r="D89" s="59" t="e">
        <f ca="1">VLOOKUP($C89,INDIRECT("'"&amp;$B88&amp;"'!"&amp;CELL("address",$A$30)&amp;":"&amp;CELL("address",$E$110)),2, FALSE)</f>
        <v>#N/A</v>
      </c>
      <c r="E89" s="59" t="e">
        <f ca="1">VLOOKUP($C89,INDIRECT("'"&amp;$B88&amp;"'!"&amp;CELL("address",$A$30)&amp;":"&amp;CELL("address",$E$110)),3, FALSE)</f>
        <v>#N/A</v>
      </c>
      <c r="F89" s="59" t="e">
        <f ca="1">VLOOKUP($C89,INDIRECT("'"&amp;$B88&amp;"'!"&amp;CELL("address",$A$30)&amp;":"&amp;CELL("address",$F$110)),5, FALSE)</f>
        <v>#N/A</v>
      </c>
      <c r="G89" s="51" t="e">
        <f ca="1">VLOOKUP($C89,INDIRECT("'"&amp;$B88&amp;"'!"&amp;CELL("address",$A$30)&amp;":"&amp;CELL("address",$F$110)),6, FALSE)</f>
        <v>#N/A</v>
      </c>
      <c r="H89" s="62"/>
    </row>
    <row r="90" spans="2:8" ht="14.45" customHeight="1" outlineLevel="1" x14ac:dyDescent="0.25">
      <c r="B90" s="74"/>
      <c r="C90" s="57">
        <v>2</v>
      </c>
      <c r="D90" s="60" t="e">
        <f ca="1">VLOOKUP($C90,INDIRECT("'"&amp;$B88&amp;"'!"&amp;CELL("address",$A$30)&amp;":"&amp;CELL("address",$E$110)),2, FALSE)</f>
        <v>#N/A</v>
      </c>
      <c r="E90" s="60" t="e">
        <f ca="1">VLOOKUP($C90,INDIRECT("'"&amp;$B88&amp;"'!"&amp;CELL("address",$A$30)&amp;":"&amp;CELL("address",$E$110)),3, FALSE)</f>
        <v>#N/A</v>
      </c>
      <c r="F90" s="69" t="e">
        <f ca="1">VLOOKUP($C90,INDIRECT("'"&amp;$B88&amp;"'!"&amp;CELL("address",$A$30)&amp;":"&amp;CELL("address",$F$110)),5, FALSE)</f>
        <v>#N/A</v>
      </c>
      <c r="G90" s="53" t="e">
        <f ca="1">VLOOKUP($C90,INDIRECT("'"&amp;$B88&amp;"'!"&amp;CELL("address",$A$30)&amp;":"&amp;CELL("address",$F$110)),6, FALSE)</f>
        <v>#N/A</v>
      </c>
    </row>
    <row r="91" spans="2:8" ht="14.45" customHeight="1" outlineLevel="1" x14ac:dyDescent="0.25">
      <c r="B91" s="74"/>
      <c r="C91" s="57">
        <v>3</v>
      </c>
      <c r="D91" s="60" t="e">
        <f ca="1">VLOOKUP($C91,INDIRECT("'"&amp;$B88&amp;"'!"&amp;CELL("address",$A$30)&amp;":"&amp;CELL("address",$E$110)),2, FALSE)</f>
        <v>#N/A</v>
      </c>
      <c r="E91" s="60" t="e">
        <f ca="1">VLOOKUP($C91,INDIRECT("'"&amp;$B88&amp;"'!"&amp;CELL("address",$A$30)&amp;":"&amp;CELL("address",$E$110)),3, FALSE)</f>
        <v>#N/A</v>
      </c>
      <c r="F91" s="69" t="e">
        <f ca="1">VLOOKUP($C91,INDIRECT("'"&amp;$B88&amp;"'!"&amp;CELL("address",$A$30)&amp;":"&amp;CELL("address",$F$110)),5, FALSE)</f>
        <v>#N/A</v>
      </c>
      <c r="G91" s="53" t="e">
        <f ca="1">VLOOKUP($C91,INDIRECT("'"&amp;$B88&amp;"'!"&amp;CELL("address",$A$30)&amp;":"&amp;CELL("address",$F$110)),6, FALSE)</f>
        <v>#N/A</v>
      </c>
    </row>
    <row r="92" spans="2:8" ht="14.45" customHeight="1" outlineLevel="1" x14ac:dyDescent="0.25">
      <c r="B92" s="52"/>
      <c r="C92" s="57">
        <v>4</v>
      </c>
      <c r="D92" s="60" t="e">
        <f ca="1">VLOOKUP($C92,INDIRECT("'"&amp;$B88&amp;"'!"&amp;CELL("address",$A$30)&amp;":"&amp;CELL("address",$E$110)),2, FALSE)</f>
        <v>#N/A</v>
      </c>
      <c r="E92" s="60" t="e">
        <f ca="1">VLOOKUP($C92,INDIRECT("'"&amp;$B88&amp;"'!"&amp;CELL("address",$A$30)&amp;":"&amp;CELL("address",$E$110)),3, FALSE)</f>
        <v>#N/A</v>
      </c>
      <c r="F92" s="69" t="e">
        <f ca="1">VLOOKUP($C92,INDIRECT("'"&amp;$B88&amp;"'!"&amp;CELL("address",$A$30)&amp;":"&amp;CELL("address",$F$110)),5, FALSE)</f>
        <v>#N/A</v>
      </c>
      <c r="G92" s="53" t="e">
        <f ca="1">VLOOKUP($C92,INDIRECT("'"&amp;$B88&amp;"'!"&amp;CELL("address",$A$30)&amp;":"&amp;CELL("address",$F$110)),6, FALSE)</f>
        <v>#N/A</v>
      </c>
    </row>
    <row r="93" spans="2:8" ht="15" customHeight="1" outlineLevel="1" thickBot="1" x14ac:dyDescent="0.3">
      <c r="B93" s="54"/>
      <c r="C93" s="58">
        <v>5</v>
      </c>
      <c r="D93" s="61" t="e">
        <f ca="1">VLOOKUP($C93,INDIRECT("'"&amp;$B88&amp;"'!"&amp;CELL("address",$A$30)&amp;":"&amp;CELL("address",$E$110)),2, FALSE)</f>
        <v>#N/A</v>
      </c>
      <c r="E93" s="61" t="e">
        <f ca="1">VLOOKUP($C93,INDIRECT("'"&amp;$B88&amp;"'!"&amp;CELL("address",$A$30)&amp;":"&amp;CELL("address",$E$110)),3, FALSE)</f>
        <v>#N/A</v>
      </c>
      <c r="F93" s="70" t="e">
        <f ca="1">VLOOKUP($C93,INDIRECT("'"&amp;$B88&amp;"'!"&amp;CELL("address",$A$30)&amp;":"&amp;CELL("address",$F$110)),5, FALSE)</f>
        <v>#N/A</v>
      </c>
      <c r="G93" s="55" t="e">
        <f ca="1">VLOOKUP($C93,INDIRECT("'"&amp;$B88&amp;"'!"&amp;CELL("address",$A$30)&amp;":"&amp;CELL("address",$F$110)),6, FALSE)</f>
        <v>#N/A</v>
      </c>
    </row>
    <row r="94" spans="2:8" ht="15.75" thickBot="1" x14ac:dyDescent="0.3">
      <c r="F94" s="2"/>
    </row>
    <row r="95" spans="2:8" ht="15.75" thickBot="1" x14ac:dyDescent="0.3">
      <c r="B95" s="89" t="e">
        <f ca="1">VLOOKUP((ROW(B95)+3)/7, Worksheet!$F$2:$G$51, 2,FALSE)</f>
        <v>#N/A</v>
      </c>
      <c r="C95" s="88" t="e">
        <f ca="1">IF(INDIRECT("'"&amp;$B95&amp;"'!"&amp;CELL("address",$B$5)) = "", "", INDIRECT("'"&amp;$B95&amp;"'!"&amp;CELL("address",$B$5)))</f>
        <v>#N/A</v>
      </c>
      <c r="D95" s="88" t="e">
        <f ca="1">IF(INDIRECT("'"&amp;$B95&amp;"'!"&amp;CELL("address",$B$6)) = "", "", INDIRECT("'"&amp;$B95&amp;"'!"&amp;CELL("address",$B$6)))</f>
        <v>#N/A</v>
      </c>
      <c r="E95" s="88"/>
      <c r="F95" s="88" t="e">
        <f ca="1">IF(INDIRECT("'"&amp;$B95&amp;"'!"&amp;CELL("address",B$9)) = "", "", INDIRECT("'"&amp;$B95&amp;"'!"&amp;CELL("address",B$9)))</f>
        <v>#N/A</v>
      </c>
      <c r="G95" s="90"/>
      <c r="H95" s="62" t="e">
        <f ca="1">HYPERLINK("#'" &amp; B95 &amp; "'!A20", "Click and go to " &amp; C95 &amp; " - " &amp; D95)</f>
        <v>#N/A</v>
      </c>
    </row>
    <row r="96" spans="2:8" ht="14.45" customHeight="1" outlineLevel="1" x14ac:dyDescent="0.25">
      <c r="B96" s="50"/>
      <c r="C96" s="56">
        <v>1</v>
      </c>
      <c r="D96" s="59" t="e">
        <f ca="1">VLOOKUP($C96,INDIRECT("'"&amp;$B95&amp;"'!"&amp;CELL("address",$A$30)&amp;":"&amp;CELL("address",$E$110)),2, FALSE)</f>
        <v>#N/A</v>
      </c>
      <c r="E96" s="59" t="e">
        <f ca="1">VLOOKUP($C96,INDIRECT("'"&amp;$B95&amp;"'!"&amp;CELL("address",$A$30)&amp;":"&amp;CELL("address",$E$110)),3, FALSE)</f>
        <v>#N/A</v>
      </c>
      <c r="F96" s="59" t="e">
        <f ca="1">VLOOKUP($C96,INDIRECT("'"&amp;$B95&amp;"'!"&amp;CELL("address",$A$30)&amp;":"&amp;CELL("address",$F$110)),5, FALSE)</f>
        <v>#N/A</v>
      </c>
      <c r="G96" s="51" t="e">
        <f ca="1">VLOOKUP($C96,INDIRECT("'"&amp;$B95&amp;"'!"&amp;CELL("address",$A$30)&amp;":"&amp;CELL("address",$F$110)),6, FALSE)</f>
        <v>#N/A</v>
      </c>
      <c r="H96" s="62"/>
    </row>
    <row r="97" spans="2:8" ht="14.45" customHeight="1" outlineLevel="1" x14ac:dyDescent="0.25">
      <c r="B97" s="74"/>
      <c r="C97" s="57">
        <v>2</v>
      </c>
      <c r="D97" s="60" t="e">
        <f ca="1">VLOOKUP($C97,INDIRECT("'"&amp;$B95&amp;"'!"&amp;CELL("address",$A$30)&amp;":"&amp;CELL("address",$E$110)),2, FALSE)</f>
        <v>#N/A</v>
      </c>
      <c r="E97" s="60" t="e">
        <f ca="1">VLOOKUP($C97,INDIRECT("'"&amp;$B95&amp;"'!"&amp;CELL("address",$A$30)&amp;":"&amp;CELL("address",$E$110)),3, FALSE)</f>
        <v>#N/A</v>
      </c>
      <c r="F97" s="69" t="e">
        <f ca="1">VLOOKUP($C97,INDIRECT("'"&amp;$B95&amp;"'!"&amp;CELL("address",$A$30)&amp;":"&amp;CELL("address",$F$110)),5, FALSE)</f>
        <v>#N/A</v>
      </c>
      <c r="G97" s="53" t="e">
        <f ca="1">VLOOKUP($C97,INDIRECT("'"&amp;$B95&amp;"'!"&amp;CELL("address",$A$30)&amp;":"&amp;CELL("address",$F$110)),6, FALSE)</f>
        <v>#N/A</v>
      </c>
    </row>
    <row r="98" spans="2:8" ht="14.45" customHeight="1" outlineLevel="1" x14ac:dyDescent="0.25">
      <c r="B98" s="74"/>
      <c r="C98" s="57">
        <v>3</v>
      </c>
      <c r="D98" s="60" t="e">
        <f ca="1">VLOOKUP($C98,INDIRECT("'"&amp;$B95&amp;"'!"&amp;CELL("address",$A$30)&amp;":"&amp;CELL("address",$E$110)),2, FALSE)</f>
        <v>#N/A</v>
      </c>
      <c r="E98" s="60" t="e">
        <f ca="1">VLOOKUP($C98,INDIRECT("'"&amp;$B95&amp;"'!"&amp;CELL("address",$A$30)&amp;":"&amp;CELL("address",$E$110)),3, FALSE)</f>
        <v>#N/A</v>
      </c>
      <c r="F98" s="69" t="e">
        <f ca="1">VLOOKUP($C98,INDIRECT("'"&amp;$B95&amp;"'!"&amp;CELL("address",$A$30)&amp;":"&amp;CELL("address",$F$110)),5, FALSE)</f>
        <v>#N/A</v>
      </c>
      <c r="G98" s="53" t="e">
        <f ca="1">VLOOKUP($C98,INDIRECT("'"&amp;$B95&amp;"'!"&amp;CELL("address",$A$30)&amp;":"&amp;CELL("address",$F$110)),6, FALSE)</f>
        <v>#N/A</v>
      </c>
    </row>
    <row r="99" spans="2:8" ht="14.45" customHeight="1" outlineLevel="1" x14ac:dyDescent="0.25">
      <c r="B99" s="52"/>
      <c r="C99" s="57">
        <v>4</v>
      </c>
      <c r="D99" s="60" t="e">
        <f ca="1">VLOOKUP($C99,INDIRECT("'"&amp;$B95&amp;"'!"&amp;CELL("address",$A$30)&amp;":"&amp;CELL("address",$E$110)),2, FALSE)</f>
        <v>#N/A</v>
      </c>
      <c r="E99" s="60" t="e">
        <f ca="1">VLOOKUP($C99,INDIRECT("'"&amp;$B95&amp;"'!"&amp;CELL("address",$A$30)&amp;":"&amp;CELL("address",$E$110)),3, FALSE)</f>
        <v>#N/A</v>
      </c>
      <c r="F99" s="69" t="e">
        <f ca="1">VLOOKUP($C99,INDIRECT("'"&amp;$B95&amp;"'!"&amp;CELL("address",$A$30)&amp;":"&amp;CELL("address",$F$110)),5, FALSE)</f>
        <v>#N/A</v>
      </c>
      <c r="G99" s="53" t="e">
        <f ca="1">VLOOKUP($C99,INDIRECT("'"&amp;$B95&amp;"'!"&amp;CELL("address",$A$30)&amp;":"&amp;CELL("address",$F$110)),6, FALSE)</f>
        <v>#N/A</v>
      </c>
    </row>
    <row r="100" spans="2:8" ht="15" customHeight="1" outlineLevel="1" thickBot="1" x14ac:dyDescent="0.3">
      <c r="B100" s="54"/>
      <c r="C100" s="58">
        <v>5</v>
      </c>
      <c r="D100" s="61" t="e">
        <f ca="1">VLOOKUP($C100,INDIRECT("'"&amp;$B95&amp;"'!"&amp;CELL("address",$A$30)&amp;":"&amp;CELL("address",$E$110)),2, FALSE)</f>
        <v>#N/A</v>
      </c>
      <c r="E100" s="61" t="e">
        <f ca="1">VLOOKUP($C100,INDIRECT("'"&amp;$B95&amp;"'!"&amp;CELL("address",$A$30)&amp;":"&amp;CELL("address",$E$110)),3, FALSE)</f>
        <v>#N/A</v>
      </c>
      <c r="F100" s="70" t="e">
        <f ca="1">VLOOKUP($C100,INDIRECT("'"&amp;$B95&amp;"'!"&amp;CELL("address",$A$30)&amp;":"&amp;CELL("address",$F$110)),5, FALSE)</f>
        <v>#N/A</v>
      </c>
      <c r="G100" s="55" t="e">
        <f ca="1">VLOOKUP($C100,INDIRECT("'"&amp;$B95&amp;"'!"&amp;CELL("address",$A$30)&amp;":"&amp;CELL("address",$F$110)),6, FALSE)</f>
        <v>#N/A</v>
      </c>
    </row>
    <row r="101" spans="2:8" ht="15.75" thickBot="1" x14ac:dyDescent="0.3">
      <c r="F101" s="2"/>
    </row>
    <row r="102" spans="2:8" ht="15.75" thickBot="1" x14ac:dyDescent="0.3">
      <c r="B102" s="89" t="e">
        <f ca="1">VLOOKUP((ROW(B102)+3)/7, Worksheet!$F$2:$G$51, 2,FALSE)</f>
        <v>#N/A</v>
      </c>
      <c r="C102" s="88" t="e">
        <f ca="1">IF(INDIRECT("'"&amp;$B102&amp;"'!"&amp;CELL("address",$B$5)) = "", "", INDIRECT("'"&amp;$B102&amp;"'!"&amp;CELL("address",$B$5)))</f>
        <v>#N/A</v>
      </c>
      <c r="D102" s="88" t="e">
        <f ca="1">IF(INDIRECT("'"&amp;$B102&amp;"'!"&amp;CELL("address",$B$6)) = "", "", INDIRECT("'"&amp;$B102&amp;"'!"&amp;CELL("address",$B$6)))</f>
        <v>#N/A</v>
      </c>
      <c r="E102" s="88"/>
      <c r="F102" s="88" t="e">
        <f ca="1">IF(INDIRECT("'"&amp;$B102&amp;"'!"&amp;CELL("address",B$9)) = "", "", INDIRECT("'"&amp;$B102&amp;"'!"&amp;CELL("address",B$9)))</f>
        <v>#N/A</v>
      </c>
      <c r="G102" s="90"/>
      <c r="H102" s="62" t="e">
        <f ca="1">HYPERLINK("#'" &amp; B102 &amp; "'!A20", "Click and go to " &amp; C102 &amp; " - " &amp; D102)</f>
        <v>#N/A</v>
      </c>
    </row>
    <row r="103" spans="2:8" ht="14.45" customHeight="1" outlineLevel="1" x14ac:dyDescent="0.25">
      <c r="B103" s="50"/>
      <c r="C103" s="56">
        <v>1</v>
      </c>
      <c r="D103" s="59" t="e">
        <f ca="1">VLOOKUP($C103,INDIRECT("'"&amp;$B102&amp;"'!"&amp;CELL("address",$A$30)&amp;":"&amp;CELL("address",$E$110)),2, FALSE)</f>
        <v>#N/A</v>
      </c>
      <c r="E103" s="59" t="e">
        <f ca="1">VLOOKUP($C103,INDIRECT("'"&amp;$B102&amp;"'!"&amp;CELL("address",$A$30)&amp;":"&amp;CELL("address",$E$110)),3, FALSE)</f>
        <v>#N/A</v>
      </c>
      <c r="F103" s="59" t="e">
        <f ca="1">VLOOKUP($C103,INDIRECT("'"&amp;$B102&amp;"'!"&amp;CELL("address",$A$30)&amp;":"&amp;CELL("address",$F$110)),5, FALSE)</f>
        <v>#N/A</v>
      </c>
      <c r="G103" s="51" t="e">
        <f ca="1">VLOOKUP($C103,INDIRECT("'"&amp;$B102&amp;"'!"&amp;CELL("address",$A$30)&amp;":"&amp;CELL("address",$F$110)),6, FALSE)</f>
        <v>#N/A</v>
      </c>
      <c r="H103" s="62"/>
    </row>
    <row r="104" spans="2:8" ht="14.45" customHeight="1" outlineLevel="1" x14ac:dyDescent="0.25">
      <c r="B104" s="74"/>
      <c r="C104" s="57">
        <v>2</v>
      </c>
      <c r="D104" s="60" t="e">
        <f ca="1">VLOOKUP($C104,INDIRECT("'"&amp;$B102&amp;"'!"&amp;CELL("address",$A$30)&amp;":"&amp;CELL("address",$E$110)),2, FALSE)</f>
        <v>#N/A</v>
      </c>
      <c r="E104" s="60" t="e">
        <f ca="1">VLOOKUP($C104,INDIRECT("'"&amp;$B102&amp;"'!"&amp;CELL("address",$A$30)&amp;":"&amp;CELL("address",$E$110)),3, FALSE)</f>
        <v>#N/A</v>
      </c>
      <c r="F104" s="69" t="e">
        <f ca="1">VLOOKUP($C104,INDIRECT("'"&amp;$B102&amp;"'!"&amp;CELL("address",$A$30)&amp;":"&amp;CELL("address",$F$110)),5, FALSE)</f>
        <v>#N/A</v>
      </c>
      <c r="G104" s="53" t="e">
        <f ca="1">VLOOKUP($C104,INDIRECT("'"&amp;$B102&amp;"'!"&amp;CELL("address",$A$30)&amp;":"&amp;CELL("address",$F$110)),6, FALSE)</f>
        <v>#N/A</v>
      </c>
    </row>
    <row r="105" spans="2:8" ht="14.45" customHeight="1" outlineLevel="1" x14ac:dyDescent="0.25">
      <c r="B105" s="74"/>
      <c r="C105" s="57">
        <v>3</v>
      </c>
      <c r="D105" s="60" t="e">
        <f ca="1">VLOOKUP($C105,INDIRECT("'"&amp;$B102&amp;"'!"&amp;CELL("address",$A$30)&amp;":"&amp;CELL("address",$E$110)),2, FALSE)</f>
        <v>#N/A</v>
      </c>
      <c r="E105" s="60" t="e">
        <f ca="1">VLOOKUP($C105,INDIRECT("'"&amp;$B102&amp;"'!"&amp;CELL("address",$A$30)&amp;":"&amp;CELL("address",$E$110)),3, FALSE)</f>
        <v>#N/A</v>
      </c>
      <c r="F105" s="69" t="e">
        <f ca="1">VLOOKUP($C105,INDIRECT("'"&amp;$B102&amp;"'!"&amp;CELL("address",$A$30)&amp;":"&amp;CELL("address",$F$110)),5, FALSE)</f>
        <v>#N/A</v>
      </c>
      <c r="G105" s="53" t="e">
        <f ca="1">VLOOKUP($C105,INDIRECT("'"&amp;$B102&amp;"'!"&amp;CELL("address",$A$30)&amp;":"&amp;CELL("address",$F$110)),6, FALSE)</f>
        <v>#N/A</v>
      </c>
    </row>
    <row r="106" spans="2:8" ht="14.45" customHeight="1" outlineLevel="1" x14ac:dyDescent="0.25">
      <c r="B106" s="52"/>
      <c r="C106" s="57">
        <v>4</v>
      </c>
      <c r="D106" s="60" t="e">
        <f ca="1">VLOOKUP($C106,INDIRECT("'"&amp;$B102&amp;"'!"&amp;CELL("address",$A$30)&amp;":"&amp;CELL("address",$E$110)),2, FALSE)</f>
        <v>#N/A</v>
      </c>
      <c r="E106" s="60" t="e">
        <f ca="1">VLOOKUP($C106,INDIRECT("'"&amp;$B102&amp;"'!"&amp;CELL("address",$A$30)&amp;":"&amp;CELL("address",$E$110)),3, FALSE)</f>
        <v>#N/A</v>
      </c>
      <c r="F106" s="69" t="e">
        <f ca="1">VLOOKUP($C106,INDIRECT("'"&amp;$B102&amp;"'!"&amp;CELL("address",$A$30)&amp;":"&amp;CELL("address",$F$110)),5, FALSE)</f>
        <v>#N/A</v>
      </c>
      <c r="G106" s="53" t="e">
        <f ca="1">VLOOKUP($C106,INDIRECT("'"&amp;$B102&amp;"'!"&amp;CELL("address",$A$30)&amp;":"&amp;CELL("address",$F$110)),6, FALSE)</f>
        <v>#N/A</v>
      </c>
    </row>
    <row r="107" spans="2:8" ht="15" customHeight="1" outlineLevel="1" thickBot="1" x14ac:dyDescent="0.3">
      <c r="B107" s="54"/>
      <c r="C107" s="58">
        <v>5</v>
      </c>
      <c r="D107" s="61" t="e">
        <f ca="1">VLOOKUP($C107,INDIRECT("'"&amp;$B102&amp;"'!"&amp;CELL("address",$A$30)&amp;":"&amp;CELL("address",$E$110)),2, FALSE)</f>
        <v>#N/A</v>
      </c>
      <c r="E107" s="61" t="e">
        <f ca="1">VLOOKUP($C107,INDIRECT("'"&amp;$B102&amp;"'!"&amp;CELL("address",$A$30)&amp;":"&amp;CELL("address",$E$110)),3, FALSE)</f>
        <v>#N/A</v>
      </c>
      <c r="F107" s="70" t="e">
        <f ca="1">VLOOKUP($C107,INDIRECT("'"&amp;$B102&amp;"'!"&amp;CELL("address",$A$30)&amp;":"&amp;CELL("address",$F$110)),5, FALSE)</f>
        <v>#N/A</v>
      </c>
      <c r="G107" s="55" t="e">
        <f ca="1">VLOOKUP($C107,INDIRECT("'"&amp;$B102&amp;"'!"&amp;CELL("address",$A$30)&amp;":"&amp;CELL("address",$F$110)),6, FALSE)</f>
        <v>#N/A</v>
      </c>
    </row>
    <row r="108" spans="2:8" ht="15.75" thickBot="1" x14ac:dyDescent="0.3">
      <c r="F108" s="2"/>
    </row>
    <row r="109" spans="2:8" ht="15.75" thickBot="1" x14ac:dyDescent="0.3">
      <c r="B109" s="89" t="e">
        <f ca="1">VLOOKUP((ROW(B109)+3)/7, Worksheet!$F$2:$G$51, 2,FALSE)</f>
        <v>#N/A</v>
      </c>
      <c r="C109" s="88" t="e">
        <f ca="1">IF(INDIRECT("'"&amp;$B109&amp;"'!"&amp;CELL("address",$B$5)) = "", "", INDIRECT("'"&amp;$B109&amp;"'!"&amp;CELL("address",$B$5)))</f>
        <v>#N/A</v>
      </c>
      <c r="D109" s="88" t="e">
        <f ca="1">IF(INDIRECT("'"&amp;$B109&amp;"'!"&amp;CELL("address",$B$6)) = "", "", INDIRECT("'"&amp;$B109&amp;"'!"&amp;CELL("address",$B$6)))</f>
        <v>#N/A</v>
      </c>
      <c r="E109" s="88"/>
      <c r="F109" s="88" t="e">
        <f ca="1">IF(INDIRECT("'"&amp;$B109&amp;"'!"&amp;CELL("address",B$9)) = "", "", INDIRECT("'"&amp;$B109&amp;"'!"&amp;CELL("address",B$9)))</f>
        <v>#N/A</v>
      </c>
      <c r="G109" s="90"/>
      <c r="H109" s="62" t="e">
        <f ca="1">HYPERLINK("#'" &amp; B109 &amp; "'!A20", "Click and go to " &amp; C109 &amp; " - " &amp; D109)</f>
        <v>#N/A</v>
      </c>
    </row>
    <row r="110" spans="2:8" ht="14.45" customHeight="1" outlineLevel="1" x14ac:dyDescent="0.25">
      <c r="B110" s="50"/>
      <c r="C110" s="56">
        <v>1</v>
      </c>
      <c r="D110" s="59" t="e">
        <f ca="1">VLOOKUP($C110,INDIRECT("'"&amp;$B109&amp;"'!"&amp;CELL("address",$A$30)&amp;":"&amp;CELL("address",$E$110)),2, FALSE)</f>
        <v>#N/A</v>
      </c>
      <c r="E110" s="59" t="e">
        <f ca="1">VLOOKUP($C110,INDIRECT("'"&amp;$B109&amp;"'!"&amp;CELL("address",$A$30)&amp;":"&amp;CELL("address",$E$110)),3, FALSE)</f>
        <v>#N/A</v>
      </c>
      <c r="F110" s="59" t="e">
        <f ca="1">VLOOKUP($C110,INDIRECT("'"&amp;$B109&amp;"'!"&amp;CELL("address",$A$30)&amp;":"&amp;CELL("address",$F$110)),5, FALSE)</f>
        <v>#N/A</v>
      </c>
      <c r="G110" s="51" t="e">
        <f ca="1">VLOOKUP($C110,INDIRECT("'"&amp;$B109&amp;"'!"&amp;CELL("address",$A$30)&amp;":"&amp;CELL("address",$F$110)),6, FALSE)</f>
        <v>#N/A</v>
      </c>
      <c r="H110" s="62"/>
    </row>
    <row r="111" spans="2:8" ht="14.45" customHeight="1" outlineLevel="1" x14ac:dyDescent="0.25">
      <c r="B111" s="74"/>
      <c r="C111" s="57">
        <v>2</v>
      </c>
      <c r="D111" s="60" t="e">
        <f ca="1">VLOOKUP($C111,INDIRECT("'"&amp;$B109&amp;"'!"&amp;CELL("address",$A$30)&amp;":"&amp;CELL("address",$E$110)),2, FALSE)</f>
        <v>#N/A</v>
      </c>
      <c r="E111" s="60" t="e">
        <f ca="1">VLOOKUP($C111,INDIRECT("'"&amp;$B109&amp;"'!"&amp;CELL("address",$A$30)&amp;":"&amp;CELL("address",$E$110)),3, FALSE)</f>
        <v>#N/A</v>
      </c>
      <c r="F111" s="69" t="e">
        <f ca="1">VLOOKUP($C111,INDIRECT("'"&amp;$B109&amp;"'!"&amp;CELL("address",$A$30)&amp;":"&amp;CELL("address",$F$110)),5, FALSE)</f>
        <v>#N/A</v>
      </c>
      <c r="G111" s="53" t="e">
        <f ca="1">VLOOKUP($C111,INDIRECT("'"&amp;$B109&amp;"'!"&amp;CELL("address",$A$30)&amp;":"&amp;CELL("address",$F$110)),6, FALSE)</f>
        <v>#N/A</v>
      </c>
    </row>
    <row r="112" spans="2:8" ht="14.45" customHeight="1" outlineLevel="1" x14ac:dyDescent="0.25">
      <c r="B112" s="74"/>
      <c r="C112" s="57">
        <v>3</v>
      </c>
      <c r="D112" s="60" t="e">
        <f ca="1">VLOOKUP($C112,INDIRECT("'"&amp;$B109&amp;"'!"&amp;CELL("address",$A$30)&amp;":"&amp;CELL("address",$E$110)),2, FALSE)</f>
        <v>#N/A</v>
      </c>
      <c r="E112" s="60" t="e">
        <f ca="1">VLOOKUP($C112,INDIRECT("'"&amp;$B109&amp;"'!"&amp;CELL("address",$A$30)&amp;":"&amp;CELL("address",$E$110)),3, FALSE)</f>
        <v>#N/A</v>
      </c>
      <c r="F112" s="69" t="e">
        <f ca="1">VLOOKUP($C112,INDIRECT("'"&amp;$B109&amp;"'!"&amp;CELL("address",$A$30)&amp;":"&amp;CELL("address",$F$110)),5, FALSE)</f>
        <v>#N/A</v>
      </c>
      <c r="G112" s="53" t="e">
        <f ca="1">VLOOKUP($C112,INDIRECT("'"&amp;$B109&amp;"'!"&amp;CELL("address",$A$30)&amp;":"&amp;CELL("address",$F$110)),6, FALSE)</f>
        <v>#N/A</v>
      </c>
    </row>
    <row r="113" spans="2:8" ht="14.45" customHeight="1" outlineLevel="1" x14ac:dyDescent="0.25">
      <c r="B113" s="52"/>
      <c r="C113" s="57">
        <v>4</v>
      </c>
      <c r="D113" s="60" t="e">
        <f ca="1">VLOOKUP($C113,INDIRECT("'"&amp;$B109&amp;"'!"&amp;CELL("address",$A$30)&amp;":"&amp;CELL("address",$E$110)),2, FALSE)</f>
        <v>#N/A</v>
      </c>
      <c r="E113" s="60" t="e">
        <f ca="1">VLOOKUP($C113,INDIRECT("'"&amp;$B109&amp;"'!"&amp;CELL("address",$A$30)&amp;":"&amp;CELL("address",$E$110)),3, FALSE)</f>
        <v>#N/A</v>
      </c>
      <c r="F113" s="69" t="e">
        <f ca="1">VLOOKUP($C113,INDIRECT("'"&amp;$B109&amp;"'!"&amp;CELL("address",$A$30)&amp;":"&amp;CELL("address",$F$110)),5, FALSE)</f>
        <v>#N/A</v>
      </c>
      <c r="G113" s="53" t="e">
        <f ca="1">VLOOKUP($C113,INDIRECT("'"&amp;$B109&amp;"'!"&amp;CELL("address",$A$30)&amp;":"&amp;CELL("address",$F$110)),6, FALSE)</f>
        <v>#N/A</v>
      </c>
    </row>
    <row r="114" spans="2:8" ht="15" customHeight="1" outlineLevel="1" thickBot="1" x14ac:dyDescent="0.3">
      <c r="B114" s="54"/>
      <c r="C114" s="58">
        <v>5</v>
      </c>
      <c r="D114" s="61" t="e">
        <f ca="1">VLOOKUP($C114,INDIRECT("'"&amp;$B109&amp;"'!"&amp;CELL("address",$A$30)&amp;":"&amp;CELL("address",$E$110)),2, FALSE)</f>
        <v>#N/A</v>
      </c>
      <c r="E114" s="61" t="e">
        <f ca="1">VLOOKUP($C114,INDIRECT("'"&amp;$B109&amp;"'!"&amp;CELL("address",$A$30)&amp;":"&amp;CELL("address",$E$110)),3, FALSE)</f>
        <v>#N/A</v>
      </c>
      <c r="F114" s="70" t="e">
        <f ca="1">VLOOKUP($C114,INDIRECT("'"&amp;$B109&amp;"'!"&amp;CELL("address",$A$30)&amp;":"&amp;CELL("address",$F$110)),5, FALSE)</f>
        <v>#N/A</v>
      </c>
      <c r="G114" s="55" t="e">
        <f ca="1">VLOOKUP($C114,INDIRECT("'"&amp;$B109&amp;"'!"&amp;CELL("address",$A$30)&amp;":"&amp;CELL("address",$F$110)),6, FALSE)</f>
        <v>#N/A</v>
      </c>
    </row>
    <row r="115" spans="2:8" ht="15.75" thickBot="1" x14ac:dyDescent="0.3">
      <c r="F115" s="2"/>
    </row>
    <row r="116" spans="2:8" ht="15.75" thickBot="1" x14ac:dyDescent="0.3">
      <c r="B116" s="89" t="e">
        <f ca="1">VLOOKUP((ROW(B116)+3)/7, Worksheet!$F$2:$G$51, 2,FALSE)</f>
        <v>#N/A</v>
      </c>
      <c r="C116" s="88" t="e">
        <f ca="1">IF(INDIRECT("'"&amp;$B116&amp;"'!"&amp;CELL("address",$B$5)) = "", "", INDIRECT("'"&amp;$B116&amp;"'!"&amp;CELL("address",$B$5)))</f>
        <v>#N/A</v>
      </c>
      <c r="D116" s="88" t="e">
        <f ca="1">IF(INDIRECT("'"&amp;$B116&amp;"'!"&amp;CELL("address",$B$6)) = "", "", INDIRECT("'"&amp;$B116&amp;"'!"&amp;CELL("address",$B$6)))</f>
        <v>#N/A</v>
      </c>
      <c r="E116" s="88"/>
      <c r="F116" s="88" t="e">
        <f ca="1">IF(INDIRECT("'"&amp;$B116&amp;"'!"&amp;CELL("address",B$9)) = "", "", INDIRECT("'"&amp;$B116&amp;"'!"&amp;CELL("address",B$9)))</f>
        <v>#N/A</v>
      </c>
      <c r="G116" s="90"/>
      <c r="H116" s="62" t="e">
        <f ca="1">HYPERLINK("#'" &amp; B116 &amp; "'!A20", "Click and go to " &amp; C116 &amp; " - " &amp; D116)</f>
        <v>#N/A</v>
      </c>
    </row>
    <row r="117" spans="2:8" ht="14.45" customHeight="1" outlineLevel="1" x14ac:dyDescent="0.25">
      <c r="B117" s="50"/>
      <c r="C117" s="56">
        <v>1</v>
      </c>
      <c r="D117" s="59" t="e">
        <f ca="1">VLOOKUP($C117,INDIRECT("'"&amp;$B116&amp;"'!"&amp;CELL("address",$A$30)&amp;":"&amp;CELL("address",$E$110)),2, FALSE)</f>
        <v>#N/A</v>
      </c>
      <c r="E117" s="59" t="e">
        <f ca="1">VLOOKUP($C117,INDIRECT("'"&amp;$B116&amp;"'!"&amp;CELL("address",$A$30)&amp;":"&amp;CELL("address",$E$110)),3, FALSE)</f>
        <v>#N/A</v>
      </c>
      <c r="F117" s="59" t="e">
        <f ca="1">VLOOKUP($C117,INDIRECT("'"&amp;$B116&amp;"'!"&amp;CELL("address",$A$30)&amp;":"&amp;CELL("address",$F$110)),5, FALSE)</f>
        <v>#N/A</v>
      </c>
      <c r="G117" s="51" t="e">
        <f ca="1">VLOOKUP($C117,INDIRECT("'"&amp;$B116&amp;"'!"&amp;CELL("address",$A$30)&amp;":"&amp;CELL("address",$F$110)),6, FALSE)</f>
        <v>#N/A</v>
      </c>
      <c r="H117" s="62"/>
    </row>
    <row r="118" spans="2:8" ht="14.45" customHeight="1" outlineLevel="1" x14ac:dyDescent="0.25">
      <c r="B118" s="74"/>
      <c r="C118" s="57">
        <v>2</v>
      </c>
      <c r="D118" s="60" t="e">
        <f ca="1">VLOOKUP($C118,INDIRECT("'"&amp;$B116&amp;"'!"&amp;CELL("address",$A$30)&amp;":"&amp;CELL("address",$E$110)),2, FALSE)</f>
        <v>#N/A</v>
      </c>
      <c r="E118" s="60" t="e">
        <f ca="1">VLOOKUP($C118,INDIRECT("'"&amp;$B116&amp;"'!"&amp;CELL("address",$A$30)&amp;":"&amp;CELL("address",$E$110)),3, FALSE)</f>
        <v>#N/A</v>
      </c>
      <c r="F118" s="69" t="e">
        <f ca="1">VLOOKUP($C118,INDIRECT("'"&amp;$B116&amp;"'!"&amp;CELL("address",$A$30)&amp;":"&amp;CELL("address",$F$110)),5, FALSE)</f>
        <v>#N/A</v>
      </c>
      <c r="G118" s="53" t="e">
        <f ca="1">VLOOKUP($C118,INDIRECT("'"&amp;$B116&amp;"'!"&amp;CELL("address",$A$30)&amp;":"&amp;CELL("address",$F$110)),6, FALSE)</f>
        <v>#N/A</v>
      </c>
    </row>
    <row r="119" spans="2:8" ht="14.45" customHeight="1" outlineLevel="1" x14ac:dyDescent="0.25">
      <c r="B119" s="74"/>
      <c r="C119" s="57">
        <v>3</v>
      </c>
      <c r="D119" s="60" t="e">
        <f ca="1">VLOOKUP($C119,INDIRECT("'"&amp;$B116&amp;"'!"&amp;CELL("address",$A$30)&amp;":"&amp;CELL("address",$E$110)),2, FALSE)</f>
        <v>#N/A</v>
      </c>
      <c r="E119" s="60" t="e">
        <f ca="1">VLOOKUP($C119,INDIRECT("'"&amp;$B116&amp;"'!"&amp;CELL("address",$A$30)&amp;":"&amp;CELL("address",$E$110)),3, FALSE)</f>
        <v>#N/A</v>
      </c>
      <c r="F119" s="69" t="e">
        <f ca="1">VLOOKUP($C119,INDIRECT("'"&amp;$B116&amp;"'!"&amp;CELL("address",$A$30)&amp;":"&amp;CELL("address",$F$110)),5, FALSE)</f>
        <v>#N/A</v>
      </c>
      <c r="G119" s="53" t="e">
        <f ca="1">VLOOKUP($C119,INDIRECT("'"&amp;$B116&amp;"'!"&amp;CELL("address",$A$30)&amp;":"&amp;CELL("address",$F$110)),6, FALSE)</f>
        <v>#N/A</v>
      </c>
    </row>
    <row r="120" spans="2:8" ht="14.45" customHeight="1" outlineLevel="1" x14ac:dyDescent="0.25">
      <c r="B120" s="52"/>
      <c r="C120" s="57">
        <v>4</v>
      </c>
      <c r="D120" s="60" t="e">
        <f ca="1">VLOOKUP($C120,INDIRECT("'"&amp;$B116&amp;"'!"&amp;CELL("address",$A$30)&amp;":"&amp;CELL("address",$E$110)),2, FALSE)</f>
        <v>#N/A</v>
      </c>
      <c r="E120" s="60" t="e">
        <f ca="1">VLOOKUP($C120,INDIRECT("'"&amp;$B116&amp;"'!"&amp;CELL("address",$A$30)&amp;":"&amp;CELL("address",$E$110)),3, FALSE)</f>
        <v>#N/A</v>
      </c>
      <c r="F120" s="69" t="e">
        <f ca="1">VLOOKUP($C120,INDIRECT("'"&amp;$B116&amp;"'!"&amp;CELL("address",$A$30)&amp;":"&amp;CELL("address",$F$110)),5, FALSE)</f>
        <v>#N/A</v>
      </c>
      <c r="G120" s="53" t="e">
        <f ca="1">VLOOKUP($C120,INDIRECT("'"&amp;$B116&amp;"'!"&amp;CELL("address",$A$30)&amp;":"&amp;CELL("address",$F$110)),6, FALSE)</f>
        <v>#N/A</v>
      </c>
    </row>
    <row r="121" spans="2:8" ht="15" customHeight="1" outlineLevel="1" thickBot="1" x14ac:dyDescent="0.3">
      <c r="B121" s="54"/>
      <c r="C121" s="58">
        <v>5</v>
      </c>
      <c r="D121" s="61" t="e">
        <f ca="1">VLOOKUP($C121,INDIRECT("'"&amp;$B116&amp;"'!"&amp;CELL("address",$A$30)&amp;":"&amp;CELL("address",$E$110)),2, FALSE)</f>
        <v>#N/A</v>
      </c>
      <c r="E121" s="61" t="e">
        <f ca="1">VLOOKUP($C121,INDIRECT("'"&amp;$B116&amp;"'!"&amp;CELL("address",$A$30)&amp;":"&amp;CELL("address",$E$110)),3, FALSE)</f>
        <v>#N/A</v>
      </c>
      <c r="F121" s="70" t="e">
        <f ca="1">VLOOKUP($C121,INDIRECT("'"&amp;$B116&amp;"'!"&amp;CELL("address",$A$30)&amp;":"&amp;CELL("address",$F$110)),5, FALSE)</f>
        <v>#N/A</v>
      </c>
      <c r="G121" s="55" t="e">
        <f ca="1">VLOOKUP($C121,INDIRECT("'"&amp;$B116&amp;"'!"&amp;CELL("address",$A$30)&amp;":"&amp;CELL("address",$F$110)),6, FALSE)</f>
        <v>#N/A</v>
      </c>
    </row>
    <row r="122" spans="2:8" ht="15.75" thickBot="1" x14ac:dyDescent="0.3">
      <c r="F122" s="2"/>
    </row>
    <row r="123" spans="2:8" ht="15.75" thickBot="1" x14ac:dyDescent="0.3">
      <c r="B123" s="89" t="e">
        <f ca="1">VLOOKUP((ROW(B123)+3)/7, Worksheet!$F$2:$G$51, 2,FALSE)</f>
        <v>#N/A</v>
      </c>
      <c r="C123" s="88" t="e">
        <f ca="1">IF(INDIRECT("'"&amp;$B123&amp;"'!"&amp;CELL("address",$B$5)) = "", "", INDIRECT("'"&amp;$B123&amp;"'!"&amp;CELL("address",$B$5)))</f>
        <v>#N/A</v>
      </c>
      <c r="D123" s="88" t="e">
        <f ca="1">IF(INDIRECT("'"&amp;$B123&amp;"'!"&amp;CELL("address",$B$6)) = "", "", INDIRECT("'"&amp;$B123&amp;"'!"&amp;CELL("address",$B$6)))</f>
        <v>#N/A</v>
      </c>
      <c r="E123" s="88"/>
      <c r="F123" s="88" t="e">
        <f ca="1">IF(INDIRECT("'"&amp;$B123&amp;"'!"&amp;CELL("address",B$9)) = "", "", INDIRECT("'"&amp;$B123&amp;"'!"&amp;CELL("address",B$9)))</f>
        <v>#N/A</v>
      </c>
      <c r="G123" s="90"/>
      <c r="H123" s="62" t="e">
        <f ca="1">HYPERLINK("#'" &amp; B123 &amp; "'!A20", "Click and go to " &amp; C123 &amp; " - " &amp; D123)</f>
        <v>#N/A</v>
      </c>
    </row>
    <row r="124" spans="2:8" ht="14.45" customHeight="1" outlineLevel="1" x14ac:dyDescent="0.25">
      <c r="B124" s="50"/>
      <c r="C124" s="56">
        <v>1</v>
      </c>
      <c r="D124" s="59" t="e">
        <f ca="1">VLOOKUP($C124,INDIRECT("'"&amp;$B123&amp;"'!"&amp;CELL("address",$A$30)&amp;":"&amp;CELL("address",$E$110)),2, FALSE)</f>
        <v>#N/A</v>
      </c>
      <c r="E124" s="59" t="e">
        <f ca="1">VLOOKUP($C124,INDIRECT("'"&amp;$B123&amp;"'!"&amp;CELL("address",$A$30)&amp;":"&amp;CELL("address",$E$110)),3, FALSE)</f>
        <v>#N/A</v>
      </c>
      <c r="F124" s="59" t="e">
        <f ca="1">VLOOKUP($C124,INDIRECT("'"&amp;$B123&amp;"'!"&amp;CELL("address",$A$30)&amp;":"&amp;CELL("address",$F$110)),5, FALSE)</f>
        <v>#N/A</v>
      </c>
      <c r="G124" s="51" t="e">
        <f ca="1">VLOOKUP($C124,INDIRECT("'"&amp;$B123&amp;"'!"&amp;CELL("address",$A$30)&amp;":"&amp;CELL("address",$F$110)),6, FALSE)</f>
        <v>#N/A</v>
      </c>
      <c r="H124" s="62"/>
    </row>
    <row r="125" spans="2:8" ht="14.45" customHeight="1" outlineLevel="1" x14ac:dyDescent="0.25">
      <c r="B125" s="74"/>
      <c r="C125" s="57">
        <v>2</v>
      </c>
      <c r="D125" s="60" t="e">
        <f ca="1">VLOOKUP($C125,INDIRECT("'"&amp;$B123&amp;"'!"&amp;CELL("address",$A$30)&amp;":"&amp;CELL("address",$E$110)),2, FALSE)</f>
        <v>#N/A</v>
      </c>
      <c r="E125" s="60" t="e">
        <f ca="1">VLOOKUP($C125,INDIRECT("'"&amp;$B123&amp;"'!"&amp;CELL("address",$A$30)&amp;":"&amp;CELL("address",$E$110)),3, FALSE)</f>
        <v>#N/A</v>
      </c>
      <c r="F125" s="69" t="e">
        <f ca="1">VLOOKUP($C125,INDIRECT("'"&amp;$B123&amp;"'!"&amp;CELL("address",$A$30)&amp;":"&amp;CELL("address",$F$110)),5, FALSE)</f>
        <v>#N/A</v>
      </c>
      <c r="G125" s="53" t="e">
        <f ca="1">VLOOKUP($C125,INDIRECT("'"&amp;$B123&amp;"'!"&amp;CELL("address",$A$30)&amp;":"&amp;CELL("address",$F$110)),6, FALSE)</f>
        <v>#N/A</v>
      </c>
    </row>
    <row r="126" spans="2:8" ht="14.45" customHeight="1" outlineLevel="1" x14ac:dyDescent="0.25">
      <c r="B126" s="74"/>
      <c r="C126" s="57">
        <v>3</v>
      </c>
      <c r="D126" s="60" t="e">
        <f ca="1">VLOOKUP($C126,INDIRECT("'"&amp;$B123&amp;"'!"&amp;CELL("address",$A$30)&amp;":"&amp;CELL("address",$E$110)),2, FALSE)</f>
        <v>#N/A</v>
      </c>
      <c r="E126" s="60" t="e">
        <f ca="1">VLOOKUP($C126,INDIRECT("'"&amp;$B123&amp;"'!"&amp;CELL("address",$A$30)&amp;":"&amp;CELL("address",$E$110)),3, FALSE)</f>
        <v>#N/A</v>
      </c>
      <c r="F126" s="69" t="e">
        <f ca="1">VLOOKUP($C126,INDIRECT("'"&amp;$B123&amp;"'!"&amp;CELL("address",$A$30)&amp;":"&amp;CELL("address",$F$110)),5, FALSE)</f>
        <v>#N/A</v>
      </c>
      <c r="G126" s="53" t="e">
        <f ca="1">VLOOKUP($C126,INDIRECT("'"&amp;$B123&amp;"'!"&amp;CELL("address",$A$30)&amp;":"&amp;CELL("address",$F$110)),6, FALSE)</f>
        <v>#N/A</v>
      </c>
    </row>
    <row r="127" spans="2:8" ht="14.45" customHeight="1" outlineLevel="1" x14ac:dyDescent="0.25">
      <c r="B127" s="52"/>
      <c r="C127" s="57">
        <v>4</v>
      </c>
      <c r="D127" s="60" t="e">
        <f ca="1">VLOOKUP($C127,INDIRECT("'"&amp;$B123&amp;"'!"&amp;CELL("address",$A$30)&amp;":"&amp;CELL("address",$E$110)),2, FALSE)</f>
        <v>#N/A</v>
      </c>
      <c r="E127" s="60" t="e">
        <f ca="1">VLOOKUP($C127,INDIRECT("'"&amp;$B123&amp;"'!"&amp;CELL("address",$A$30)&amp;":"&amp;CELL("address",$E$110)),3, FALSE)</f>
        <v>#N/A</v>
      </c>
      <c r="F127" s="69" t="e">
        <f ca="1">VLOOKUP($C127,INDIRECT("'"&amp;$B123&amp;"'!"&amp;CELL("address",$A$30)&amp;":"&amp;CELL("address",$F$110)),5, FALSE)</f>
        <v>#N/A</v>
      </c>
      <c r="G127" s="53" t="e">
        <f ca="1">VLOOKUP($C127,INDIRECT("'"&amp;$B123&amp;"'!"&amp;CELL("address",$A$30)&amp;":"&amp;CELL("address",$F$110)),6, FALSE)</f>
        <v>#N/A</v>
      </c>
    </row>
    <row r="128" spans="2:8" ht="15" customHeight="1" outlineLevel="1" thickBot="1" x14ac:dyDescent="0.3">
      <c r="B128" s="54"/>
      <c r="C128" s="58">
        <v>5</v>
      </c>
      <c r="D128" s="61" t="e">
        <f ca="1">VLOOKUP($C128,INDIRECT("'"&amp;$B123&amp;"'!"&amp;CELL("address",$A$30)&amp;":"&amp;CELL("address",$E$110)),2, FALSE)</f>
        <v>#N/A</v>
      </c>
      <c r="E128" s="61" t="e">
        <f ca="1">VLOOKUP($C128,INDIRECT("'"&amp;$B123&amp;"'!"&amp;CELL("address",$A$30)&amp;":"&amp;CELL("address",$E$110)),3, FALSE)</f>
        <v>#N/A</v>
      </c>
      <c r="F128" s="70" t="e">
        <f ca="1">VLOOKUP($C128,INDIRECT("'"&amp;$B123&amp;"'!"&amp;CELL("address",$A$30)&amp;":"&amp;CELL("address",$F$110)),5, FALSE)</f>
        <v>#N/A</v>
      </c>
      <c r="G128" s="55" t="e">
        <f ca="1">VLOOKUP($C128,INDIRECT("'"&amp;$B123&amp;"'!"&amp;CELL("address",$A$30)&amp;":"&amp;CELL("address",$F$110)),6, FALSE)</f>
        <v>#N/A</v>
      </c>
    </row>
    <row r="129" spans="2:8" ht="15.75" thickBot="1" x14ac:dyDescent="0.3">
      <c r="F129" s="2"/>
    </row>
    <row r="130" spans="2:8" ht="15.75" thickBot="1" x14ac:dyDescent="0.3">
      <c r="B130" s="89" t="e">
        <f ca="1">VLOOKUP((ROW(B130)+3)/7, Worksheet!$F$2:$G$51, 2,FALSE)</f>
        <v>#N/A</v>
      </c>
      <c r="C130" s="88" t="e">
        <f ca="1">IF(INDIRECT("'"&amp;$B130&amp;"'!"&amp;CELL("address",$B$5)) = "", "", INDIRECT("'"&amp;$B130&amp;"'!"&amp;CELL("address",$B$5)))</f>
        <v>#N/A</v>
      </c>
      <c r="D130" s="88" t="e">
        <f ca="1">IF(INDIRECT("'"&amp;$B130&amp;"'!"&amp;CELL("address",$B$6)) = "", "", INDIRECT("'"&amp;$B130&amp;"'!"&amp;CELL("address",$B$6)))</f>
        <v>#N/A</v>
      </c>
      <c r="E130" s="88"/>
      <c r="F130" s="88" t="e">
        <f ca="1">IF(INDIRECT("'"&amp;$B130&amp;"'!"&amp;CELL("address",B$9)) = "", "", INDIRECT("'"&amp;$B130&amp;"'!"&amp;CELL("address",B$9)))</f>
        <v>#N/A</v>
      </c>
      <c r="G130" s="90"/>
      <c r="H130" s="62" t="e">
        <f ca="1">HYPERLINK("#'" &amp; B130 &amp; "'!A20", "Click and go to " &amp; C130 &amp; " - " &amp; D130)</f>
        <v>#N/A</v>
      </c>
    </row>
    <row r="131" spans="2:8" ht="14.45" customHeight="1" outlineLevel="1" x14ac:dyDescent="0.25">
      <c r="B131" s="50"/>
      <c r="C131" s="56">
        <v>1</v>
      </c>
      <c r="D131" s="59" t="e">
        <f ca="1">VLOOKUP($C131,INDIRECT("'"&amp;$B130&amp;"'!"&amp;CELL("address",$A$30)&amp;":"&amp;CELL("address",$E$110)),2, FALSE)</f>
        <v>#N/A</v>
      </c>
      <c r="E131" s="59" t="e">
        <f ca="1">VLOOKUP($C131,INDIRECT("'"&amp;$B130&amp;"'!"&amp;CELL("address",$A$30)&amp;":"&amp;CELL("address",$E$110)),3, FALSE)</f>
        <v>#N/A</v>
      </c>
      <c r="F131" s="59" t="e">
        <f ca="1">VLOOKUP($C131,INDIRECT("'"&amp;$B130&amp;"'!"&amp;CELL("address",$A$30)&amp;":"&amp;CELL("address",$F$110)),5, FALSE)</f>
        <v>#N/A</v>
      </c>
      <c r="G131" s="51" t="e">
        <f ca="1">VLOOKUP($C131,INDIRECT("'"&amp;$B130&amp;"'!"&amp;CELL("address",$A$30)&amp;":"&amp;CELL("address",$F$110)),6, FALSE)</f>
        <v>#N/A</v>
      </c>
      <c r="H131" s="62"/>
    </row>
    <row r="132" spans="2:8" ht="14.45" customHeight="1" outlineLevel="1" x14ac:dyDescent="0.25">
      <c r="B132" s="74"/>
      <c r="C132" s="57">
        <v>2</v>
      </c>
      <c r="D132" s="60" t="e">
        <f ca="1">VLOOKUP($C132,INDIRECT("'"&amp;$B130&amp;"'!"&amp;CELL("address",$A$30)&amp;":"&amp;CELL("address",$E$110)),2, FALSE)</f>
        <v>#N/A</v>
      </c>
      <c r="E132" s="60" t="e">
        <f ca="1">VLOOKUP($C132,INDIRECT("'"&amp;$B130&amp;"'!"&amp;CELL("address",$A$30)&amp;":"&amp;CELL("address",$E$110)),3, FALSE)</f>
        <v>#N/A</v>
      </c>
      <c r="F132" s="69" t="e">
        <f ca="1">VLOOKUP($C132,INDIRECT("'"&amp;$B130&amp;"'!"&amp;CELL("address",$A$30)&amp;":"&amp;CELL("address",$F$110)),5, FALSE)</f>
        <v>#N/A</v>
      </c>
      <c r="G132" s="53" t="e">
        <f ca="1">VLOOKUP($C132,INDIRECT("'"&amp;$B130&amp;"'!"&amp;CELL("address",$A$30)&amp;":"&amp;CELL("address",$F$110)),6, FALSE)</f>
        <v>#N/A</v>
      </c>
    </row>
    <row r="133" spans="2:8" ht="14.45" customHeight="1" outlineLevel="1" x14ac:dyDescent="0.25">
      <c r="B133" s="74"/>
      <c r="C133" s="57">
        <v>3</v>
      </c>
      <c r="D133" s="60" t="e">
        <f ca="1">VLOOKUP($C133,INDIRECT("'"&amp;$B130&amp;"'!"&amp;CELL("address",$A$30)&amp;":"&amp;CELL("address",$E$110)),2, FALSE)</f>
        <v>#N/A</v>
      </c>
      <c r="E133" s="60" t="e">
        <f ca="1">VLOOKUP($C133,INDIRECT("'"&amp;$B130&amp;"'!"&amp;CELL("address",$A$30)&amp;":"&amp;CELL("address",$E$110)),3, FALSE)</f>
        <v>#N/A</v>
      </c>
      <c r="F133" s="69" t="e">
        <f ca="1">VLOOKUP($C133,INDIRECT("'"&amp;$B130&amp;"'!"&amp;CELL("address",$A$30)&amp;":"&amp;CELL("address",$F$110)),5, FALSE)</f>
        <v>#N/A</v>
      </c>
      <c r="G133" s="53" t="e">
        <f ca="1">VLOOKUP($C133,INDIRECT("'"&amp;$B130&amp;"'!"&amp;CELL("address",$A$30)&amp;":"&amp;CELL("address",$F$110)),6, FALSE)</f>
        <v>#N/A</v>
      </c>
    </row>
    <row r="134" spans="2:8" ht="14.45" customHeight="1" outlineLevel="1" x14ac:dyDescent="0.25">
      <c r="B134" s="52"/>
      <c r="C134" s="57">
        <v>4</v>
      </c>
      <c r="D134" s="60" t="e">
        <f ca="1">VLOOKUP($C134,INDIRECT("'"&amp;$B130&amp;"'!"&amp;CELL("address",$A$30)&amp;":"&amp;CELL("address",$E$110)),2, FALSE)</f>
        <v>#N/A</v>
      </c>
      <c r="E134" s="60" t="e">
        <f ca="1">VLOOKUP($C134,INDIRECT("'"&amp;$B130&amp;"'!"&amp;CELL("address",$A$30)&amp;":"&amp;CELL("address",$E$110)),3, FALSE)</f>
        <v>#N/A</v>
      </c>
      <c r="F134" s="69" t="e">
        <f ca="1">VLOOKUP($C134,INDIRECT("'"&amp;$B130&amp;"'!"&amp;CELL("address",$A$30)&amp;":"&amp;CELL("address",$F$110)),5, FALSE)</f>
        <v>#N/A</v>
      </c>
      <c r="G134" s="53" t="e">
        <f ca="1">VLOOKUP($C134,INDIRECT("'"&amp;$B130&amp;"'!"&amp;CELL("address",$A$30)&amp;":"&amp;CELL("address",$F$110)),6, FALSE)</f>
        <v>#N/A</v>
      </c>
    </row>
    <row r="135" spans="2:8" ht="15" customHeight="1" outlineLevel="1" thickBot="1" x14ac:dyDescent="0.3">
      <c r="B135" s="54"/>
      <c r="C135" s="58">
        <v>5</v>
      </c>
      <c r="D135" s="61" t="e">
        <f ca="1">VLOOKUP($C135,INDIRECT("'"&amp;$B130&amp;"'!"&amp;CELL("address",$A$30)&amp;":"&amp;CELL("address",$E$110)),2, FALSE)</f>
        <v>#N/A</v>
      </c>
      <c r="E135" s="61" t="e">
        <f ca="1">VLOOKUP($C135,INDIRECT("'"&amp;$B130&amp;"'!"&amp;CELL("address",$A$30)&amp;":"&amp;CELL("address",$E$110)),3, FALSE)</f>
        <v>#N/A</v>
      </c>
      <c r="F135" s="70" t="e">
        <f ca="1">VLOOKUP($C135,INDIRECT("'"&amp;$B130&amp;"'!"&amp;CELL("address",$A$30)&amp;":"&amp;CELL("address",$F$110)),5, FALSE)</f>
        <v>#N/A</v>
      </c>
      <c r="G135" s="55" t="e">
        <f ca="1">VLOOKUP($C135,INDIRECT("'"&amp;$B130&amp;"'!"&amp;CELL("address",$A$30)&amp;":"&amp;CELL("address",$F$110)),6, FALSE)</f>
        <v>#N/A</v>
      </c>
    </row>
    <row r="136" spans="2:8" ht="15.75" thickBot="1" x14ac:dyDescent="0.3">
      <c r="F136" s="2"/>
    </row>
    <row r="137" spans="2:8" ht="15.75" thickBot="1" x14ac:dyDescent="0.3">
      <c r="B137" s="89" t="e">
        <f ca="1">VLOOKUP((ROW(B137)+3)/7, Worksheet!$F$2:$G$51, 2,FALSE)</f>
        <v>#N/A</v>
      </c>
      <c r="C137" s="88" t="e">
        <f ca="1">IF(INDIRECT("'"&amp;$B137&amp;"'!"&amp;CELL("address",$B$5)) = "", "", INDIRECT("'"&amp;$B137&amp;"'!"&amp;CELL("address",$B$5)))</f>
        <v>#N/A</v>
      </c>
      <c r="D137" s="88" t="e">
        <f ca="1">IF(INDIRECT("'"&amp;$B137&amp;"'!"&amp;CELL("address",$B$6)) = "", "", INDIRECT("'"&amp;$B137&amp;"'!"&amp;CELL("address",$B$6)))</f>
        <v>#N/A</v>
      </c>
      <c r="E137" s="88"/>
      <c r="F137" s="88" t="e">
        <f ca="1">IF(INDIRECT("'"&amp;$B137&amp;"'!"&amp;CELL("address",B$9)) = "", "", INDIRECT("'"&amp;$B137&amp;"'!"&amp;CELL("address",B$9)))</f>
        <v>#N/A</v>
      </c>
      <c r="G137" s="90"/>
      <c r="H137" s="62" t="e">
        <f ca="1">HYPERLINK("#'" &amp; B137 &amp; "'!A20", "Click and go to " &amp; C137 &amp; " - " &amp; D137)</f>
        <v>#N/A</v>
      </c>
    </row>
    <row r="138" spans="2:8" ht="14.45" customHeight="1" outlineLevel="1" x14ac:dyDescent="0.25">
      <c r="B138" s="50"/>
      <c r="C138" s="56">
        <v>1</v>
      </c>
      <c r="D138" s="59" t="e">
        <f ca="1">VLOOKUP($C138,INDIRECT("'"&amp;$B137&amp;"'!"&amp;CELL("address",$A$30)&amp;":"&amp;CELL("address",$E$110)),2, FALSE)</f>
        <v>#N/A</v>
      </c>
      <c r="E138" s="59" t="e">
        <f ca="1">VLOOKUP($C138,INDIRECT("'"&amp;$B137&amp;"'!"&amp;CELL("address",$A$30)&amp;":"&amp;CELL("address",$E$110)),3, FALSE)</f>
        <v>#N/A</v>
      </c>
      <c r="F138" s="59" t="e">
        <f ca="1">VLOOKUP($C138,INDIRECT("'"&amp;$B137&amp;"'!"&amp;CELL("address",$A$30)&amp;":"&amp;CELL("address",$F$110)),5, FALSE)</f>
        <v>#N/A</v>
      </c>
      <c r="G138" s="51" t="e">
        <f ca="1">VLOOKUP($C138,INDIRECT("'"&amp;$B137&amp;"'!"&amp;CELL("address",$A$30)&amp;":"&amp;CELL("address",$F$110)),6, FALSE)</f>
        <v>#N/A</v>
      </c>
      <c r="H138" s="62"/>
    </row>
    <row r="139" spans="2:8" ht="14.45" customHeight="1" outlineLevel="1" x14ac:dyDescent="0.25">
      <c r="B139" s="74"/>
      <c r="C139" s="57">
        <v>2</v>
      </c>
      <c r="D139" s="60" t="e">
        <f ca="1">VLOOKUP($C139,INDIRECT("'"&amp;$B137&amp;"'!"&amp;CELL("address",$A$30)&amp;":"&amp;CELL("address",$E$110)),2, FALSE)</f>
        <v>#N/A</v>
      </c>
      <c r="E139" s="60" t="e">
        <f ca="1">VLOOKUP($C139,INDIRECT("'"&amp;$B137&amp;"'!"&amp;CELL("address",$A$30)&amp;":"&amp;CELL("address",$E$110)),3, FALSE)</f>
        <v>#N/A</v>
      </c>
      <c r="F139" s="69" t="e">
        <f ca="1">VLOOKUP($C139,INDIRECT("'"&amp;$B137&amp;"'!"&amp;CELL("address",$A$30)&amp;":"&amp;CELL("address",$F$110)),5, FALSE)</f>
        <v>#N/A</v>
      </c>
      <c r="G139" s="53" t="e">
        <f ca="1">VLOOKUP($C139,INDIRECT("'"&amp;$B137&amp;"'!"&amp;CELL("address",$A$30)&amp;":"&amp;CELL("address",$F$110)),6, FALSE)</f>
        <v>#N/A</v>
      </c>
    </row>
    <row r="140" spans="2:8" ht="14.45" customHeight="1" outlineLevel="1" x14ac:dyDescent="0.25">
      <c r="B140" s="74"/>
      <c r="C140" s="57">
        <v>3</v>
      </c>
      <c r="D140" s="60" t="e">
        <f ca="1">VLOOKUP($C140,INDIRECT("'"&amp;$B137&amp;"'!"&amp;CELL("address",$A$30)&amp;":"&amp;CELL("address",$E$110)),2, FALSE)</f>
        <v>#N/A</v>
      </c>
      <c r="E140" s="60" t="e">
        <f ca="1">VLOOKUP($C140,INDIRECT("'"&amp;$B137&amp;"'!"&amp;CELL("address",$A$30)&amp;":"&amp;CELL("address",$E$110)),3, FALSE)</f>
        <v>#N/A</v>
      </c>
      <c r="F140" s="69" t="e">
        <f ca="1">VLOOKUP($C140,INDIRECT("'"&amp;$B137&amp;"'!"&amp;CELL("address",$A$30)&amp;":"&amp;CELL("address",$F$110)),5, FALSE)</f>
        <v>#N/A</v>
      </c>
      <c r="G140" s="53" t="e">
        <f ca="1">VLOOKUP($C140,INDIRECT("'"&amp;$B137&amp;"'!"&amp;CELL("address",$A$30)&amp;":"&amp;CELL("address",$F$110)),6, FALSE)</f>
        <v>#N/A</v>
      </c>
    </row>
    <row r="141" spans="2:8" ht="14.45" customHeight="1" outlineLevel="1" x14ac:dyDescent="0.25">
      <c r="B141" s="52"/>
      <c r="C141" s="57">
        <v>4</v>
      </c>
      <c r="D141" s="60" t="e">
        <f ca="1">VLOOKUP($C141,INDIRECT("'"&amp;$B137&amp;"'!"&amp;CELL("address",$A$30)&amp;":"&amp;CELL("address",$E$110)),2, FALSE)</f>
        <v>#N/A</v>
      </c>
      <c r="E141" s="60" t="e">
        <f ca="1">VLOOKUP($C141,INDIRECT("'"&amp;$B137&amp;"'!"&amp;CELL("address",$A$30)&amp;":"&amp;CELL("address",$E$110)),3, FALSE)</f>
        <v>#N/A</v>
      </c>
      <c r="F141" s="69" t="e">
        <f ca="1">VLOOKUP($C141,INDIRECT("'"&amp;$B137&amp;"'!"&amp;CELL("address",$A$30)&amp;":"&amp;CELL("address",$F$110)),5, FALSE)</f>
        <v>#N/A</v>
      </c>
      <c r="G141" s="53" t="e">
        <f ca="1">VLOOKUP($C141,INDIRECT("'"&amp;$B137&amp;"'!"&amp;CELL("address",$A$30)&amp;":"&amp;CELL("address",$F$110)),6, FALSE)</f>
        <v>#N/A</v>
      </c>
    </row>
    <row r="142" spans="2:8" ht="15" customHeight="1" outlineLevel="1" thickBot="1" x14ac:dyDescent="0.3">
      <c r="B142" s="54"/>
      <c r="C142" s="58">
        <v>5</v>
      </c>
      <c r="D142" s="61" t="e">
        <f ca="1">VLOOKUP($C142,INDIRECT("'"&amp;$B137&amp;"'!"&amp;CELL("address",$A$30)&amp;":"&amp;CELL("address",$E$110)),2, FALSE)</f>
        <v>#N/A</v>
      </c>
      <c r="E142" s="61" t="e">
        <f ca="1">VLOOKUP($C142,INDIRECT("'"&amp;$B137&amp;"'!"&amp;CELL("address",$A$30)&amp;":"&amp;CELL("address",$E$110)),3, FALSE)</f>
        <v>#N/A</v>
      </c>
      <c r="F142" s="70" t="e">
        <f ca="1">VLOOKUP($C142,INDIRECT("'"&amp;$B137&amp;"'!"&amp;CELL("address",$A$30)&amp;":"&amp;CELL("address",$F$110)),5, FALSE)</f>
        <v>#N/A</v>
      </c>
      <c r="G142" s="55" t="e">
        <f ca="1">VLOOKUP($C142,INDIRECT("'"&amp;$B137&amp;"'!"&amp;CELL("address",$A$30)&amp;":"&amp;CELL("address",$F$110)),6, FALSE)</f>
        <v>#N/A</v>
      </c>
    </row>
    <row r="143" spans="2:8" ht="15.75" thickBot="1" x14ac:dyDescent="0.3">
      <c r="F143" s="2"/>
    </row>
    <row r="144" spans="2:8" ht="15.75" thickBot="1" x14ac:dyDescent="0.3">
      <c r="B144" s="89" t="e">
        <f ca="1">VLOOKUP((ROW(B144)+3)/7, Worksheet!$F$2:$G$51, 2,FALSE)</f>
        <v>#N/A</v>
      </c>
      <c r="C144" s="88" t="e">
        <f ca="1">IF(INDIRECT("'"&amp;$B144&amp;"'!"&amp;CELL("address",$B$5)) = "", "", INDIRECT("'"&amp;$B144&amp;"'!"&amp;CELL("address",$B$5)))</f>
        <v>#N/A</v>
      </c>
      <c r="D144" s="88" t="e">
        <f ca="1">IF(INDIRECT("'"&amp;$B144&amp;"'!"&amp;CELL("address",$B$6)) = "", "", INDIRECT("'"&amp;$B144&amp;"'!"&amp;CELL("address",$B$6)))</f>
        <v>#N/A</v>
      </c>
      <c r="E144" s="88"/>
      <c r="F144" s="88" t="e">
        <f ca="1">IF(INDIRECT("'"&amp;$B144&amp;"'!"&amp;CELL("address",B$9)) = "", "", INDIRECT("'"&amp;$B144&amp;"'!"&amp;CELL("address",B$9)))</f>
        <v>#N/A</v>
      </c>
      <c r="G144" s="90"/>
      <c r="H144" s="62" t="e">
        <f ca="1">HYPERLINK("#'" &amp; B144 &amp; "'!A20", "Click and go to " &amp; C144 &amp; " - " &amp; D144)</f>
        <v>#N/A</v>
      </c>
    </row>
    <row r="145" spans="2:8" ht="14.45" customHeight="1" outlineLevel="1" x14ac:dyDescent="0.25">
      <c r="B145" s="50"/>
      <c r="C145" s="56">
        <v>1</v>
      </c>
      <c r="D145" s="59" t="e">
        <f ca="1">VLOOKUP($C145,INDIRECT("'"&amp;$B144&amp;"'!"&amp;CELL("address",$A$30)&amp;":"&amp;CELL("address",$E$110)),2, FALSE)</f>
        <v>#N/A</v>
      </c>
      <c r="E145" s="59" t="e">
        <f ca="1">VLOOKUP($C145,INDIRECT("'"&amp;$B144&amp;"'!"&amp;CELL("address",$A$30)&amp;":"&amp;CELL("address",$E$110)),3, FALSE)</f>
        <v>#N/A</v>
      </c>
      <c r="F145" s="59" t="e">
        <f ca="1">VLOOKUP($C145,INDIRECT("'"&amp;$B144&amp;"'!"&amp;CELL("address",$A$30)&amp;":"&amp;CELL("address",$F$110)),5, FALSE)</f>
        <v>#N/A</v>
      </c>
      <c r="G145" s="51" t="e">
        <f ca="1">VLOOKUP($C145,INDIRECT("'"&amp;$B144&amp;"'!"&amp;CELL("address",$A$30)&amp;":"&amp;CELL("address",$F$110)),6, FALSE)</f>
        <v>#N/A</v>
      </c>
      <c r="H145" s="62"/>
    </row>
    <row r="146" spans="2:8" ht="14.45" customHeight="1" outlineLevel="1" x14ac:dyDescent="0.25">
      <c r="B146" s="74"/>
      <c r="C146" s="57">
        <v>2</v>
      </c>
      <c r="D146" s="60" t="e">
        <f ca="1">VLOOKUP($C146,INDIRECT("'"&amp;$B144&amp;"'!"&amp;CELL("address",$A$30)&amp;":"&amp;CELL("address",$E$110)),2, FALSE)</f>
        <v>#N/A</v>
      </c>
      <c r="E146" s="60" t="e">
        <f ca="1">VLOOKUP($C146,INDIRECT("'"&amp;$B144&amp;"'!"&amp;CELL("address",$A$30)&amp;":"&amp;CELL("address",$E$110)),3, FALSE)</f>
        <v>#N/A</v>
      </c>
      <c r="F146" s="69" t="e">
        <f ca="1">VLOOKUP($C146,INDIRECT("'"&amp;$B144&amp;"'!"&amp;CELL("address",$A$30)&amp;":"&amp;CELL("address",$F$110)),5, FALSE)</f>
        <v>#N/A</v>
      </c>
      <c r="G146" s="53" t="e">
        <f ca="1">VLOOKUP($C146,INDIRECT("'"&amp;$B144&amp;"'!"&amp;CELL("address",$A$30)&amp;":"&amp;CELL("address",$F$110)),6, FALSE)</f>
        <v>#N/A</v>
      </c>
    </row>
    <row r="147" spans="2:8" ht="14.45" customHeight="1" outlineLevel="1" x14ac:dyDescent="0.25">
      <c r="B147" s="74"/>
      <c r="C147" s="57">
        <v>3</v>
      </c>
      <c r="D147" s="60" t="e">
        <f ca="1">VLOOKUP($C147,INDIRECT("'"&amp;$B144&amp;"'!"&amp;CELL("address",$A$30)&amp;":"&amp;CELL("address",$E$110)),2, FALSE)</f>
        <v>#N/A</v>
      </c>
      <c r="E147" s="60" t="e">
        <f ca="1">VLOOKUP($C147,INDIRECT("'"&amp;$B144&amp;"'!"&amp;CELL("address",$A$30)&amp;":"&amp;CELL("address",$E$110)),3, FALSE)</f>
        <v>#N/A</v>
      </c>
      <c r="F147" s="69" t="e">
        <f ca="1">VLOOKUP($C147,INDIRECT("'"&amp;$B144&amp;"'!"&amp;CELL("address",$A$30)&amp;":"&amp;CELL("address",$F$110)),5, FALSE)</f>
        <v>#N/A</v>
      </c>
      <c r="G147" s="53" t="e">
        <f ca="1">VLOOKUP($C147,INDIRECT("'"&amp;$B144&amp;"'!"&amp;CELL("address",$A$30)&amp;":"&amp;CELL("address",$F$110)),6, FALSE)</f>
        <v>#N/A</v>
      </c>
    </row>
    <row r="148" spans="2:8" ht="14.45" customHeight="1" outlineLevel="1" x14ac:dyDescent="0.25">
      <c r="B148" s="52"/>
      <c r="C148" s="57">
        <v>4</v>
      </c>
      <c r="D148" s="60" t="e">
        <f ca="1">VLOOKUP($C148,INDIRECT("'"&amp;$B144&amp;"'!"&amp;CELL("address",$A$30)&amp;":"&amp;CELL("address",$E$110)),2, FALSE)</f>
        <v>#N/A</v>
      </c>
      <c r="E148" s="60" t="e">
        <f ca="1">VLOOKUP($C148,INDIRECT("'"&amp;$B144&amp;"'!"&amp;CELL("address",$A$30)&amp;":"&amp;CELL("address",$E$110)),3, FALSE)</f>
        <v>#N/A</v>
      </c>
      <c r="F148" s="69" t="e">
        <f ca="1">VLOOKUP($C148,INDIRECT("'"&amp;$B144&amp;"'!"&amp;CELL("address",$A$30)&amp;":"&amp;CELL("address",$F$110)),5, FALSE)</f>
        <v>#N/A</v>
      </c>
      <c r="G148" s="53" t="e">
        <f ca="1">VLOOKUP($C148,INDIRECT("'"&amp;$B144&amp;"'!"&amp;CELL("address",$A$30)&amp;":"&amp;CELL("address",$F$110)),6, FALSE)</f>
        <v>#N/A</v>
      </c>
    </row>
    <row r="149" spans="2:8" ht="15" customHeight="1" outlineLevel="1" thickBot="1" x14ac:dyDescent="0.3">
      <c r="B149" s="54"/>
      <c r="C149" s="58">
        <v>5</v>
      </c>
      <c r="D149" s="61" t="e">
        <f ca="1">VLOOKUP($C149,INDIRECT("'"&amp;$B144&amp;"'!"&amp;CELL("address",$A$30)&amp;":"&amp;CELL("address",$E$110)),2, FALSE)</f>
        <v>#N/A</v>
      </c>
      <c r="E149" s="61" t="e">
        <f ca="1">VLOOKUP($C149,INDIRECT("'"&amp;$B144&amp;"'!"&amp;CELL("address",$A$30)&amp;":"&amp;CELL("address",$E$110)),3, FALSE)</f>
        <v>#N/A</v>
      </c>
      <c r="F149" s="70" t="e">
        <f ca="1">VLOOKUP($C149,INDIRECT("'"&amp;$B144&amp;"'!"&amp;CELL("address",$A$30)&amp;":"&amp;CELL("address",$F$110)),5, FALSE)</f>
        <v>#N/A</v>
      </c>
      <c r="G149" s="55" t="e">
        <f ca="1">VLOOKUP($C149,INDIRECT("'"&amp;$B144&amp;"'!"&amp;CELL("address",$A$30)&amp;":"&amp;CELL("address",$F$110)),6, FALSE)</f>
        <v>#N/A</v>
      </c>
    </row>
    <row r="150" spans="2:8" ht="15.75" thickBot="1" x14ac:dyDescent="0.3">
      <c r="F150" s="2"/>
    </row>
    <row r="151" spans="2:8" ht="15.75" thickBot="1" x14ac:dyDescent="0.3">
      <c r="B151" s="89" t="e">
        <f ca="1">VLOOKUP((ROW(B151)+3)/7, Worksheet!$F$2:$G$51, 2,FALSE)</f>
        <v>#N/A</v>
      </c>
      <c r="C151" s="88" t="e">
        <f ca="1">IF(INDIRECT("'"&amp;$B151&amp;"'!"&amp;CELL("address",$B$5)) = "", "", INDIRECT("'"&amp;$B151&amp;"'!"&amp;CELL("address",$B$5)))</f>
        <v>#N/A</v>
      </c>
      <c r="D151" s="88" t="e">
        <f ca="1">IF(INDIRECT("'"&amp;$B151&amp;"'!"&amp;CELL("address",$B$6)) = "", "", INDIRECT("'"&amp;$B151&amp;"'!"&amp;CELL("address",$B$6)))</f>
        <v>#N/A</v>
      </c>
      <c r="E151" s="88"/>
      <c r="F151" s="88" t="e">
        <f ca="1">IF(INDIRECT("'"&amp;$B151&amp;"'!"&amp;CELL("address",B$9)) = "", "", INDIRECT("'"&amp;$B151&amp;"'!"&amp;CELL("address",B$9)))</f>
        <v>#N/A</v>
      </c>
      <c r="G151" s="90"/>
      <c r="H151" s="62" t="e">
        <f ca="1">HYPERLINK("#'" &amp; B151 &amp; "'!A20", "Click and go to " &amp; C151 &amp; " - " &amp; D151)</f>
        <v>#N/A</v>
      </c>
    </row>
    <row r="152" spans="2:8" ht="14.45" customHeight="1" outlineLevel="1" x14ac:dyDescent="0.25">
      <c r="B152" s="50"/>
      <c r="C152" s="56">
        <v>1</v>
      </c>
      <c r="D152" s="59" t="e">
        <f ca="1">VLOOKUP($C152,INDIRECT("'"&amp;$B151&amp;"'!"&amp;CELL("address",$A$30)&amp;":"&amp;CELL("address",$E$110)),2, FALSE)</f>
        <v>#N/A</v>
      </c>
      <c r="E152" s="59" t="e">
        <f ca="1">VLOOKUP($C152,INDIRECT("'"&amp;$B151&amp;"'!"&amp;CELL("address",$A$30)&amp;":"&amp;CELL("address",$E$110)),3, FALSE)</f>
        <v>#N/A</v>
      </c>
      <c r="F152" s="59" t="e">
        <f ca="1">VLOOKUP($C152,INDIRECT("'"&amp;$B151&amp;"'!"&amp;CELL("address",$A$30)&amp;":"&amp;CELL("address",$F$110)),5, FALSE)</f>
        <v>#N/A</v>
      </c>
      <c r="G152" s="51" t="e">
        <f ca="1">VLOOKUP($C152,INDIRECT("'"&amp;$B151&amp;"'!"&amp;CELL("address",$A$30)&amp;":"&amp;CELL("address",$F$110)),6, FALSE)</f>
        <v>#N/A</v>
      </c>
      <c r="H152" s="62"/>
    </row>
    <row r="153" spans="2:8" ht="14.45" customHeight="1" outlineLevel="1" x14ac:dyDescent="0.25">
      <c r="B153" s="74"/>
      <c r="C153" s="57">
        <v>2</v>
      </c>
      <c r="D153" s="60" t="e">
        <f ca="1">VLOOKUP($C153,INDIRECT("'"&amp;$B151&amp;"'!"&amp;CELL("address",$A$30)&amp;":"&amp;CELL("address",$E$110)),2, FALSE)</f>
        <v>#N/A</v>
      </c>
      <c r="E153" s="60" t="e">
        <f ca="1">VLOOKUP($C153,INDIRECT("'"&amp;$B151&amp;"'!"&amp;CELL("address",$A$30)&amp;":"&amp;CELL("address",$E$110)),3, FALSE)</f>
        <v>#N/A</v>
      </c>
      <c r="F153" s="69" t="e">
        <f ca="1">VLOOKUP($C153,INDIRECT("'"&amp;$B151&amp;"'!"&amp;CELL("address",$A$30)&amp;":"&amp;CELL("address",$F$110)),5, FALSE)</f>
        <v>#N/A</v>
      </c>
      <c r="G153" s="53" t="e">
        <f ca="1">VLOOKUP($C153,INDIRECT("'"&amp;$B151&amp;"'!"&amp;CELL("address",$A$30)&amp;":"&amp;CELL("address",$F$110)),6, FALSE)</f>
        <v>#N/A</v>
      </c>
    </row>
    <row r="154" spans="2:8" ht="14.45" customHeight="1" outlineLevel="1" x14ac:dyDescent="0.25">
      <c r="B154" s="74"/>
      <c r="C154" s="57">
        <v>3</v>
      </c>
      <c r="D154" s="60" t="e">
        <f ca="1">VLOOKUP($C154,INDIRECT("'"&amp;$B151&amp;"'!"&amp;CELL("address",$A$30)&amp;":"&amp;CELL("address",$E$110)),2, FALSE)</f>
        <v>#N/A</v>
      </c>
      <c r="E154" s="60" t="e">
        <f ca="1">VLOOKUP($C154,INDIRECT("'"&amp;$B151&amp;"'!"&amp;CELL("address",$A$30)&amp;":"&amp;CELL("address",$E$110)),3, FALSE)</f>
        <v>#N/A</v>
      </c>
      <c r="F154" s="69" t="e">
        <f ca="1">VLOOKUP($C154,INDIRECT("'"&amp;$B151&amp;"'!"&amp;CELL("address",$A$30)&amp;":"&amp;CELL("address",$F$110)),5, FALSE)</f>
        <v>#N/A</v>
      </c>
      <c r="G154" s="53" t="e">
        <f ca="1">VLOOKUP($C154,INDIRECT("'"&amp;$B151&amp;"'!"&amp;CELL("address",$A$30)&amp;":"&amp;CELL("address",$F$110)),6, FALSE)</f>
        <v>#N/A</v>
      </c>
    </row>
    <row r="155" spans="2:8" ht="14.45" customHeight="1" outlineLevel="1" x14ac:dyDescent="0.25">
      <c r="B155" s="52"/>
      <c r="C155" s="57">
        <v>4</v>
      </c>
      <c r="D155" s="60" t="e">
        <f ca="1">VLOOKUP($C155,INDIRECT("'"&amp;$B151&amp;"'!"&amp;CELL("address",$A$30)&amp;":"&amp;CELL("address",$E$110)),2, FALSE)</f>
        <v>#N/A</v>
      </c>
      <c r="E155" s="60" t="e">
        <f ca="1">VLOOKUP($C155,INDIRECT("'"&amp;$B151&amp;"'!"&amp;CELL("address",$A$30)&amp;":"&amp;CELL("address",$E$110)),3, FALSE)</f>
        <v>#N/A</v>
      </c>
      <c r="F155" s="69" t="e">
        <f ca="1">VLOOKUP($C155,INDIRECT("'"&amp;$B151&amp;"'!"&amp;CELL("address",$A$30)&amp;":"&amp;CELL("address",$F$110)),5, FALSE)</f>
        <v>#N/A</v>
      </c>
      <c r="G155" s="53" t="e">
        <f ca="1">VLOOKUP($C155,INDIRECT("'"&amp;$B151&amp;"'!"&amp;CELL("address",$A$30)&amp;":"&amp;CELL("address",$F$110)),6, FALSE)</f>
        <v>#N/A</v>
      </c>
    </row>
    <row r="156" spans="2:8" ht="15" customHeight="1" outlineLevel="1" thickBot="1" x14ac:dyDescent="0.3">
      <c r="B156" s="54"/>
      <c r="C156" s="58">
        <v>5</v>
      </c>
      <c r="D156" s="61" t="e">
        <f ca="1">VLOOKUP($C156,INDIRECT("'"&amp;$B151&amp;"'!"&amp;CELL("address",$A$30)&amp;":"&amp;CELL("address",$E$110)),2, FALSE)</f>
        <v>#N/A</v>
      </c>
      <c r="E156" s="61" t="e">
        <f ca="1">VLOOKUP($C156,INDIRECT("'"&amp;$B151&amp;"'!"&amp;CELL("address",$A$30)&amp;":"&amp;CELL("address",$E$110)),3, FALSE)</f>
        <v>#N/A</v>
      </c>
      <c r="F156" s="70" t="e">
        <f ca="1">VLOOKUP($C156,INDIRECT("'"&amp;$B151&amp;"'!"&amp;CELL("address",$A$30)&amp;":"&amp;CELL("address",$F$110)),5, FALSE)</f>
        <v>#N/A</v>
      </c>
      <c r="G156" s="55" t="e">
        <f ca="1">VLOOKUP($C156,INDIRECT("'"&amp;$B151&amp;"'!"&amp;CELL("address",$A$30)&amp;":"&amp;CELL("address",$F$110)),6, FALSE)</f>
        <v>#N/A</v>
      </c>
    </row>
    <row r="157" spans="2:8" ht="15.75" thickBot="1" x14ac:dyDescent="0.3">
      <c r="F157" s="2"/>
    </row>
    <row r="158" spans="2:8" ht="15.75" thickBot="1" x14ac:dyDescent="0.3">
      <c r="B158" s="89" t="e">
        <f ca="1">VLOOKUP((ROW(B158)+3)/7, Worksheet!$F$2:$G$51, 2,FALSE)</f>
        <v>#N/A</v>
      </c>
      <c r="C158" s="88" t="e">
        <f ca="1">IF(INDIRECT("'"&amp;$B158&amp;"'!"&amp;CELL("address",$B$5)) = "", "", INDIRECT("'"&amp;$B158&amp;"'!"&amp;CELL("address",$B$5)))</f>
        <v>#N/A</v>
      </c>
      <c r="D158" s="88" t="e">
        <f ca="1">IF(INDIRECT("'"&amp;$B158&amp;"'!"&amp;CELL("address",$B$6)) = "", "", INDIRECT("'"&amp;$B158&amp;"'!"&amp;CELL("address",$B$6)))</f>
        <v>#N/A</v>
      </c>
      <c r="E158" s="88"/>
      <c r="F158" s="88" t="e">
        <f ca="1">IF(INDIRECT("'"&amp;$B158&amp;"'!"&amp;CELL("address",B$9)) = "", "", INDIRECT("'"&amp;$B158&amp;"'!"&amp;CELL("address",B$9)))</f>
        <v>#N/A</v>
      </c>
      <c r="G158" s="90"/>
      <c r="H158" s="62" t="e">
        <f ca="1">HYPERLINK("#'" &amp; B158 &amp; "'!A20", "Click and go to " &amp; C158 &amp; " - " &amp; D158)</f>
        <v>#N/A</v>
      </c>
    </row>
    <row r="159" spans="2:8" ht="14.45" customHeight="1" outlineLevel="1" x14ac:dyDescent="0.25">
      <c r="B159" s="50"/>
      <c r="C159" s="56">
        <v>1</v>
      </c>
      <c r="D159" s="59" t="e">
        <f ca="1">VLOOKUP($C159,INDIRECT("'"&amp;$B158&amp;"'!"&amp;CELL("address",$A$30)&amp;":"&amp;CELL("address",$E$110)),2, FALSE)</f>
        <v>#N/A</v>
      </c>
      <c r="E159" s="59" t="e">
        <f ca="1">VLOOKUP($C159,INDIRECT("'"&amp;$B158&amp;"'!"&amp;CELL("address",$A$30)&amp;":"&amp;CELL("address",$E$110)),3, FALSE)</f>
        <v>#N/A</v>
      </c>
      <c r="F159" s="59" t="e">
        <f ca="1">VLOOKUP($C159,INDIRECT("'"&amp;$B158&amp;"'!"&amp;CELL("address",$A$30)&amp;":"&amp;CELL("address",$F$110)),5, FALSE)</f>
        <v>#N/A</v>
      </c>
      <c r="G159" s="51" t="e">
        <f ca="1">VLOOKUP($C159,INDIRECT("'"&amp;$B158&amp;"'!"&amp;CELL("address",$A$30)&amp;":"&amp;CELL("address",$F$110)),6, FALSE)</f>
        <v>#N/A</v>
      </c>
      <c r="H159" s="62"/>
    </row>
    <row r="160" spans="2:8" ht="14.45" customHeight="1" outlineLevel="1" x14ac:dyDescent="0.25">
      <c r="B160" s="74"/>
      <c r="C160" s="57">
        <v>2</v>
      </c>
      <c r="D160" s="60" t="e">
        <f ca="1">VLOOKUP($C160,INDIRECT("'"&amp;$B158&amp;"'!"&amp;CELL("address",$A$30)&amp;":"&amp;CELL("address",$E$110)),2, FALSE)</f>
        <v>#N/A</v>
      </c>
      <c r="E160" s="60" t="e">
        <f ca="1">VLOOKUP($C160,INDIRECT("'"&amp;$B158&amp;"'!"&amp;CELL("address",$A$30)&amp;":"&amp;CELL("address",$E$110)),3, FALSE)</f>
        <v>#N/A</v>
      </c>
      <c r="F160" s="69" t="e">
        <f ca="1">VLOOKUP($C160,INDIRECT("'"&amp;$B158&amp;"'!"&amp;CELL("address",$A$30)&amp;":"&amp;CELL("address",$F$110)),5, FALSE)</f>
        <v>#N/A</v>
      </c>
      <c r="G160" s="53" t="e">
        <f ca="1">VLOOKUP($C160,INDIRECT("'"&amp;$B158&amp;"'!"&amp;CELL("address",$A$30)&amp;":"&amp;CELL("address",$F$110)),6, FALSE)</f>
        <v>#N/A</v>
      </c>
    </row>
    <row r="161" spans="2:8" ht="14.45" customHeight="1" outlineLevel="1" x14ac:dyDescent="0.25">
      <c r="B161" s="74"/>
      <c r="C161" s="57">
        <v>3</v>
      </c>
      <c r="D161" s="60" t="e">
        <f ca="1">VLOOKUP($C161,INDIRECT("'"&amp;$B158&amp;"'!"&amp;CELL("address",$A$30)&amp;":"&amp;CELL("address",$E$110)),2, FALSE)</f>
        <v>#N/A</v>
      </c>
      <c r="E161" s="60" t="e">
        <f ca="1">VLOOKUP($C161,INDIRECT("'"&amp;$B158&amp;"'!"&amp;CELL("address",$A$30)&amp;":"&amp;CELL("address",$E$110)),3, FALSE)</f>
        <v>#N/A</v>
      </c>
      <c r="F161" s="69" t="e">
        <f ca="1">VLOOKUP($C161,INDIRECT("'"&amp;$B158&amp;"'!"&amp;CELL("address",$A$30)&amp;":"&amp;CELL("address",$F$110)),5, FALSE)</f>
        <v>#N/A</v>
      </c>
      <c r="G161" s="53" t="e">
        <f ca="1">VLOOKUP($C161,INDIRECT("'"&amp;$B158&amp;"'!"&amp;CELL("address",$A$30)&amp;":"&amp;CELL("address",$F$110)),6, FALSE)</f>
        <v>#N/A</v>
      </c>
    </row>
    <row r="162" spans="2:8" ht="14.45" customHeight="1" outlineLevel="1" x14ac:dyDescent="0.25">
      <c r="B162" s="52"/>
      <c r="C162" s="57">
        <v>4</v>
      </c>
      <c r="D162" s="60" t="e">
        <f ca="1">VLOOKUP($C162,INDIRECT("'"&amp;$B158&amp;"'!"&amp;CELL("address",$A$30)&amp;":"&amp;CELL("address",$E$110)),2, FALSE)</f>
        <v>#N/A</v>
      </c>
      <c r="E162" s="60" t="e">
        <f ca="1">VLOOKUP($C162,INDIRECT("'"&amp;$B158&amp;"'!"&amp;CELL("address",$A$30)&amp;":"&amp;CELL("address",$E$110)),3, FALSE)</f>
        <v>#N/A</v>
      </c>
      <c r="F162" s="69" t="e">
        <f ca="1">VLOOKUP($C162,INDIRECT("'"&amp;$B158&amp;"'!"&amp;CELL("address",$A$30)&amp;":"&amp;CELL("address",$F$110)),5, FALSE)</f>
        <v>#N/A</v>
      </c>
      <c r="G162" s="53" t="e">
        <f ca="1">VLOOKUP($C162,INDIRECT("'"&amp;$B158&amp;"'!"&amp;CELL("address",$A$30)&amp;":"&amp;CELL("address",$F$110)),6, FALSE)</f>
        <v>#N/A</v>
      </c>
    </row>
    <row r="163" spans="2:8" ht="15" customHeight="1" outlineLevel="1" thickBot="1" x14ac:dyDescent="0.3">
      <c r="B163" s="54"/>
      <c r="C163" s="58">
        <v>5</v>
      </c>
      <c r="D163" s="61" t="e">
        <f ca="1">VLOOKUP($C163,INDIRECT("'"&amp;$B158&amp;"'!"&amp;CELL("address",$A$30)&amp;":"&amp;CELL("address",$E$110)),2, FALSE)</f>
        <v>#N/A</v>
      </c>
      <c r="E163" s="61" t="e">
        <f ca="1">VLOOKUP($C163,INDIRECT("'"&amp;$B158&amp;"'!"&amp;CELL("address",$A$30)&amp;":"&amp;CELL("address",$E$110)),3, FALSE)</f>
        <v>#N/A</v>
      </c>
      <c r="F163" s="70" t="e">
        <f ca="1">VLOOKUP($C163,INDIRECT("'"&amp;$B158&amp;"'!"&amp;CELL("address",$A$30)&amp;":"&amp;CELL("address",$F$110)),5, FALSE)</f>
        <v>#N/A</v>
      </c>
      <c r="G163" s="55" t="e">
        <f ca="1">VLOOKUP($C163,INDIRECT("'"&amp;$B158&amp;"'!"&amp;CELL("address",$A$30)&amp;":"&amp;CELL("address",$F$110)),6, FALSE)</f>
        <v>#N/A</v>
      </c>
    </row>
    <row r="164" spans="2:8" ht="15.75" thickBot="1" x14ac:dyDescent="0.3">
      <c r="F164" s="2"/>
    </row>
    <row r="165" spans="2:8" ht="15.75" thickBot="1" x14ac:dyDescent="0.3">
      <c r="B165" s="89" t="e">
        <f ca="1">VLOOKUP((ROW(B165)+3)/7, Worksheet!$F$2:$G$51, 2,FALSE)</f>
        <v>#N/A</v>
      </c>
      <c r="C165" s="88" t="e">
        <f ca="1">IF(INDIRECT("'"&amp;$B165&amp;"'!"&amp;CELL("address",$B$5)) = "", "", INDIRECT("'"&amp;$B165&amp;"'!"&amp;CELL("address",$B$5)))</f>
        <v>#N/A</v>
      </c>
      <c r="D165" s="88" t="e">
        <f ca="1">IF(INDIRECT("'"&amp;$B165&amp;"'!"&amp;CELL("address",$B$6)) = "", "", INDIRECT("'"&amp;$B165&amp;"'!"&amp;CELL("address",$B$6)))</f>
        <v>#N/A</v>
      </c>
      <c r="E165" s="88"/>
      <c r="F165" s="88" t="e">
        <f ca="1">IF(INDIRECT("'"&amp;$B165&amp;"'!"&amp;CELL("address",B$9)) = "", "", INDIRECT("'"&amp;$B165&amp;"'!"&amp;CELL("address",B$9)))</f>
        <v>#N/A</v>
      </c>
      <c r="G165" s="90"/>
      <c r="H165" s="62" t="e">
        <f ca="1">HYPERLINK("#'" &amp; B165 &amp; "'!A20", "Click and go to " &amp; C165 &amp; " - " &amp; D165)</f>
        <v>#N/A</v>
      </c>
    </row>
    <row r="166" spans="2:8" ht="14.45" customHeight="1" outlineLevel="1" x14ac:dyDescent="0.25">
      <c r="B166" s="50"/>
      <c r="C166" s="56">
        <v>1</v>
      </c>
      <c r="D166" s="59" t="e">
        <f ca="1">VLOOKUP($C166,INDIRECT("'"&amp;$B165&amp;"'!"&amp;CELL("address",$A$30)&amp;":"&amp;CELL("address",$E$110)),2, FALSE)</f>
        <v>#N/A</v>
      </c>
      <c r="E166" s="59" t="e">
        <f ca="1">VLOOKUP($C166,INDIRECT("'"&amp;$B165&amp;"'!"&amp;CELL("address",$A$30)&amp;":"&amp;CELL("address",$E$110)),3, FALSE)</f>
        <v>#N/A</v>
      </c>
      <c r="F166" s="59" t="e">
        <f ca="1">VLOOKUP($C166,INDIRECT("'"&amp;$B165&amp;"'!"&amp;CELL("address",$A$30)&amp;":"&amp;CELL("address",$F$110)),5, FALSE)</f>
        <v>#N/A</v>
      </c>
      <c r="G166" s="51" t="e">
        <f ca="1">VLOOKUP($C166,INDIRECT("'"&amp;$B165&amp;"'!"&amp;CELL("address",$A$30)&amp;":"&amp;CELL("address",$F$110)),6, FALSE)</f>
        <v>#N/A</v>
      </c>
      <c r="H166" s="62"/>
    </row>
    <row r="167" spans="2:8" ht="14.45" customHeight="1" outlineLevel="1" x14ac:dyDescent="0.25">
      <c r="B167" s="74"/>
      <c r="C167" s="57">
        <v>2</v>
      </c>
      <c r="D167" s="60" t="e">
        <f ca="1">VLOOKUP($C167,INDIRECT("'"&amp;$B165&amp;"'!"&amp;CELL("address",$A$30)&amp;":"&amp;CELL("address",$E$110)),2, FALSE)</f>
        <v>#N/A</v>
      </c>
      <c r="E167" s="60" t="e">
        <f ca="1">VLOOKUP($C167,INDIRECT("'"&amp;$B165&amp;"'!"&amp;CELL("address",$A$30)&amp;":"&amp;CELL("address",$E$110)),3, FALSE)</f>
        <v>#N/A</v>
      </c>
      <c r="F167" s="69" t="e">
        <f ca="1">VLOOKUP($C167,INDIRECT("'"&amp;$B165&amp;"'!"&amp;CELL("address",$A$30)&amp;":"&amp;CELL("address",$F$110)),5, FALSE)</f>
        <v>#N/A</v>
      </c>
      <c r="G167" s="53" t="e">
        <f ca="1">VLOOKUP($C167,INDIRECT("'"&amp;$B165&amp;"'!"&amp;CELL("address",$A$30)&amp;":"&amp;CELL("address",$F$110)),6, FALSE)</f>
        <v>#N/A</v>
      </c>
    </row>
    <row r="168" spans="2:8" ht="14.45" customHeight="1" outlineLevel="1" x14ac:dyDescent="0.25">
      <c r="B168" s="74"/>
      <c r="C168" s="57">
        <v>3</v>
      </c>
      <c r="D168" s="60" t="e">
        <f ca="1">VLOOKUP($C168,INDIRECT("'"&amp;$B165&amp;"'!"&amp;CELL("address",$A$30)&amp;":"&amp;CELL("address",$E$110)),2, FALSE)</f>
        <v>#N/A</v>
      </c>
      <c r="E168" s="60" t="e">
        <f ca="1">VLOOKUP($C168,INDIRECT("'"&amp;$B165&amp;"'!"&amp;CELL("address",$A$30)&amp;":"&amp;CELL("address",$E$110)),3, FALSE)</f>
        <v>#N/A</v>
      </c>
      <c r="F168" s="69" t="e">
        <f ca="1">VLOOKUP($C168,INDIRECT("'"&amp;$B165&amp;"'!"&amp;CELL("address",$A$30)&amp;":"&amp;CELL("address",$F$110)),5, FALSE)</f>
        <v>#N/A</v>
      </c>
      <c r="G168" s="53" t="e">
        <f ca="1">VLOOKUP($C168,INDIRECT("'"&amp;$B165&amp;"'!"&amp;CELL("address",$A$30)&amp;":"&amp;CELL("address",$F$110)),6, FALSE)</f>
        <v>#N/A</v>
      </c>
    </row>
    <row r="169" spans="2:8" ht="14.45" customHeight="1" outlineLevel="1" x14ac:dyDescent="0.25">
      <c r="B169" s="52"/>
      <c r="C169" s="57">
        <v>4</v>
      </c>
      <c r="D169" s="60" t="e">
        <f ca="1">VLOOKUP($C169,INDIRECT("'"&amp;$B165&amp;"'!"&amp;CELL("address",$A$30)&amp;":"&amp;CELL("address",$E$110)),2, FALSE)</f>
        <v>#N/A</v>
      </c>
      <c r="E169" s="60" t="e">
        <f ca="1">VLOOKUP($C169,INDIRECT("'"&amp;$B165&amp;"'!"&amp;CELL("address",$A$30)&amp;":"&amp;CELL("address",$E$110)),3, FALSE)</f>
        <v>#N/A</v>
      </c>
      <c r="F169" s="69" t="e">
        <f ca="1">VLOOKUP($C169,INDIRECT("'"&amp;$B165&amp;"'!"&amp;CELL("address",$A$30)&amp;":"&amp;CELL("address",$F$110)),5, FALSE)</f>
        <v>#N/A</v>
      </c>
      <c r="G169" s="53" t="e">
        <f ca="1">VLOOKUP($C169,INDIRECT("'"&amp;$B165&amp;"'!"&amp;CELL("address",$A$30)&amp;":"&amp;CELL("address",$F$110)),6, FALSE)</f>
        <v>#N/A</v>
      </c>
    </row>
    <row r="170" spans="2:8" ht="15" customHeight="1" outlineLevel="1" thickBot="1" x14ac:dyDescent="0.3">
      <c r="B170" s="54"/>
      <c r="C170" s="58">
        <v>5</v>
      </c>
      <c r="D170" s="61" t="e">
        <f ca="1">VLOOKUP($C170,INDIRECT("'"&amp;$B165&amp;"'!"&amp;CELL("address",$A$30)&amp;":"&amp;CELL("address",$E$110)),2, FALSE)</f>
        <v>#N/A</v>
      </c>
      <c r="E170" s="61" t="e">
        <f ca="1">VLOOKUP($C170,INDIRECT("'"&amp;$B165&amp;"'!"&amp;CELL("address",$A$30)&amp;":"&amp;CELL("address",$E$110)),3, FALSE)</f>
        <v>#N/A</v>
      </c>
      <c r="F170" s="70" t="e">
        <f ca="1">VLOOKUP($C170,INDIRECT("'"&amp;$B165&amp;"'!"&amp;CELL("address",$A$30)&amp;":"&amp;CELL("address",$F$110)),5, FALSE)</f>
        <v>#N/A</v>
      </c>
      <c r="G170" s="55" t="e">
        <f ca="1">VLOOKUP($C170,INDIRECT("'"&amp;$B165&amp;"'!"&amp;CELL("address",$A$30)&amp;":"&amp;CELL("address",$F$110)),6, FALSE)</f>
        <v>#N/A</v>
      </c>
    </row>
    <row r="171" spans="2:8" ht="15.75" thickBot="1" x14ac:dyDescent="0.3">
      <c r="F171" s="2"/>
    </row>
    <row r="172" spans="2:8" ht="15.75" thickBot="1" x14ac:dyDescent="0.3">
      <c r="B172" s="89" t="e">
        <f ca="1">VLOOKUP((ROW(B172)+3)/7, Worksheet!$F$2:$G$51, 2,FALSE)</f>
        <v>#N/A</v>
      </c>
      <c r="C172" s="88" t="e">
        <f ca="1">IF(INDIRECT("'"&amp;$B172&amp;"'!"&amp;CELL("address",$B$5)) = "", "", INDIRECT("'"&amp;$B172&amp;"'!"&amp;CELL("address",$B$5)))</f>
        <v>#N/A</v>
      </c>
      <c r="D172" s="88" t="e">
        <f ca="1">IF(INDIRECT("'"&amp;$B172&amp;"'!"&amp;CELL("address",$B$6)) = "", "", INDIRECT("'"&amp;$B172&amp;"'!"&amp;CELL("address",$B$6)))</f>
        <v>#N/A</v>
      </c>
      <c r="E172" s="88"/>
      <c r="F172" s="88" t="e">
        <f ca="1">IF(INDIRECT("'"&amp;$B172&amp;"'!"&amp;CELL("address",B$9)) = "", "", INDIRECT("'"&amp;$B172&amp;"'!"&amp;CELL("address",B$9)))</f>
        <v>#N/A</v>
      </c>
      <c r="G172" s="90"/>
      <c r="H172" s="62" t="e">
        <f ca="1">HYPERLINK("#'" &amp; B172 &amp; "'!A20", "Click and go to " &amp; C172 &amp; " - " &amp; D172)</f>
        <v>#N/A</v>
      </c>
    </row>
    <row r="173" spans="2:8" ht="14.45" customHeight="1" outlineLevel="1" x14ac:dyDescent="0.25">
      <c r="B173" s="50"/>
      <c r="C173" s="56">
        <v>1</v>
      </c>
      <c r="D173" s="59" t="e">
        <f ca="1">VLOOKUP($C173,INDIRECT("'"&amp;$B172&amp;"'!"&amp;CELL("address",$A$30)&amp;":"&amp;CELL("address",$E$110)),2, FALSE)</f>
        <v>#N/A</v>
      </c>
      <c r="E173" s="59" t="e">
        <f ca="1">VLOOKUP($C173,INDIRECT("'"&amp;$B172&amp;"'!"&amp;CELL("address",$A$30)&amp;":"&amp;CELL("address",$E$110)),3, FALSE)</f>
        <v>#N/A</v>
      </c>
      <c r="F173" s="59" t="e">
        <f ca="1">VLOOKUP($C173,INDIRECT("'"&amp;$B172&amp;"'!"&amp;CELL("address",$A$30)&amp;":"&amp;CELL("address",$F$110)),5, FALSE)</f>
        <v>#N/A</v>
      </c>
      <c r="G173" s="51" t="e">
        <f ca="1">VLOOKUP($C173,INDIRECT("'"&amp;$B172&amp;"'!"&amp;CELL("address",$A$30)&amp;":"&amp;CELL("address",$F$110)),6, FALSE)</f>
        <v>#N/A</v>
      </c>
      <c r="H173" s="62"/>
    </row>
    <row r="174" spans="2:8" ht="14.45" customHeight="1" outlineLevel="1" x14ac:dyDescent="0.25">
      <c r="B174" s="74"/>
      <c r="C174" s="57">
        <v>2</v>
      </c>
      <c r="D174" s="60" t="e">
        <f ca="1">VLOOKUP($C174,INDIRECT("'"&amp;$B172&amp;"'!"&amp;CELL("address",$A$30)&amp;":"&amp;CELL("address",$E$110)),2, FALSE)</f>
        <v>#N/A</v>
      </c>
      <c r="E174" s="60" t="e">
        <f ca="1">VLOOKUP($C174,INDIRECT("'"&amp;$B172&amp;"'!"&amp;CELL("address",$A$30)&amp;":"&amp;CELL("address",$E$110)),3, FALSE)</f>
        <v>#N/A</v>
      </c>
      <c r="F174" s="69" t="e">
        <f ca="1">VLOOKUP($C174,INDIRECT("'"&amp;$B172&amp;"'!"&amp;CELL("address",$A$30)&amp;":"&amp;CELL("address",$F$110)),5, FALSE)</f>
        <v>#N/A</v>
      </c>
      <c r="G174" s="53" t="e">
        <f ca="1">VLOOKUP($C174,INDIRECT("'"&amp;$B172&amp;"'!"&amp;CELL("address",$A$30)&amp;":"&amp;CELL("address",$F$110)),6, FALSE)</f>
        <v>#N/A</v>
      </c>
    </row>
    <row r="175" spans="2:8" ht="14.45" customHeight="1" outlineLevel="1" x14ac:dyDescent="0.25">
      <c r="B175" s="74"/>
      <c r="C175" s="57">
        <v>3</v>
      </c>
      <c r="D175" s="60" t="e">
        <f ca="1">VLOOKUP($C175,INDIRECT("'"&amp;$B172&amp;"'!"&amp;CELL("address",$A$30)&amp;":"&amp;CELL("address",$E$110)),2, FALSE)</f>
        <v>#N/A</v>
      </c>
      <c r="E175" s="60" t="e">
        <f ca="1">VLOOKUP($C175,INDIRECT("'"&amp;$B172&amp;"'!"&amp;CELL("address",$A$30)&amp;":"&amp;CELL("address",$E$110)),3, FALSE)</f>
        <v>#N/A</v>
      </c>
      <c r="F175" s="69" t="e">
        <f ca="1">VLOOKUP($C175,INDIRECT("'"&amp;$B172&amp;"'!"&amp;CELL("address",$A$30)&amp;":"&amp;CELL("address",$F$110)),5, FALSE)</f>
        <v>#N/A</v>
      </c>
      <c r="G175" s="53" t="e">
        <f ca="1">VLOOKUP($C175,INDIRECT("'"&amp;$B172&amp;"'!"&amp;CELL("address",$A$30)&amp;":"&amp;CELL("address",$F$110)),6, FALSE)</f>
        <v>#N/A</v>
      </c>
    </row>
    <row r="176" spans="2:8" ht="14.45" customHeight="1" outlineLevel="1" x14ac:dyDescent="0.25">
      <c r="B176" s="52"/>
      <c r="C176" s="57">
        <v>4</v>
      </c>
      <c r="D176" s="60" t="e">
        <f ca="1">VLOOKUP($C176,INDIRECT("'"&amp;$B172&amp;"'!"&amp;CELL("address",$A$30)&amp;":"&amp;CELL("address",$E$110)),2, FALSE)</f>
        <v>#N/A</v>
      </c>
      <c r="E176" s="60" t="e">
        <f ca="1">VLOOKUP($C176,INDIRECT("'"&amp;$B172&amp;"'!"&amp;CELL("address",$A$30)&amp;":"&amp;CELL("address",$E$110)),3, FALSE)</f>
        <v>#N/A</v>
      </c>
      <c r="F176" s="69" t="e">
        <f ca="1">VLOOKUP($C176,INDIRECT("'"&amp;$B172&amp;"'!"&amp;CELL("address",$A$30)&amp;":"&amp;CELL("address",$F$110)),5, FALSE)</f>
        <v>#N/A</v>
      </c>
      <c r="G176" s="53" t="e">
        <f ca="1">VLOOKUP($C176,INDIRECT("'"&amp;$B172&amp;"'!"&amp;CELL("address",$A$30)&amp;":"&amp;CELL("address",$F$110)),6, FALSE)</f>
        <v>#N/A</v>
      </c>
    </row>
    <row r="177" spans="2:8" ht="15" customHeight="1" outlineLevel="1" thickBot="1" x14ac:dyDescent="0.3">
      <c r="B177" s="54"/>
      <c r="C177" s="58">
        <v>5</v>
      </c>
      <c r="D177" s="61" t="e">
        <f ca="1">VLOOKUP($C177,INDIRECT("'"&amp;$B172&amp;"'!"&amp;CELL("address",$A$30)&amp;":"&amp;CELL("address",$E$110)),2, FALSE)</f>
        <v>#N/A</v>
      </c>
      <c r="E177" s="61" t="e">
        <f ca="1">VLOOKUP($C177,INDIRECT("'"&amp;$B172&amp;"'!"&amp;CELL("address",$A$30)&amp;":"&amp;CELL("address",$E$110)),3, FALSE)</f>
        <v>#N/A</v>
      </c>
      <c r="F177" s="70" t="e">
        <f ca="1">VLOOKUP($C177,INDIRECT("'"&amp;$B172&amp;"'!"&amp;CELL("address",$A$30)&amp;":"&amp;CELL("address",$F$110)),5, FALSE)</f>
        <v>#N/A</v>
      </c>
      <c r="G177" s="55" t="e">
        <f ca="1">VLOOKUP($C177,INDIRECT("'"&amp;$B172&amp;"'!"&amp;CELL("address",$A$30)&amp;":"&amp;CELL("address",$F$110)),6, FALSE)</f>
        <v>#N/A</v>
      </c>
    </row>
    <row r="178" spans="2:8" ht="15.75" thickBot="1" x14ac:dyDescent="0.3">
      <c r="F178" s="2"/>
    </row>
    <row r="179" spans="2:8" ht="15.75" thickBot="1" x14ac:dyDescent="0.3">
      <c r="B179" s="89" t="e">
        <f ca="1">VLOOKUP((ROW(B179)+3)/7, Worksheet!$F$2:$G$51, 2,FALSE)</f>
        <v>#N/A</v>
      </c>
      <c r="C179" s="88" t="e">
        <f ca="1">IF(INDIRECT("'"&amp;$B179&amp;"'!"&amp;CELL("address",$B$5)) = "", "", INDIRECT("'"&amp;$B179&amp;"'!"&amp;CELL("address",$B$5)))</f>
        <v>#N/A</v>
      </c>
      <c r="D179" s="88" t="e">
        <f ca="1">IF(INDIRECT("'"&amp;$B179&amp;"'!"&amp;CELL("address",$B$6)) = "", "", INDIRECT("'"&amp;$B179&amp;"'!"&amp;CELL("address",$B$6)))</f>
        <v>#N/A</v>
      </c>
      <c r="E179" s="88"/>
      <c r="F179" s="88" t="e">
        <f ca="1">IF(INDIRECT("'"&amp;$B179&amp;"'!"&amp;CELL("address",B$9)) = "", "", INDIRECT("'"&amp;$B179&amp;"'!"&amp;CELL("address",B$9)))</f>
        <v>#N/A</v>
      </c>
      <c r="G179" s="90"/>
      <c r="H179" s="62" t="e">
        <f ca="1">HYPERLINK("#'" &amp; B179 &amp; "'!A20", "Click and go to " &amp; C179 &amp; " - " &amp; D179)</f>
        <v>#N/A</v>
      </c>
    </row>
    <row r="180" spans="2:8" ht="14.45" customHeight="1" outlineLevel="1" x14ac:dyDescent="0.25">
      <c r="B180" s="50"/>
      <c r="C180" s="56">
        <v>1</v>
      </c>
      <c r="D180" s="59" t="e">
        <f ca="1">VLOOKUP($C180,INDIRECT("'"&amp;$B179&amp;"'!"&amp;CELL("address",$A$30)&amp;":"&amp;CELL("address",$E$110)),2, FALSE)</f>
        <v>#N/A</v>
      </c>
      <c r="E180" s="59" t="e">
        <f ca="1">VLOOKUP($C180,INDIRECT("'"&amp;$B179&amp;"'!"&amp;CELL("address",$A$30)&amp;":"&amp;CELL("address",$E$110)),3, FALSE)</f>
        <v>#N/A</v>
      </c>
      <c r="F180" s="59" t="e">
        <f ca="1">VLOOKUP($C180,INDIRECT("'"&amp;$B179&amp;"'!"&amp;CELL("address",$A$30)&amp;":"&amp;CELL("address",$F$110)),5, FALSE)</f>
        <v>#N/A</v>
      </c>
      <c r="G180" s="51" t="e">
        <f ca="1">VLOOKUP($C180,INDIRECT("'"&amp;$B179&amp;"'!"&amp;CELL("address",$A$30)&amp;":"&amp;CELL("address",$F$110)),6, FALSE)</f>
        <v>#N/A</v>
      </c>
      <c r="H180" s="62"/>
    </row>
    <row r="181" spans="2:8" ht="14.45" customHeight="1" outlineLevel="1" x14ac:dyDescent="0.25">
      <c r="B181" s="74"/>
      <c r="C181" s="57">
        <v>2</v>
      </c>
      <c r="D181" s="60" t="e">
        <f ca="1">VLOOKUP($C181,INDIRECT("'"&amp;$B179&amp;"'!"&amp;CELL("address",$A$30)&amp;":"&amp;CELL("address",$E$110)),2, FALSE)</f>
        <v>#N/A</v>
      </c>
      <c r="E181" s="60" t="e">
        <f ca="1">VLOOKUP($C181,INDIRECT("'"&amp;$B179&amp;"'!"&amp;CELL("address",$A$30)&amp;":"&amp;CELL("address",$E$110)),3, FALSE)</f>
        <v>#N/A</v>
      </c>
      <c r="F181" s="69" t="e">
        <f ca="1">VLOOKUP($C181,INDIRECT("'"&amp;$B179&amp;"'!"&amp;CELL("address",$A$30)&amp;":"&amp;CELL("address",$F$110)),5, FALSE)</f>
        <v>#N/A</v>
      </c>
      <c r="G181" s="53" t="e">
        <f ca="1">VLOOKUP($C181,INDIRECT("'"&amp;$B179&amp;"'!"&amp;CELL("address",$A$30)&amp;":"&amp;CELL("address",$F$110)),6, FALSE)</f>
        <v>#N/A</v>
      </c>
    </row>
    <row r="182" spans="2:8" ht="14.45" customHeight="1" outlineLevel="1" x14ac:dyDescent="0.25">
      <c r="B182" s="74"/>
      <c r="C182" s="57">
        <v>3</v>
      </c>
      <c r="D182" s="60" t="e">
        <f ca="1">VLOOKUP($C182,INDIRECT("'"&amp;$B179&amp;"'!"&amp;CELL("address",$A$30)&amp;":"&amp;CELL("address",$E$110)),2, FALSE)</f>
        <v>#N/A</v>
      </c>
      <c r="E182" s="60" t="e">
        <f ca="1">VLOOKUP($C182,INDIRECT("'"&amp;$B179&amp;"'!"&amp;CELL("address",$A$30)&amp;":"&amp;CELL("address",$E$110)),3, FALSE)</f>
        <v>#N/A</v>
      </c>
      <c r="F182" s="69" t="e">
        <f ca="1">VLOOKUP($C182,INDIRECT("'"&amp;$B179&amp;"'!"&amp;CELL("address",$A$30)&amp;":"&amp;CELL("address",$F$110)),5, FALSE)</f>
        <v>#N/A</v>
      </c>
      <c r="G182" s="53" t="e">
        <f ca="1">VLOOKUP($C182,INDIRECT("'"&amp;$B179&amp;"'!"&amp;CELL("address",$A$30)&amp;":"&amp;CELL("address",$F$110)),6, FALSE)</f>
        <v>#N/A</v>
      </c>
    </row>
    <row r="183" spans="2:8" ht="14.45" customHeight="1" outlineLevel="1" x14ac:dyDescent="0.25">
      <c r="B183" s="52"/>
      <c r="C183" s="57">
        <v>4</v>
      </c>
      <c r="D183" s="60" t="e">
        <f ca="1">VLOOKUP($C183,INDIRECT("'"&amp;$B179&amp;"'!"&amp;CELL("address",$A$30)&amp;":"&amp;CELL("address",$E$110)),2, FALSE)</f>
        <v>#N/A</v>
      </c>
      <c r="E183" s="60" t="e">
        <f ca="1">VLOOKUP($C183,INDIRECT("'"&amp;$B179&amp;"'!"&amp;CELL("address",$A$30)&amp;":"&amp;CELL("address",$E$110)),3, FALSE)</f>
        <v>#N/A</v>
      </c>
      <c r="F183" s="69" t="e">
        <f ca="1">VLOOKUP($C183,INDIRECT("'"&amp;$B179&amp;"'!"&amp;CELL("address",$A$30)&amp;":"&amp;CELL("address",$F$110)),5, FALSE)</f>
        <v>#N/A</v>
      </c>
      <c r="G183" s="53" t="e">
        <f ca="1">VLOOKUP($C183,INDIRECT("'"&amp;$B179&amp;"'!"&amp;CELL("address",$A$30)&amp;":"&amp;CELL("address",$F$110)),6, FALSE)</f>
        <v>#N/A</v>
      </c>
    </row>
    <row r="184" spans="2:8" ht="15" customHeight="1" outlineLevel="1" thickBot="1" x14ac:dyDescent="0.3">
      <c r="B184" s="54"/>
      <c r="C184" s="58">
        <v>5</v>
      </c>
      <c r="D184" s="61" t="e">
        <f ca="1">VLOOKUP($C184,INDIRECT("'"&amp;$B179&amp;"'!"&amp;CELL("address",$A$30)&amp;":"&amp;CELL("address",$E$110)),2, FALSE)</f>
        <v>#N/A</v>
      </c>
      <c r="E184" s="61" t="e">
        <f ca="1">VLOOKUP($C184,INDIRECT("'"&amp;$B179&amp;"'!"&amp;CELL("address",$A$30)&amp;":"&amp;CELL("address",$E$110)),3, FALSE)</f>
        <v>#N/A</v>
      </c>
      <c r="F184" s="70" t="e">
        <f ca="1">VLOOKUP($C184,INDIRECT("'"&amp;$B179&amp;"'!"&amp;CELL("address",$A$30)&amp;":"&amp;CELL("address",$F$110)),5, FALSE)</f>
        <v>#N/A</v>
      </c>
      <c r="G184" s="55" t="e">
        <f ca="1">VLOOKUP($C184,INDIRECT("'"&amp;$B179&amp;"'!"&amp;CELL("address",$A$30)&amp;":"&amp;CELL("address",$F$110)),6, FALSE)</f>
        <v>#N/A</v>
      </c>
    </row>
    <row r="185" spans="2:8" ht="15.75" thickBot="1" x14ac:dyDescent="0.3">
      <c r="F185" s="2"/>
    </row>
    <row r="186" spans="2:8" ht="15.75" thickBot="1" x14ac:dyDescent="0.3">
      <c r="B186" s="89" t="e">
        <f ca="1">VLOOKUP((ROW(B186)+3)/7, Worksheet!$F$2:$G$51, 2,FALSE)</f>
        <v>#N/A</v>
      </c>
      <c r="C186" s="88" t="e">
        <f ca="1">IF(INDIRECT("'"&amp;$B186&amp;"'!"&amp;CELL("address",$B$5)) = "", "", INDIRECT("'"&amp;$B186&amp;"'!"&amp;CELL("address",$B$5)))</f>
        <v>#N/A</v>
      </c>
      <c r="D186" s="88" t="e">
        <f ca="1">IF(INDIRECT("'"&amp;$B186&amp;"'!"&amp;CELL("address",$B$6)) = "", "", INDIRECT("'"&amp;$B186&amp;"'!"&amp;CELL("address",$B$6)))</f>
        <v>#N/A</v>
      </c>
      <c r="E186" s="88"/>
      <c r="F186" s="88" t="e">
        <f ca="1">IF(INDIRECT("'"&amp;$B186&amp;"'!"&amp;CELL("address",B$9)) = "", "", INDIRECT("'"&amp;$B186&amp;"'!"&amp;CELL("address",B$9)))</f>
        <v>#N/A</v>
      </c>
      <c r="G186" s="90"/>
      <c r="H186" s="62" t="e">
        <f ca="1">HYPERLINK("#'" &amp; B186 &amp; "'!A20", "Click and go to " &amp; C186 &amp; " - " &amp; D186)</f>
        <v>#N/A</v>
      </c>
    </row>
    <row r="187" spans="2:8" ht="14.45" customHeight="1" outlineLevel="1" x14ac:dyDescent="0.25">
      <c r="B187" s="50"/>
      <c r="C187" s="56">
        <v>1</v>
      </c>
      <c r="D187" s="59" t="e">
        <f ca="1">VLOOKUP($C187,INDIRECT("'"&amp;$B186&amp;"'!"&amp;CELL("address",$A$30)&amp;":"&amp;CELL("address",$E$110)),2, FALSE)</f>
        <v>#N/A</v>
      </c>
      <c r="E187" s="59" t="e">
        <f ca="1">VLOOKUP($C187,INDIRECT("'"&amp;$B186&amp;"'!"&amp;CELL("address",$A$30)&amp;":"&amp;CELL("address",$E$110)),3, FALSE)</f>
        <v>#N/A</v>
      </c>
      <c r="F187" s="59" t="e">
        <f ca="1">VLOOKUP($C187,INDIRECT("'"&amp;$B186&amp;"'!"&amp;CELL("address",$A$30)&amp;":"&amp;CELL("address",$F$110)),5, FALSE)</f>
        <v>#N/A</v>
      </c>
      <c r="G187" s="51" t="e">
        <f ca="1">VLOOKUP($C187,INDIRECT("'"&amp;$B186&amp;"'!"&amp;CELL("address",$A$30)&amp;":"&amp;CELL("address",$F$110)),6, FALSE)</f>
        <v>#N/A</v>
      </c>
      <c r="H187" s="62"/>
    </row>
    <row r="188" spans="2:8" ht="14.45" customHeight="1" outlineLevel="1" x14ac:dyDescent="0.25">
      <c r="B188" s="74"/>
      <c r="C188" s="57">
        <v>2</v>
      </c>
      <c r="D188" s="60" t="e">
        <f ca="1">VLOOKUP($C188,INDIRECT("'"&amp;$B186&amp;"'!"&amp;CELL("address",$A$30)&amp;":"&amp;CELL("address",$E$110)),2, FALSE)</f>
        <v>#N/A</v>
      </c>
      <c r="E188" s="60" t="e">
        <f ca="1">VLOOKUP($C188,INDIRECT("'"&amp;$B186&amp;"'!"&amp;CELL("address",$A$30)&amp;":"&amp;CELL("address",$E$110)),3, FALSE)</f>
        <v>#N/A</v>
      </c>
      <c r="F188" s="69" t="e">
        <f ca="1">VLOOKUP($C188,INDIRECT("'"&amp;$B186&amp;"'!"&amp;CELL("address",$A$30)&amp;":"&amp;CELL("address",$F$110)),5, FALSE)</f>
        <v>#N/A</v>
      </c>
      <c r="G188" s="53" t="e">
        <f ca="1">VLOOKUP($C188,INDIRECT("'"&amp;$B186&amp;"'!"&amp;CELL("address",$A$30)&amp;":"&amp;CELL("address",$F$110)),6, FALSE)</f>
        <v>#N/A</v>
      </c>
    </row>
    <row r="189" spans="2:8" ht="14.45" customHeight="1" outlineLevel="1" x14ac:dyDescent="0.25">
      <c r="B189" s="74"/>
      <c r="C189" s="57">
        <v>3</v>
      </c>
      <c r="D189" s="60" t="e">
        <f ca="1">VLOOKUP($C189,INDIRECT("'"&amp;$B186&amp;"'!"&amp;CELL("address",$A$30)&amp;":"&amp;CELL("address",$E$110)),2, FALSE)</f>
        <v>#N/A</v>
      </c>
      <c r="E189" s="60" t="e">
        <f ca="1">VLOOKUP($C189,INDIRECT("'"&amp;$B186&amp;"'!"&amp;CELL("address",$A$30)&amp;":"&amp;CELL("address",$E$110)),3, FALSE)</f>
        <v>#N/A</v>
      </c>
      <c r="F189" s="69" t="e">
        <f ca="1">VLOOKUP($C189,INDIRECT("'"&amp;$B186&amp;"'!"&amp;CELL("address",$A$30)&amp;":"&amp;CELL("address",$F$110)),5, FALSE)</f>
        <v>#N/A</v>
      </c>
      <c r="G189" s="53" t="e">
        <f ca="1">VLOOKUP($C189,INDIRECT("'"&amp;$B186&amp;"'!"&amp;CELL("address",$A$30)&amp;":"&amp;CELL("address",$F$110)),6, FALSE)</f>
        <v>#N/A</v>
      </c>
    </row>
    <row r="190" spans="2:8" ht="14.45" customHeight="1" outlineLevel="1" x14ac:dyDescent="0.25">
      <c r="B190" s="52"/>
      <c r="C190" s="57">
        <v>4</v>
      </c>
      <c r="D190" s="60" t="e">
        <f ca="1">VLOOKUP($C190,INDIRECT("'"&amp;$B186&amp;"'!"&amp;CELL("address",$A$30)&amp;":"&amp;CELL("address",$E$110)),2, FALSE)</f>
        <v>#N/A</v>
      </c>
      <c r="E190" s="60" t="e">
        <f ca="1">VLOOKUP($C190,INDIRECT("'"&amp;$B186&amp;"'!"&amp;CELL("address",$A$30)&amp;":"&amp;CELL("address",$E$110)),3, FALSE)</f>
        <v>#N/A</v>
      </c>
      <c r="F190" s="69" t="e">
        <f ca="1">VLOOKUP($C190,INDIRECT("'"&amp;$B186&amp;"'!"&amp;CELL("address",$A$30)&amp;":"&amp;CELL("address",$F$110)),5, FALSE)</f>
        <v>#N/A</v>
      </c>
      <c r="G190" s="53" t="e">
        <f ca="1">VLOOKUP($C190,INDIRECT("'"&amp;$B186&amp;"'!"&amp;CELL("address",$A$30)&amp;":"&amp;CELL("address",$F$110)),6, FALSE)</f>
        <v>#N/A</v>
      </c>
    </row>
    <row r="191" spans="2:8" ht="15" customHeight="1" outlineLevel="1" thickBot="1" x14ac:dyDescent="0.3">
      <c r="B191" s="54"/>
      <c r="C191" s="58">
        <v>5</v>
      </c>
      <c r="D191" s="61" t="e">
        <f ca="1">VLOOKUP($C191,INDIRECT("'"&amp;$B186&amp;"'!"&amp;CELL("address",$A$30)&amp;":"&amp;CELL("address",$E$110)),2, FALSE)</f>
        <v>#N/A</v>
      </c>
      <c r="E191" s="61" t="e">
        <f ca="1">VLOOKUP($C191,INDIRECT("'"&amp;$B186&amp;"'!"&amp;CELL("address",$A$30)&amp;":"&amp;CELL("address",$E$110)),3, FALSE)</f>
        <v>#N/A</v>
      </c>
      <c r="F191" s="70" t="e">
        <f ca="1">VLOOKUP($C191,INDIRECT("'"&amp;$B186&amp;"'!"&amp;CELL("address",$A$30)&amp;":"&amp;CELL("address",$F$110)),5, FALSE)</f>
        <v>#N/A</v>
      </c>
      <c r="G191" s="55" t="e">
        <f ca="1">VLOOKUP($C191,INDIRECT("'"&amp;$B186&amp;"'!"&amp;CELL("address",$A$30)&amp;":"&amp;CELL("address",$F$110)),6, FALSE)</f>
        <v>#N/A</v>
      </c>
    </row>
    <row r="192" spans="2:8" ht="15.75" thickBot="1" x14ac:dyDescent="0.3">
      <c r="F192" s="2"/>
    </row>
    <row r="193" spans="2:8" ht="15.75" thickBot="1" x14ac:dyDescent="0.3">
      <c r="B193" s="89" t="e">
        <f ca="1">VLOOKUP((ROW(B193)+3)/7, Worksheet!$F$2:$G$51, 2,FALSE)</f>
        <v>#N/A</v>
      </c>
      <c r="C193" s="88" t="e">
        <f ca="1">IF(INDIRECT("'"&amp;$B193&amp;"'!"&amp;CELL("address",$B$5)) = "", "", INDIRECT("'"&amp;$B193&amp;"'!"&amp;CELL("address",$B$5)))</f>
        <v>#N/A</v>
      </c>
      <c r="D193" s="88" t="e">
        <f ca="1">IF(INDIRECT("'"&amp;$B193&amp;"'!"&amp;CELL("address",$B$6)) = "", "", INDIRECT("'"&amp;$B193&amp;"'!"&amp;CELL("address",$B$6)))</f>
        <v>#N/A</v>
      </c>
      <c r="E193" s="88"/>
      <c r="F193" s="88" t="e">
        <f ca="1">IF(INDIRECT("'"&amp;$B193&amp;"'!"&amp;CELL("address",B$9)) = "", "", INDIRECT("'"&amp;$B193&amp;"'!"&amp;CELL("address",B$9)))</f>
        <v>#N/A</v>
      </c>
      <c r="G193" s="90"/>
      <c r="H193" s="62" t="e">
        <f ca="1">HYPERLINK("#'" &amp; B193 &amp; "'!A20", "Click and go to " &amp; C193 &amp; " - " &amp; D193)</f>
        <v>#N/A</v>
      </c>
    </row>
    <row r="194" spans="2:8" ht="14.45" customHeight="1" outlineLevel="1" x14ac:dyDescent="0.25">
      <c r="B194" s="50"/>
      <c r="C194" s="56">
        <v>1</v>
      </c>
      <c r="D194" s="59" t="e">
        <f ca="1">VLOOKUP($C194,INDIRECT("'"&amp;$B193&amp;"'!"&amp;CELL("address",$A$30)&amp;":"&amp;CELL("address",$E$110)),2, FALSE)</f>
        <v>#N/A</v>
      </c>
      <c r="E194" s="59" t="e">
        <f ca="1">VLOOKUP($C194,INDIRECT("'"&amp;$B193&amp;"'!"&amp;CELL("address",$A$30)&amp;":"&amp;CELL("address",$E$110)),3, FALSE)</f>
        <v>#N/A</v>
      </c>
      <c r="F194" s="59" t="e">
        <f ca="1">VLOOKUP($C194,INDIRECT("'"&amp;$B193&amp;"'!"&amp;CELL("address",$A$30)&amp;":"&amp;CELL("address",$F$110)),5, FALSE)</f>
        <v>#N/A</v>
      </c>
      <c r="G194" s="51" t="e">
        <f ca="1">VLOOKUP($C194,INDIRECT("'"&amp;$B193&amp;"'!"&amp;CELL("address",$A$30)&amp;":"&amp;CELL("address",$F$110)),6, FALSE)</f>
        <v>#N/A</v>
      </c>
      <c r="H194" s="62"/>
    </row>
    <row r="195" spans="2:8" ht="14.45" customHeight="1" outlineLevel="1" x14ac:dyDescent="0.25">
      <c r="B195" s="74"/>
      <c r="C195" s="57">
        <v>2</v>
      </c>
      <c r="D195" s="60" t="e">
        <f ca="1">VLOOKUP($C195,INDIRECT("'"&amp;$B193&amp;"'!"&amp;CELL("address",$A$30)&amp;":"&amp;CELL("address",$E$110)),2, FALSE)</f>
        <v>#N/A</v>
      </c>
      <c r="E195" s="60" t="e">
        <f ca="1">VLOOKUP($C195,INDIRECT("'"&amp;$B193&amp;"'!"&amp;CELL("address",$A$30)&amp;":"&amp;CELL("address",$E$110)),3, FALSE)</f>
        <v>#N/A</v>
      </c>
      <c r="F195" s="69" t="e">
        <f ca="1">VLOOKUP($C195,INDIRECT("'"&amp;$B193&amp;"'!"&amp;CELL("address",$A$30)&amp;":"&amp;CELL("address",$F$110)),5, FALSE)</f>
        <v>#N/A</v>
      </c>
      <c r="G195" s="53" t="e">
        <f ca="1">VLOOKUP($C195,INDIRECT("'"&amp;$B193&amp;"'!"&amp;CELL("address",$A$30)&amp;":"&amp;CELL("address",$F$110)),6, FALSE)</f>
        <v>#N/A</v>
      </c>
    </row>
    <row r="196" spans="2:8" ht="14.45" customHeight="1" outlineLevel="1" x14ac:dyDescent="0.25">
      <c r="B196" s="74"/>
      <c r="C196" s="57">
        <v>3</v>
      </c>
      <c r="D196" s="60" t="e">
        <f ca="1">VLOOKUP($C196,INDIRECT("'"&amp;$B193&amp;"'!"&amp;CELL("address",$A$30)&amp;":"&amp;CELL("address",$E$110)),2, FALSE)</f>
        <v>#N/A</v>
      </c>
      <c r="E196" s="60" t="e">
        <f ca="1">VLOOKUP($C196,INDIRECT("'"&amp;$B193&amp;"'!"&amp;CELL("address",$A$30)&amp;":"&amp;CELL("address",$E$110)),3, FALSE)</f>
        <v>#N/A</v>
      </c>
      <c r="F196" s="69" t="e">
        <f ca="1">VLOOKUP($C196,INDIRECT("'"&amp;$B193&amp;"'!"&amp;CELL("address",$A$30)&amp;":"&amp;CELL("address",$F$110)),5, FALSE)</f>
        <v>#N/A</v>
      </c>
      <c r="G196" s="53" t="e">
        <f ca="1">VLOOKUP($C196,INDIRECT("'"&amp;$B193&amp;"'!"&amp;CELL("address",$A$30)&amp;":"&amp;CELL("address",$F$110)),6, FALSE)</f>
        <v>#N/A</v>
      </c>
    </row>
    <row r="197" spans="2:8" ht="14.45" customHeight="1" outlineLevel="1" x14ac:dyDescent="0.25">
      <c r="B197" s="52"/>
      <c r="C197" s="57">
        <v>4</v>
      </c>
      <c r="D197" s="60" t="e">
        <f ca="1">VLOOKUP($C197,INDIRECT("'"&amp;$B193&amp;"'!"&amp;CELL("address",$A$30)&amp;":"&amp;CELL("address",$E$110)),2, FALSE)</f>
        <v>#N/A</v>
      </c>
      <c r="E197" s="60" t="e">
        <f ca="1">VLOOKUP($C197,INDIRECT("'"&amp;$B193&amp;"'!"&amp;CELL("address",$A$30)&amp;":"&amp;CELL("address",$E$110)),3, FALSE)</f>
        <v>#N/A</v>
      </c>
      <c r="F197" s="69" t="e">
        <f ca="1">VLOOKUP($C197,INDIRECT("'"&amp;$B193&amp;"'!"&amp;CELL("address",$A$30)&amp;":"&amp;CELL("address",$F$110)),5, FALSE)</f>
        <v>#N/A</v>
      </c>
      <c r="G197" s="53" t="e">
        <f ca="1">VLOOKUP($C197,INDIRECT("'"&amp;$B193&amp;"'!"&amp;CELL("address",$A$30)&amp;":"&amp;CELL("address",$F$110)),6, FALSE)</f>
        <v>#N/A</v>
      </c>
    </row>
    <row r="198" spans="2:8" ht="15" customHeight="1" outlineLevel="1" thickBot="1" x14ac:dyDescent="0.3">
      <c r="B198" s="54"/>
      <c r="C198" s="58">
        <v>5</v>
      </c>
      <c r="D198" s="61" t="e">
        <f ca="1">VLOOKUP($C198,INDIRECT("'"&amp;$B193&amp;"'!"&amp;CELL("address",$A$30)&amp;":"&amp;CELL("address",$E$110)),2, FALSE)</f>
        <v>#N/A</v>
      </c>
      <c r="E198" s="61" t="e">
        <f ca="1">VLOOKUP($C198,INDIRECT("'"&amp;$B193&amp;"'!"&amp;CELL("address",$A$30)&amp;":"&amp;CELL("address",$E$110)),3, FALSE)</f>
        <v>#N/A</v>
      </c>
      <c r="F198" s="70" t="e">
        <f ca="1">VLOOKUP($C198,INDIRECT("'"&amp;$B193&amp;"'!"&amp;CELL("address",$A$30)&amp;":"&amp;CELL("address",$F$110)),5, FALSE)</f>
        <v>#N/A</v>
      </c>
      <c r="G198" s="55" t="e">
        <f ca="1">VLOOKUP($C198,INDIRECT("'"&amp;$B193&amp;"'!"&amp;CELL("address",$A$30)&amp;":"&amp;CELL("address",$F$110)),6, FALSE)</f>
        <v>#N/A</v>
      </c>
    </row>
    <row r="199" spans="2:8" ht="15.75" thickBot="1" x14ac:dyDescent="0.3">
      <c r="F199" s="2"/>
    </row>
    <row r="200" spans="2:8" ht="15.75" thickBot="1" x14ac:dyDescent="0.3">
      <c r="B200" s="89" t="e">
        <f ca="1">VLOOKUP((ROW(B200)+3)/7, Worksheet!$F$2:$G$51, 2,FALSE)</f>
        <v>#N/A</v>
      </c>
      <c r="C200" s="88" t="e">
        <f ca="1">IF(INDIRECT("'"&amp;$B200&amp;"'!"&amp;CELL("address",$B$5)) = "", "", INDIRECT("'"&amp;$B200&amp;"'!"&amp;CELL("address",$B$5)))</f>
        <v>#N/A</v>
      </c>
      <c r="D200" s="88" t="e">
        <f ca="1">IF(INDIRECT("'"&amp;$B200&amp;"'!"&amp;CELL("address",$B$6)) = "", "", INDIRECT("'"&amp;$B200&amp;"'!"&amp;CELL("address",$B$6)))</f>
        <v>#N/A</v>
      </c>
      <c r="E200" s="88"/>
      <c r="F200" s="88" t="e">
        <f ca="1">IF(INDIRECT("'"&amp;$B200&amp;"'!"&amp;CELL("address",B$9)) = "", "", INDIRECT("'"&amp;$B200&amp;"'!"&amp;CELL("address",B$9)))</f>
        <v>#N/A</v>
      </c>
      <c r="G200" s="90"/>
      <c r="H200" s="62" t="e">
        <f ca="1">HYPERLINK("#'" &amp; B200 &amp; "'!A20", "Click and go to " &amp; C200 &amp; " - " &amp; D200)</f>
        <v>#N/A</v>
      </c>
    </row>
    <row r="201" spans="2:8" ht="14.45" customHeight="1" outlineLevel="1" x14ac:dyDescent="0.25">
      <c r="B201" s="50"/>
      <c r="C201" s="56">
        <v>1</v>
      </c>
      <c r="D201" s="59" t="e">
        <f ca="1">VLOOKUP($C201,INDIRECT("'"&amp;$B200&amp;"'!"&amp;CELL("address",$A$30)&amp;":"&amp;CELL("address",$E$110)),2, FALSE)</f>
        <v>#N/A</v>
      </c>
      <c r="E201" s="59" t="e">
        <f ca="1">VLOOKUP($C201,INDIRECT("'"&amp;$B200&amp;"'!"&amp;CELL("address",$A$30)&amp;":"&amp;CELL("address",$E$110)),3, FALSE)</f>
        <v>#N/A</v>
      </c>
      <c r="F201" s="59" t="e">
        <f ca="1">VLOOKUP($C201,INDIRECT("'"&amp;$B200&amp;"'!"&amp;CELL("address",$A$30)&amp;":"&amp;CELL("address",$F$110)),5, FALSE)</f>
        <v>#N/A</v>
      </c>
      <c r="G201" s="51" t="e">
        <f ca="1">VLOOKUP($C201,INDIRECT("'"&amp;$B200&amp;"'!"&amp;CELL("address",$A$30)&amp;":"&amp;CELL("address",$F$110)),6, FALSE)</f>
        <v>#N/A</v>
      </c>
      <c r="H201" s="62"/>
    </row>
    <row r="202" spans="2:8" ht="14.45" customHeight="1" outlineLevel="1" x14ac:dyDescent="0.25">
      <c r="B202" s="74"/>
      <c r="C202" s="57">
        <v>2</v>
      </c>
      <c r="D202" s="60" t="e">
        <f ca="1">VLOOKUP($C202,INDIRECT("'"&amp;$B200&amp;"'!"&amp;CELL("address",$A$30)&amp;":"&amp;CELL("address",$E$110)),2, FALSE)</f>
        <v>#N/A</v>
      </c>
      <c r="E202" s="60" t="e">
        <f ca="1">VLOOKUP($C202,INDIRECT("'"&amp;$B200&amp;"'!"&amp;CELL("address",$A$30)&amp;":"&amp;CELL("address",$E$110)),3, FALSE)</f>
        <v>#N/A</v>
      </c>
      <c r="F202" s="69" t="e">
        <f ca="1">VLOOKUP($C202,INDIRECT("'"&amp;$B200&amp;"'!"&amp;CELL("address",$A$30)&amp;":"&amp;CELL("address",$F$110)),5, FALSE)</f>
        <v>#N/A</v>
      </c>
      <c r="G202" s="53" t="e">
        <f ca="1">VLOOKUP($C202,INDIRECT("'"&amp;$B200&amp;"'!"&amp;CELL("address",$A$30)&amp;":"&amp;CELL("address",$F$110)),6, FALSE)</f>
        <v>#N/A</v>
      </c>
    </row>
    <row r="203" spans="2:8" ht="14.45" customHeight="1" outlineLevel="1" x14ac:dyDescent="0.25">
      <c r="B203" s="74"/>
      <c r="C203" s="57">
        <v>3</v>
      </c>
      <c r="D203" s="60" t="e">
        <f ca="1">VLOOKUP($C203,INDIRECT("'"&amp;$B200&amp;"'!"&amp;CELL("address",$A$30)&amp;":"&amp;CELL("address",$E$110)),2, FALSE)</f>
        <v>#N/A</v>
      </c>
      <c r="E203" s="60" t="e">
        <f ca="1">VLOOKUP($C203,INDIRECT("'"&amp;$B200&amp;"'!"&amp;CELL("address",$A$30)&amp;":"&amp;CELL("address",$E$110)),3, FALSE)</f>
        <v>#N/A</v>
      </c>
      <c r="F203" s="69" t="e">
        <f ca="1">VLOOKUP($C203,INDIRECT("'"&amp;$B200&amp;"'!"&amp;CELL("address",$A$30)&amp;":"&amp;CELL("address",$F$110)),5, FALSE)</f>
        <v>#N/A</v>
      </c>
      <c r="G203" s="53" t="e">
        <f ca="1">VLOOKUP($C203,INDIRECT("'"&amp;$B200&amp;"'!"&amp;CELL("address",$A$30)&amp;":"&amp;CELL("address",$F$110)),6, FALSE)</f>
        <v>#N/A</v>
      </c>
    </row>
    <row r="204" spans="2:8" ht="14.45" customHeight="1" outlineLevel="1" x14ac:dyDescent="0.25">
      <c r="B204" s="52"/>
      <c r="C204" s="57">
        <v>4</v>
      </c>
      <c r="D204" s="60" t="e">
        <f ca="1">VLOOKUP($C204,INDIRECT("'"&amp;$B200&amp;"'!"&amp;CELL("address",$A$30)&amp;":"&amp;CELL("address",$E$110)),2, FALSE)</f>
        <v>#N/A</v>
      </c>
      <c r="E204" s="60" t="e">
        <f ca="1">VLOOKUP($C204,INDIRECT("'"&amp;$B200&amp;"'!"&amp;CELL("address",$A$30)&amp;":"&amp;CELL("address",$E$110)),3, FALSE)</f>
        <v>#N/A</v>
      </c>
      <c r="F204" s="69" t="e">
        <f ca="1">VLOOKUP($C204,INDIRECT("'"&amp;$B200&amp;"'!"&amp;CELL("address",$A$30)&amp;":"&amp;CELL("address",$F$110)),5, FALSE)</f>
        <v>#N/A</v>
      </c>
      <c r="G204" s="53" t="e">
        <f ca="1">VLOOKUP($C204,INDIRECT("'"&amp;$B200&amp;"'!"&amp;CELL("address",$A$30)&amp;":"&amp;CELL("address",$F$110)),6, FALSE)</f>
        <v>#N/A</v>
      </c>
    </row>
    <row r="205" spans="2:8" ht="15" customHeight="1" outlineLevel="1" thickBot="1" x14ac:dyDescent="0.3">
      <c r="B205" s="54"/>
      <c r="C205" s="58">
        <v>5</v>
      </c>
      <c r="D205" s="61" t="e">
        <f ca="1">VLOOKUP($C205,INDIRECT("'"&amp;$B200&amp;"'!"&amp;CELL("address",$A$30)&amp;":"&amp;CELL("address",$E$110)),2, FALSE)</f>
        <v>#N/A</v>
      </c>
      <c r="E205" s="61" t="e">
        <f ca="1">VLOOKUP($C205,INDIRECT("'"&amp;$B200&amp;"'!"&amp;CELL("address",$A$30)&amp;":"&amp;CELL("address",$E$110)),3, FALSE)</f>
        <v>#N/A</v>
      </c>
      <c r="F205" s="70" t="e">
        <f ca="1">VLOOKUP($C205,INDIRECT("'"&amp;$B200&amp;"'!"&amp;CELL("address",$A$30)&amp;":"&amp;CELL("address",$F$110)),5, FALSE)</f>
        <v>#N/A</v>
      </c>
      <c r="G205" s="55" t="e">
        <f ca="1">VLOOKUP($C205,INDIRECT("'"&amp;$B200&amp;"'!"&amp;CELL("address",$A$30)&amp;":"&amp;CELL("address",$F$110)),6, FALSE)</f>
        <v>#N/A</v>
      </c>
    </row>
    <row r="206" spans="2:8" ht="15.75" thickBot="1" x14ac:dyDescent="0.3">
      <c r="F206" s="2"/>
    </row>
    <row r="207" spans="2:8" ht="15.75" thickBot="1" x14ac:dyDescent="0.3">
      <c r="B207" s="89" t="e">
        <f ca="1">VLOOKUP((ROW(B207)+3)/7, Worksheet!$F$2:$G$51, 2,FALSE)</f>
        <v>#N/A</v>
      </c>
      <c r="C207" s="88" t="e">
        <f ca="1">IF(INDIRECT("'"&amp;$B207&amp;"'!"&amp;CELL("address",$B$5)) = "", "", INDIRECT("'"&amp;$B207&amp;"'!"&amp;CELL("address",$B$5)))</f>
        <v>#N/A</v>
      </c>
      <c r="D207" s="88" t="e">
        <f ca="1">IF(INDIRECT("'"&amp;$B207&amp;"'!"&amp;CELL("address",$B$6)) = "", "", INDIRECT("'"&amp;$B207&amp;"'!"&amp;CELL("address",$B$6)))</f>
        <v>#N/A</v>
      </c>
      <c r="E207" s="88"/>
      <c r="F207" s="88" t="e">
        <f ca="1">IF(INDIRECT("'"&amp;$B207&amp;"'!"&amp;CELL("address",B$9)) = "", "", INDIRECT("'"&amp;$B207&amp;"'!"&amp;CELL("address",B$9)))</f>
        <v>#N/A</v>
      </c>
      <c r="G207" s="90"/>
      <c r="H207" s="62" t="e">
        <f ca="1">HYPERLINK("#'" &amp; B207 &amp; "'!A20", "Click and go to " &amp; C207 &amp; " - " &amp; D207)</f>
        <v>#N/A</v>
      </c>
    </row>
    <row r="208" spans="2:8" ht="14.45" customHeight="1" outlineLevel="1" x14ac:dyDescent="0.25">
      <c r="B208" s="50"/>
      <c r="C208" s="56">
        <v>1</v>
      </c>
      <c r="D208" s="59" t="e">
        <f ca="1">VLOOKUP($C208,INDIRECT("'"&amp;$B207&amp;"'!"&amp;CELL("address",$A$30)&amp;":"&amp;CELL("address",$E$110)),2, FALSE)</f>
        <v>#N/A</v>
      </c>
      <c r="E208" s="59" t="e">
        <f ca="1">VLOOKUP($C208,INDIRECT("'"&amp;$B207&amp;"'!"&amp;CELL("address",$A$30)&amp;":"&amp;CELL("address",$E$110)),3, FALSE)</f>
        <v>#N/A</v>
      </c>
      <c r="F208" s="59" t="e">
        <f ca="1">VLOOKUP($C208,INDIRECT("'"&amp;$B207&amp;"'!"&amp;CELL("address",$A$30)&amp;":"&amp;CELL("address",$F$110)),5, FALSE)</f>
        <v>#N/A</v>
      </c>
      <c r="G208" s="51" t="e">
        <f ca="1">VLOOKUP($C208,INDIRECT("'"&amp;$B207&amp;"'!"&amp;CELL("address",$A$30)&amp;":"&amp;CELL("address",$F$110)),6, FALSE)</f>
        <v>#N/A</v>
      </c>
      <c r="H208" s="62"/>
    </row>
    <row r="209" spans="2:8" ht="14.45" customHeight="1" outlineLevel="1" x14ac:dyDescent="0.25">
      <c r="B209" s="74"/>
      <c r="C209" s="57">
        <v>2</v>
      </c>
      <c r="D209" s="60" t="e">
        <f ca="1">VLOOKUP($C209,INDIRECT("'"&amp;$B207&amp;"'!"&amp;CELL("address",$A$30)&amp;":"&amp;CELL("address",$E$110)),2, FALSE)</f>
        <v>#N/A</v>
      </c>
      <c r="E209" s="60" t="e">
        <f ca="1">VLOOKUP($C209,INDIRECT("'"&amp;$B207&amp;"'!"&amp;CELL("address",$A$30)&amp;":"&amp;CELL("address",$E$110)),3, FALSE)</f>
        <v>#N/A</v>
      </c>
      <c r="F209" s="69" t="e">
        <f ca="1">VLOOKUP($C209,INDIRECT("'"&amp;$B207&amp;"'!"&amp;CELL("address",$A$30)&amp;":"&amp;CELL("address",$F$110)),5, FALSE)</f>
        <v>#N/A</v>
      </c>
      <c r="G209" s="53" t="e">
        <f ca="1">VLOOKUP($C209,INDIRECT("'"&amp;$B207&amp;"'!"&amp;CELL("address",$A$30)&amp;":"&amp;CELL("address",$F$110)),6, FALSE)</f>
        <v>#N/A</v>
      </c>
    </row>
    <row r="210" spans="2:8" ht="14.45" customHeight="1" outlineLevel="1" x14ac:dyDescent="0.25">
      <c r="B210" s="74"/>
      <c r="C210" s="57">
        <v>3</v>
      </c>
      <c r="D210" s="60" t="e">
        <f ca="1">VLOOKUP($C210,INDIRECT("'"&amp;$B207&amp;"'!"&amp;CELL("address",$A$30)&amp;":"&amp;CELL("address",$E$110)),2, FALSE)</f>
        <v>#N/A</v>
      </c>
      <c r="E210" s="60" t="e">
        <f ca="1">VLOOKUP($C210,INDIRECT("'"&amp;$B207&amp;"'!"&amp;CELL("address",$A$30)&amp;":"&amp;CELL("address",$E$110)),3, FALSE)</f>
        <v>#N/A</v>
      </c>
      <c r="F210" s="69" t="e">
        <f ca="1">VLOOKUP($C210,INDIRECT("'"&amp;$B207&amp;"'!"&amp;CELL("address",$A$30)&amp;":"&amp;CELL("address",$F$110)),5, FALSE)</f>
        <v>#N/A</v>
      </c>
      <c r="G210" s="53" t="e">
        <f ca="1">VLOOKUP($C210,INDIRECT("'"&amp;$B207&amp;"'!"&amp;CELL("address",$A$30)&amp;":"&amp;CELL("address",$F$110)),6, FALSE)</f>
        <v>#N/A</v>
      </c>
    </row>
    <row r="211" spans="2:8" ht="14.45" customHeight="1" outlineLevel="1" x14ac:dyDescent="0.25">
      <c r="B211" s="52"/>
      <c r="C211" s="57">
        <v>4</v>
      </c>
      <c r="D211" s="60" t="e">
        <f ca="1">VLOOKUP($C211,INDIRECT("'"&amp;$B207&amp;"'!"&amp;CELL("address",$A$30)&amp;":"&amp;CELL("address",$E$110)),2, FALSE)</f>
        <v>#N/A</v>
      </c>
      <c r="E211" s="60" t="e">
        <f ca="1">VLOOKUP($C211,INDIRECT("'"&amp;$B207&amp;"'!"&amp;CELL("address",$A$30)&amp;":"&amp;CELL("address",$E$110)),3, FALSE)</f>
        <v>#N/A</v>
      </c>
      <c r="F211" s="69" t="e">
        <f ca="1">VLOOKUP($C211,INDIRECT("'"&amp;$B207&amp;"'!"&amp;CELL("address",$A$30)&amp;":"&amp;CELL("address",$F$110)),5, FALSE)</f>
        <v>#N/A</v>
      </c>
      <c r="G211" s="53" t="e">
        <f ca="1">VLOOKUP($C211,INDIRECT("'"&amp;$B207&amp;"'!"&amp;CELL("address",$A$30)&amp;":"&amp;CELL("address",$F$110)),6, FALSE)</f>
        <v>#N/A</v>
      </c>
    </row>
    <row r="212" spans="2:8" ht="15" customHeight="1" outlineLevel="1" thickBot="1" x14ac:dyDescent="0.3">
      <c r="B212" s="54"/>
      <c r="C212" s="58">
        <v>5</v>
      </c>
      <c r="D212" s="61" t="e">
        <f ca="1">VLOOKUP($C212,INDIRECT("'"&amp;$B207&amp;"'!"&amp;CELL("address",$A$30)&amp;":"&amp;CELL("address",$E$110)),2, FALSE)</f>
        <v>#N/A</v>
      </c>
      <c r="E212" s="61" t="e">
        <f ca="1">VLOOKUP($C212,INDIRECT("'"&amp;$B207&amp;"'!"&amp;CELL("address",$A$30)&amp;":"&amp;CELL("address",$E$110)),3, FALSE)</f>
        <v>#N/A</v>
      </c>
      <c r="F212" s="70" t="e">
        <f ca="1">VLOOKUP($C212,INDIRECT("'"&amp;$B207&amp;"'!"&amp;CELL("address",$A$30)&amp;":"&amp;CELL("address",$F$110)),5, FALSE)</f>
        <v>#N/A</v>
      </c>
      <c r="G212" s="55" t="e">
        <f ca="1">VLOOKUP($C212,INDIRECT("'"&amp;$B207&amp;"'!"&amp;CELL("address",$A$30)&amp;":"&amp;CELL("address",$F$110)),6, FALSE)</f>
        <v>#N/A</v>
      </c>
    </row>
    <row r="213" spans="2:8" ht="15.75" thickBot="1" x14ac:dyDescent="0.3">
      <c r="F213" s="2"/>
    </row>
    <row r="214" spans="2:8" ht="15.75" thickBot="1" x14ac:dyDescent="0.3">
      <c r="B214" s="89" t="e">
        <f ca="1">VLOOKUP((ROW(B214)+3)/7, Worksheet!$F$2:$G$51, 2,FALSE)</f>
        <v>#N/A</v>
      </c>
      <c r="C214" s="88" t="e">
        <f ca="1">IF(INDIRECT("'"&amp;$B214&amp;"'!"&amp;CELL("address",$B$5)) = "", "", INDIRECT("'"&amp;$B214&amp;"'!"&amp;CELL("address",$B$5)))</f>
        <v>#N/A</v>
      </c>
      <c r="D214" s="88" t="e">
        <f ca="1">IF(INDIRECT("'"&amp;$B214&amp;"'!"&amp;CELL("address",$B$6)) = "", "", INDIRECT("'"&amp;$B214&amp;"'!"&amp;CELL("address",$B$6)))</f>
        <v>#N/A</v>
      </c>
      <c r="E214" s="88"/>
      <c r="F214" s="88" t="e">
        <f ca="1">IF(INDIRECT("'"&amp;$B214&amp;"'!"&amp;CELL("address",B$9)) = "", "", INDIRECT("'"&amp;$B214&amp;"'!"&amp;CELL("address",B$9)))</f>
        <v>#N/A</v>
      </c>
      <c r="G214" s="90"/>
      <c r="H214" s="62" t="e">
        <f ca="1">HYPERLINK("#'" &amp; B214 &amp; "'!A20", "Click and go to " &amp; C214 &amp; " - " &amp; D214)</f>
        <v>#N/A</v>
      </c>
    </row>
    <row r="215" spans="2:8" ht="14.45" customHeight="1" outlineLevel="1" x14ac:dyDescent="0.25">
      <c r="B215" s="50"/>
      <c r="C215" s="56">
        <v>1</v>
      </c>
      <c r="D215" s="59" t="e">
        <f ca="1">VLOOKUP($C215,INDIRECT("'"&amp;$B214&amp;"'!"&amp;CELL("address",$A$30)&amp;":"&amp;CELL("address",$E$110)),2, FALSE)</f>
        <v>#N/A</v>
      </c>
      <c r="E215" s="59" t="e">
        <f ca="1">VLOOKUP($C215,INDIRECT("'"&amp;$B214&amp;"'!"&amp;CELL("address",$A$30)&amp;":"&amp;CELL("address",$E$110)),3, FALSE)</f>
        <v>#N/A</v>
      </c>
      <c r="F215" s="59" t="e">
        <f ca="1">VLOOKUP($C215,INDIRECT("'"&amp;$B214&amp;"'!"&amp;CELL("address",$A$30)&amp;":"&amp;CELL("address",$F$110)),5, FALSE)</f>
        <v>#N/A</v>
      </c>
      <c r="G215" s="51" t="e">
        <f ca="1">VLOOKUP($C215,INDIRECT("'"&amp;$B214&amp;"'!"&amp;CELL("address",$A$30)&amp;":"&amp;CELL("address",$F$110)),6, FALSE)</f>
        <v>#N/A</v>
      </c>
      <c r="H215" s="62"/>
    </row>
    <row r="216" spans="2:8" ht="14.45" customHeight="1" outlineLevel="1" x14ac:dyDescent="0.25">
      <c r="B216" s="74"/>
      <c r="C216" s="57">
        <v>2</v>
      </c>
      <c r="D216" s="60" t="e">
        <f ca="1">VLOOKUP($C216,INDIRECT("'"&amp;$B214&amp;"'!"&amp;CELL("address",$A$30)&amp;":"&amp;CELL("address",$E$110)),2, FALSE)</f>
        <v>#N/A</v>
      </c>
      <c r="E216" s="60" t="e">
        <f ca="1">VLOOKUP($C216,INDIRECT("'"&amp;$B214&amp;"'!"&amp;CELL("address",$A$30)&amp;":"&amp;CELL("address",$E$110)),3, FALSE)</f>
        <v>#N/A</v>
      </c>
      <c r="F216" s="69" t="e">
        <f ca="1">VLOOKUP($C216,INDIRECT("'"&amp;$B214&amp;"'!"&amp;CELL("address",$A$30)&amp;":"&amp;CELL("address",$F$110)),5, FALSE)</f>
        <v>#N/A</v>
      </c>
      <c r="G216" s="53" t="e">
        <f ca="1">VLOOKUP($C216,INDIRECT("'"&amp;$B214&amp;"'!"&amp;CELL("address",$A$30)&amp;":"&amp;CELL("address",$F$110)),6, FALSE)</f>
        <v>#N/A</v>
      </c>
    </row>
    <row r="217" spans="2:8" ht="14.45" customHeight="1" outlineLevel="1" x14ac:dyDescent="0.25">
      <c r="B217" s="74"/>
      <c r="C217" s="57">
        <v>3</v>
      </c>
      <c r="D217" s="60" t="e">
        <f ca="1">VLOOKUP($C217,INDIRECT("'"&amp;$B214&amp;"'!"&amp;CELL("address",$A$30)&amp;":"&amp;CELL("address",$E$110)),2, FALSE)</f>
        <v>#N/A</v>
      </c>
      <c r="E217" s="60" t="e">
        <f ca="1">VLOOKUP($C217,INDIRECT("'"&amp;$B214&amp;"'!"&amp;CELL("address",$A$30)&amp;":"&amp;CELL("address",$E$110)),3, FALSE)</f>
        <v>#N/A</v>
      </c>
      <c r="F217" s="69" t="e">
        <f ca="1">VLOOKUP($C217,INDIRECT("'"&amp;$B214&amp;"'!"&amp;CELL("address",$A$30)&amp;":"&amp;CELL("address",$F$110)),5, FALSE)</f>
        <v>#N/A</v>
      </c>
      <c r="G217" s="53" t="e">
        <f ca="1">VLOOKUP($C217,INDIRECT("'"&amp;$B214&amp;"'!"&amp;CELL("address",$A$30)&amp;":"&amp;CELL("address",$F$110)),6, FALSE)</f>
        <v>#N/A</v>
      </c>
    </row>
    <row r="218" spans="2:8" ht="14.45" customHeight="1" outlineLevel="1" x14ac:dyDescent="0.25">
      <c r="B218" s="52"/>
      <c r="C218" s="57">
        <v>4</v>
      </c>
      <c r="D218" s="60" t="e">
        <f ca="1">VLOOKUP($C218,INDIRECT("'"&amp;$B214&amp;"'!"&amp;CELL("address",$A$30)&amp;":"&amp;CELL("address",$E$110)),2, FALSE)</f>
        <v>#N/A</v>
      </c>
      <c r="E218" s="60" t="e">
        <f ca="1">VLOOKUP($C218,INDIRECT("'"&amp;$B214&amp;"'!"&amp;CELL("address",$A$30)&amp;":"&amp;CELL("address",$E$110)),3, FALSE)</f>
        <v>#N/A</v>
      </c>
      <c r="F218" s="69" t="e">
        <f ca="1">VLOOKUP($C218,INDIRECT("'"&amp;$B214&amp;"'!"&amp;CELL("address",$A$30)&amp;":"&amp;CELL("address",$F$110)),5, FALSE)</f>
        <v>#N/A</v>
      </c>
      <c r="G218" s="53" t="e">
        <f ca="1">VLOOKUP($C218,INDIRECT("'"&amp;$B214&amp;"'!"&amp;CELL("address",$A$30)&amp;":"&amp;CELL("address",$F$110)),6, FALSE)</f>
        <v>#N/A</v>
      </c>
    </row>
    <row r="219" spans="2:8" ht="15" customHeight="1" outlineLevel="1" thickBot="1" x14ac:dyDescent="0.3">
      <c r="B219" s="54"/>
      <c r="C219" s="58">
        <v>5</v>
      </c>
      <c r="D219" s="61" t="e">
        <f ca="1">VLOOKUP($C219,INDIRECT("'"&amp;$B214&amp;"'!"&amp;CELL("address",$A$30)&amp;":"&amp;CELL("address",$E$110)),2, FALSE)</f>
        <v>#N/A</v>
      </c>
      <c r="E219" s="61" t="e">
        <f ca="1">VLOOKUP($C219,INDIRECT("'"&amp;$B214&amp;"'!"&amp;CELL("address",$A$30)&amp;":"&amp;CELL("address",$E$110)),3, FALSE)</f>
        <v>#N/A</v>
      </c>
      <c r="F219" s="70" t="e">
        <f ca="1">VLOOKUP($C219,INDIRECT("'"&amp;$B214&amp;"'!"&amp;CELL("address",$A$30)&amp;":"&amp;CELL("address",$F$110)),5, FALSE)</f>
        <v>#N/A</v>
      </c>
      <c r="G219" s="55" t="e">
        <f ca="1">VLOOKUP($C219,INDIRECT("'"&amp;$B214&amp;"'!"&amp;CELL("address",$A$30)&amp;":"&amp;CELL("address",$F$110)),6, FALSE)</f>
        <v>#N/A</v>
      </c>
    </row>
    <row r="220" spans="2:8" ht="15.75" thickBot="1" x14ac:dyDescent="0.3">
      <c r="F220" s="2"/>
    </row>
    <row r="221" spans="2:8" ht="15.75" thickBot="1" x14ac:dyDescent="0.3">
      <c r="B221" s="89" t="e">
        <f ca="1">VLOOKUP((ROW(B221)+3)/7, Worksheet!$F$2:$G$51, 2,FALSE)</f>
        <v>#N/A</v>
      </c>
      <c r="C221" s="88" t="e">
        <f ca="1">IF(INDIRECT("'"&amp;$B221&amp;"'!"&amp;CELL("address",$B$5)) = "", "", INDIRECT("'"&amp;$B221&amp;"'!"&amp;CELL("address",$B$5)))</f>
        <v>#N/A</v>
      </c>
      <c r="D221" s="88" t="e">
        <f ca="1">IF(INDIRECT("'"&amp;$B221&amp;"'!"&amp;CELL("address",$B$6)) = "", "", INDIRECT("'"&amp;$B221&amp;"'!"&amp;CELL("address",$B$6)))</f>
        <v>#N/A</v>
      </c>
      <c r="E221" s="88"/>
      <c r="F221" s="88" t="e">
        <f ca="1">IF(INDIRECT("'"&amp;$B221&amp;"'!"&amp;CELL("address",B$9)) = "", "", INDIRECT("'"&amp;$B221&amp;"'!"&amp;CELL("address",B$9)))</f>
        <v>#N/A</v>
      </c>
      <c r="G221" s="90"/>
      <c r="H221" s="62" t="e">
        <f ca="1">HYPERLINK("#'" &amp; B221 &amp; "'!A20", "Click and go to " &amp; C221 &amp; " - " &amp; D221)</f>
        <v>#N/A</v>
      </c>
    </row>
    <row r="222" spans="2:8" ht="14.45" customHeight="1" outlineLevel="1" x14ac:dyDescent="0.25">
      <c r="B222" s="50"/>
      <c r="C222" s="56">
        <v>1</v>
      </c>
      <c r="D222" s="59" t="e">
        <f ca="1">VLOOKUP($C222,INDIRECT("'"&amp;$B221&amp;"'!"&amp;CELL("address",$A$30)&amp;":"&amp;CELL("address",$E$110)),2, FALSE)</f>
        <v>#N/A</v>
      </c>
      <c r="E222" s="59" t="e">
        <f ca="1">VLOOKUP($C222,INDIRECT("'"&amp;$B221&amp;"'!"&amp;CELL("address",$A$30)&amp;":"&amp;CELL("address",$E$110)),3, FALSE)</f>
        <v>#N/A</v>
      </c>
      <c r="F222" s="59" t="e">
        <f ca="1">VLOOKUP($C222,INDIRECT("'"&amp;$B221&amp;"'!"&amp;CELL("address",$A$30)&amp;":"&amp;CELL("address",$F$110)),5, FALSE)</f>
        <v>#N/A</v>
      </c>
      <c r="G222" s="51" t="e">
        <f ca="1">VLOOKUP($C222,INDIRECT("'"&amp;$B221&amp;"'!"&amp;CELL("address",$A$30)&amp;":"&amp;CELL("address",$F$110)),6, FALSE)</f>
        <v>#N/A</v>
      </c>
      <c r="H222" s="62"/>
    </row>
    <row r="223" spans="2:8" ht="14.45" customHeight="1" outlineLevel="1" x14ac:dyDescent="0.25">
      <c r="B223" s="74"/>
      <c r="C223" s="57">
        <v>2</v>
      </c>
      <c r="D223" s="60" t="e">
        <f ca="1">VLOOKUP($C223,INDIRECT("'"&amp;$B221&amp;"'!"&amp;CELL("address",$A$30)&amp;":"&amp;CELL("address",$E$110)),2, FALSE)</f>
        <v>#N/A</v>
      </c>
      <c r="E223" s="60" t="e">
        <f ca="1">VLOOKUP($C223,INDIRECT("'"&amp;$B221&amp;"'!"&amp;CELL("address",$A$30)&amp;":"&amp;CELL("address",$E$110)),3, FALSE)</f>
        <v>#N/A</v>
      </c>
      <c r="F223" s="69" t="e">
        <f ca="1">VLOOKUP($C223,INDIRECT("'"&amp;$B221&amp;"'!"&amp;CELL("address",$A$30)&amp;":"&amp;CELL("address",$F$110)),5, FALSE)</f>
        <v>#N/A</v>
      </c>
      <c r="G223" s="53" t="e">
        <f ca="1">VLOOKUP($C223,INDIRECT("'"&amp;$B221&amp;"'!"&amp;CELL("address",$A$30)&amp;":"&amp;CELL("address",$F$110)),6, FALSE)</f>
        <v>#N/A</v>
      </c>
    </row>
    <row r="224" spans="2:8" ht="14.45" customHeight="1" outlineLevel="1" x14ac:dyDescent="0.25">
      <c r="B224" s="74"/>
      <c r="C224" s="57">
        <v>3</v>
      </c>
      <c r="D224" s="60" t="e">
        <f ca="1">VLOOKUP($C224,INDIRECT("'"&amp;$B221&amp;"'!"&amp;CELL("address",$A$30)&amp;":"&amp;CELL("address",$E$110)),2, FALSE)</f>
        <v>#N/A</v>
      </c>
      <c r="E224" s="60" t="e">
        <f ca="1">VLOOKUP($C224,INDIRECT("'"&amp;$B221&amp;"'!"&amp;CELL("address",$A$30)&amp;":"&amp;CELL("address",$E$110)),3, FALSE)</f>
        <v>#N/A</v>
      </c>
      <c r="F224" s="69" t="e">
        <f ca="1">VLOOKUP($C224,INDIRECT("'"&amp;$B221&amp;"'!"&amp;CELL("address",$A$30)&amp;":"&amp;CELL("address",$F$110)),5, FALSE)</f>
        <v>#N/A</v>
      </c>
      <c r="G224" s="53" t="e">
        <f ca="1">VLOOKUP($C224,INDIRECT("'"&amp;$B221&amp;"'!"&amp;CELL("address",$A$30)&amp;":"&amp;CELL("address",$F$110)),6, FALSE)</f>
        <v>#N/A</v>
      </c>
    </row>
    <row r="225" spans="2:8" ht="14.45" customHeight="1" outlineLevel="1" x14ac:dyDescent="0.25">
      <c r="B225" s="52"/>
      <c r="C225" s="57">
        <v>4</v>
      </c>
      <c r="D225" s="60" t="e">
        <f ca="1">VLOOKUP($C225,INDIRECT("'"&amp;$B221&amp;"'!"&amp;CELL("address",$A$30)&amp;":"&amp;CELL("address",$E$110)),2, FALSE)</f>
        <v>#N/A</v>
      </c>
      <c r="E225" s="60" t="e">
        <f ca="1">VLOOKUP($C225,INDIRECT("'"&amp;$B221&amp;"'!"&amp;CELL("address",$A$30)&amp;":"&amp;CELL("address",$E$110)),3, FALSE)</f>
        <v>#N/A</v>
      </c>
      <c r="F225" s="69" t="e">
        <f ca="1">VLOOKUP($C225,INDIRECT("'"&amp;$B221&amp;"'!"&amp;CELL("address",$A$30)&amp;":"&amp;CELL("address",$F$110)),5, FALSE)</f>
        <v>#N/A</v>
      </c>
      <c r="G225" s="53" t="e">
        <f ca="1">VLOOKUP($C225,INDIRECT("'"&amp;$B221&amp;"'!"&amp;CELL("address",$A$30)&amp;":"&amp;CELL("address",$F$110)),6, FALSE)</f>
        <v>#N/A</v>
      </c>
    </row>
    <row r="226" spans="2:8" ht="15" customHeight="1" outlineLevel="1" thickBot="1" x14ac:dyDescent="0.3">
      <c r="B226" s="54"/>
      <c r="C226" s="58">
        <v>5</v>
      </c>
      <c r="D226" s="61" t="e">
        <f ca="1">VLOOKUP($C226,INDIRECT("'"&amp;$B221&amp;"'!"&amp;CELL("address",$A$30)&amp;":"&amp;CELL("address",$E$110)),2, FALSE)</f>
        <v>#N/A</v>
      </c>
      <c r="E226" s="61" t="e">
        <f ca="1">VLOOKUP($C226,INDIRECT("'"&amp;$B221&amp;"'!"&amp;CELL("address",$A$30)&amp;":"&amp;CELL("address",$E$110)),3, FALSE)</f>
        <v>#N/A</v>
      </c>
      <c r="F226" s="70" t="e">
        <f ca="1">VLOOKUP($C226,INDIRECT("'"&amp;$B221&amp;"'!"&amp;CELL("address",$A$30)&amp;":"&amp;CELL("address",$F$110)),5, FALSE)</f>
        <v>#N/A</v>
      </c>
      <c r="G226" s="55" t="e">
        <f ca="1">VLOOKUP($C226,INDIRECT("'"&amp;$B221&amp;"'!"&amp;CELL("address",$A$30)&amp;":"&amp;CELL("address",$F$110)),6, FALSE)</f>
        <v>#N/A</v>
      </c>
    </row>
    <row r="227" spans="2:8" ht="15.75" thickBot="1" x14ac:dyDescent="0.3">
      <c r="F227" s="2"/>
    </row>
    <row r="228" spans="2:8" ht="15.75" thickBot="1" x14ac:dyDescent="0.3">
      <c r="B228" s="89" t="e">
        <f ca="1">VLOOKUP((ROW(B228)+3)/7, Worksheet!$F$2:$G$51, 2,FALSE)</f>
        <v>#N/A</v>
      </c>
      <c r="C228" s="88" t="e">
        <f ca="1">IF(INDIRECT("'"&amp;$B228&amp;"'!"&amp;CELL("address",$B$5)) = "", "", INDIRECT("'"&amp;$B228&amp;"'!"&amp;CELL("address",$B$5)))</f>
        <v>#N/A</v>
      </c>
      <c r="D228" s="88" t="e">
        <f ca="1">IF(INDIRECT("'"&amp;$B228&amp;"'!"&amp;CELL("address",$B$6)) = "", "", INDIRECT("'"&amp;$B228&amp;"'!"&amp;CELL("address",$B$6)))</f>
        <v>#N/A</v>
      </c>
      <c r="E228" s="88"/>
      <c r="F228" s="88" t="e">
        <f ca="1">IF(INDIRECT("'"&amp;$B228&amp;"'!"&amp;CELL("address",B$9)) = "", "", INDIRECT("'"&amp;$B228&amp;"'!"&amp;CELL("address",B$9)))</f>
        <v>#N/A</v>
      </c>
      <c r="G228" s="90"/>
      <c r="H228" s="62" t="e">
        <f ca="1">HYPERLINK("#'" &amp; B228 &amp; "'!A20", "Click and go to " &amp; C228 &amp; " - " &amp; D228)</f>
        <v>#N/A</v>
      </c>
    </row>
    <row r="229" spans="2:8" ht="14.45" customHeight="1" outlineLevel="1" x14ac:dyDescent="0.25">
      <c r="B229" s="50"/>
      <c r="C229" s="56">
        <v>1</v>
      </c>
      <c r="D229" s="59" t="e">
        <f ca="1">VLOOKUP($C229,INDIRECT("'"&amp;$B228&amp;"'!"&amp;CELL("address",$A$30)&amp;":"&amp;CELL("address",$E$110)),2, FALSE)</f>
        <v>#N/A</v>
      </c>
      <c r="E229" s="59" t="e">
        <f ca="1">VLOOKUP($C229,INDIRECT("'"&amp;$B228&amp;"'!"&amp;CELL("address",$A$30)&amp;":"&amp;CELL("address",$E$110)),3, FALSE)</f>
        <v>#N/A</v>
      </c>
      <c r="F229" s="59" t="e">
        <f ca="1">VLOOKUP($C229,INDIRECT("'"&amp;$B228&amp;"'!"&amp;CELL("address",$A$30)&amp;":"&amp;CELL("address",$F$110)),5, FALSE)</f>
        <v>#N/A</v>
      </c>
      <c r="G229" s="51" t="e">
        <f ca="1">VLOOKUP($C229,INDIRECT("'"&amp;$B228&amp;"'!"&amp;CELL("address",$A$30)&amp;":"&amp;CELL("address",$F$110)),6, FALSE)</f>
        <v>#N/A</v>
      </c>
      <c r="H229" s="62"/>
    </row>
    <row r="230" spans="2:8" ht="14.45" customHeight="1" outlineLevel="1" x14ac:dyDescent="0.25">
      <c r="B230" s="74"/>
      <c r="C230" s="57">
        <v>2</v>
      </c>
      <c r="D230" s="60" t="e">
        <f ca="1">VLOOKUP($C230,INDIRECT("'"&amp;$B228&amp;"'!"&amp;CELL("address",$A$30)&amp;":"&amp;CELL("address",$E$110)),2, FALSE)</f>
        <v>#N/A</v>
      </c>
      <c r="E230" s="60" t="e">
        <f ca="1">VLOOKUP($C230,INDIRECT("'"&amp;$B228&amp;"'!"&amp;CELL("address",$A$30)&amp;":"&amp;CELL("address",$E$110)),3, FALSE)</f>
        <v>#N/A</v>
      </c>
      <c r="F230" s="69" t="e">
        <f ca="1">VLOOKUP($C230,INDIRECT("'"&amp;$B228&amp;"'!"&amp;CELL("address",$A$30)&amp;":"&amp;CELL("address",$F$110)),5, FALSE)</f>
        <v>#N/A</v>
      </c>
      <c r="G230" s="53" t="e">
        <f ca="1">VLOOKUP($C230,INDIRECT("'"&amp;$B228&amp;"'!"&amp;CELL("address",$A$30)&amp;":"&amp;CELL("address",$F$110)),6, FALSE)</f>
        <v>#N/A</v>
      </c>
    </row>
    <row r="231" spans="2:8" ht="14.45" customHeight="1" outlineLevel="1" x14ac:dyDescent="0.25">
      <c r="B231" s="74"/>
      <c r="C231" s="57">
        <v>3</v>
      </c>
      <c r="D231" s="60" t="e">
        <f ca="1">VLOOKUP($C231,INDIRECT("'"&amp;$B228&amp;"'!"&amp;CELL("address",$A$30)&amp;":"&amp;CELL("address",$E$110)),2, FALSE)</f>
        <v>#N/A</v>
      </c>
      <c r="E231" s="60" t="e">
        <f ca="1">VLOOKUP($C231,INDIRECT("'"&amp;$B228&amp;"'!"&amp;CELL("address",$A$30)&amp;":"&amp;CELL("address",$E$110)),3, FALSE)</f>
        <v>#N/A</v>
      </c>
      <c r="F231" s="69" t="e">
        <f ca="1">VLOOKUP($C231,INDIRECT("'"&amp;$B228&amp;"'!"&amp;CELL("address",$A$30)&amp;":"&amp;CELL("address",$F$110)),5, FALSE)</f>
        <v>#N/A</v>
      </c>
      <c r="G231" s="53" t="e">
        <f ca="1">VLOOKUP($C231,INDIRECT("'"&amp;$B228&amp;"'!"&amp;CELL("address",$A$30)&amp;":"&amp;CELL("address",$F$110)),6, FALSE)</f>
        <v>#N/A</v>
      </c>
    </row>
    <row r="232" spans="2:8" ht="14.45" customHeight="1" outlineLevel="1" x14ac:dyDescent="0.25">
      <c r="B232" s="52"/>
      <c r="C232" s="57">
        <v>4</v>
      </c>
      <c r="D232" s="60" t="e">
        <f ca="1">VLOOKUP($C232,INDIRECT("'"&amp;$B228&amp;"'!"&amp;CELL("address",$A$30)&amp;":"&amp;CELL("address",$E$110)),2, FALSE)</f>
        <v>#N/A</v>
      </c>
      <c r="E232" s="60" t="e">
        <f ca="1">VLOOKUP($C232,INDIRECT("'"&amp;$B228&amp;"'!"&amp;CELL("address",$A$30)&amp;":"&amp;CELL("address",$E$110)),3, FALSE)</f>
        <v>#N/A</v>
      </c>
      <c r="F232" s="69" t="e">
        <f ca="1">VLOOKUP($C232,INDIRECT("'"&amp;$B228&amp;"'!"&amp;CELL("address",$A$30)&amp;":"&amp;CELL("address",$F$110)),5, FALSE)</f>
        <v>#N/A</v>
      </c>
      <c r="G232" s="53" t="e">
        <f ca="1">VLOOKUP($C232,INDIRECT("'"&amp;$B228&amp;"'!"&amp;CELL("address",$A$30)&amp;":"&amp;CELL("address",$F$110)),6, FALSE)</f>
        <v>#N/A</v>
      </c>
    </row>
    <row r="233" spans="2:8" ht="15" customHeight="1" outlineLevel="1" thickBot="1" x14ac:dyDescent="0.3">
      <c r="B233" s="54"/>
      <c r="C233" s="58">
        <v>5</v>
      </c>
      <c r="D233" s="61" t="e">
        <f ca="1">VLOOKUP($C233,INDIRECT("'"&amp;$B228&amp;"'!"&amp;CELL("address",$A$30)&amp;":"&amp;CELL("address",$E$110)),2, FALSE)</f>
        <v>#N/A</v>
      </c>
      <c r="E233" s="61" t="e">
        <f ca="1">VLOOKUP($C233,INDIRECT("'"&amp;$B228&amp;"'!"&amp;CELL("address",$A$30)&amp;":"&amp;CELL("address",$E$110)),3, FALSE)</f>
        <v>#N/A</v>
      </c>
      <c r="F233" s="70" t="e">
        <f ca="1">VLOOKUP($C233,INDIRECT("'"&amp;$B228&amp;"'!"&amp;CELL("address",$A$30)&amp;":"&amp;CELL("address",$F$110)),5, FALSE)</f>
        <v>#N/A</v>
      </c>
      <c r="G233" s="55" t="e">
        <f ca="1">VLOOKUP($C233,INDIRECT("'"&amp;$B228&amp;"'!"&amp;CELL("address",$A$30)&amp;":"&amp;CELL("address",$F$110)),6, FALSE)</f>
        <v>#N/A</v>
      </c>
    </row>
    <row r="234" spans="2:8" ht="15.75" thickBot="1" x14ac:dyDescent="0.3">
      <c r="F234" s="2"/>
    </row>
    <row r="235" spans="2:8" ht="15.75" thickBot="1" x14ac:dyDescent="0.3">
      <c r="B235" s="89" t="e">
        <f ca="1">VLOOKUP((ROW(B235)+3)/7, Worksheet!$F$2:$G$51, 2,FALSE)</f>
        <v>#N/A</v>
      </c>
      <c r="C235" s="88" t="e">
        <f ca="1">IF(INDIRECT("'"&amp;$B235&amp;"'!"&amp;CELL("address",$B$5)) = "", "", INDIRECT("'"&amp;$B235&amp;"'!"&amp;CELL("address",$B$5)))</f>
        <v>#N/A</v>
      </c>
      <c r="D235" s="88" t="e">
        <f ca="1">IF(INDIRECT("'"&amp;$B235&amp;"'!"&amp;CELL("address",$B$6)) = "", "", INDIRECT("'"&amp;$B235&amp;"'!"&amp;CELL("address",$B$6)))</f>
        <v>#N/A</v>
      </c>
      <c r="E235" s="88"/>
      <c r="F235" s="88" t="e">
        <f ca="1">IF(INDIRECT("'"&amp;$B235&amp;"'!"&amp;CELL("address",B$9)) = "", "", INDIRECT("'"&amp;$B235&amp;"'!"&amp;CELL("address",B$9)))</f>
        <v>#N/A</v>
      </c>
      <c r="G235" s="90"/>
      <c r="H235" s="62" t="e">
        <f ca="1">HYPERLINK("#'" &amp; B235 &amp; "'!A20", "Click and go to " &amp; C235 &amp; " - " &amp; D235)</f>
        <v>#N/A</v>
      </c>
    </row>
    <row r="236" spans="2:8" ht="14.45" customHeight="1" outlineLevel="1" x14ac:dyDescent="0.25">
      <c r="B236" s="50"/>
      <c r="C236" s="56">
        <v>1</v>
      </c>
      <c r="D236" s="59" t="e">
        <f ca="1">VLOOKUP($C236,INDIRECT("'"&amp;$B235&amp;"'!"&amp;CELL("address",$A$30)&amp;":"&amp;CELL("address",$E$110)),2, FALSE)</f>
        <v>#N/A</v>
      </c>
      <c r="E236" s="59" t="e">
        <f ca="1">VLOOKUP($C236,INDIRECT("'"&amp;$B235&amp;"'!"&amp;CELL("address",$A$30)&amp;":"&amp;CELL("address",$E$110)),3, FALSE)</f>
        <v>#N/A</v>
      </c>
      <c r="F236" s="59" t="e">
        <f ca="1">VLOOKUP($C236,INDIRECT("'"&amp;$B235&amp;"'!"&amp;CELL("address",$A$30)&amp;":"&amp;CELL("address",$F$110)),5, FALSE)</f>
        <v>#N/A</v>
      </c>
      <c r="G236" s="51" t="e">
        <f ca="1">VLOOKUP($C236,INDIRECT("'"&amp;$B235&amp;"'!"&amp;CELL("address",$A$30)&amp;":"&amp;CELL("address",$F$110)),6, FALSE)</f>
        <v>#N/A</v>
      </c>
      <c r="H236" s="62"/>
    </row>
    <row r="237" spans="2:8" ht="14.45" customHeight="1" outlineLevel="1" x14ac:dyDescent="0.25">
      <c r="B237" s="74"/>
      <c r="C237" s="57">
        <v>2</v>
      </c>
      <c r="D237" s="60" t="e">
        <f ca="1">VLOOKUP($C237,INDIRECT("'"&amp;$B235&amp;"'!"&amp;CELL("address",$A$30)&amp;":"&amp;CELL("address",$E$110)),2, FALSE)</f>
        <v>#N/A</v>
      </c>
      <c r="E237" s="60" t="e">
        <f ca="1">VLOOKUP($C237,INDIRECT("'"&amp;$B235&amp;"'!"&amp;CELL("address",$A$30)&amp;":"&amp;CELL("address",$E$110)),3, FALSE)</f>
        <v>#N/A</v>
      </c>
      <c r="F237" s="69" t="e">
        <f ca="1">VLOOKUP($C237,INDIRECT("'"&amp;$B235&amp;"'!"&amp;CELL("address",$A$30)&amp;":"&amp;CELL("address",$F$110)),5, FALSE)</f>
        <v>#N/A</v>
      </c>
      <c r="G237" s="53" t="e">
        <f ca="1">VLOOKUP($C237,INDIRECT("'"&amp;$B235&amp;"'!"&amp;CELL("address",$A$30)&amp;":"&amp;CELL("address",$F$110)),6, FALSE)</f>
        <v>#N/A</v>
      </c>
    </row>
    <row r="238" spans="2:8" ht="14.45" customHeight="1" outlineLevel="1" x14ac:dyDescent="0.25">
      <c r="B238" s="74"/>
      <c r="C238" s="57">
        <v>3</v>
      </c>
      <c r="D238" s="60" t="e">
        <f ca="1">VLOOKUP($C238,INDIRECT("'"&amp;$B235&amp;"'!"&amp;CELL("address",$A$30)&amp;":"&amp;CELL("address",$E$110)),2, FALSE)</f>
        <v>#N/A</v>
      </c>
      <c r="E238" s="60" t="e">
        <f ca="1">VLOOKUP($C238,INDIRECT("'"&amp;$B235&amp;"'!"&amp;CELL("address",$A$30)&amp;":"&amp;CELL("address",$E$110)),3, FALSE)</f>
        <v>#N/A</v>
      </c>
      <c r="F238" s="69" t="e">
        <f ca="1">VLOOKUP($C238,INDIRECT("'"&amp;$B235&amp;"'!"&amp;CELL("address",$A$30)&amp;":"&amp;CELL("address",$F$110)),5, FALSE)</f>
        <v>#N/A</v>
      </c>
      <c r="G238" s="53" t="e">
        <f ca="1">VLOOKUP($C238,INDIRECT("'"&amp;$B235&amp;"'!"&amp;CELL("address",$A$30)&amp;":"&amp;CELL("address",$F$110)),6, FALSE)</f>
        <v>#N/A</v>
      </c>
    </row>
    <row r="239" spans="2:8" ht="14.45" customHeight="1" outlineLevel="1" x14ac:dyDescent="0.25">
      <c r="B239" s="52"/>
      <c r="C239" s="57">
        <v>4</v>
      </c>
      <c r="D239" s="60" t="e">
        <f ca="1">VLOOKUP($C239,INDIRECT("'"&amp;$B235&amp;"'!"&amp;CELL("address",$A$30)&amp;":"&amp;CELL("address",$E$110)),2, FALSE)</f>
        <v>#N/A</v>
      </c>
      <c r="E239" s="60" t="e">
        <f ca="1">VLOOKUP($C239,INDIRECT("'"&amp;$B235&amp;"'!"&amp;CELL("address",$A$30)&amp;":"&amp;CELL("address",$E$110)),3, FALSE)</f>
        <v>#N/A</v>
      </c>
      <c r="F239" s="69" t="e">
        <f ca="1">VLOOKUP($C239,INDIRECT("'"&amp;$B235&amp;"'!"&amp;CELL("address",$A$30)&amp;":"&amp;CELL("address",$F$110)),5, FALSE)</f>
        <v>#N/A</v>
      </c>
      <c r="G239" s="53" t="e">
        <f ca="1">VLOOKUP($C239,INDIRECT("'"&amp;$B235&amp;"'!"&amp;CELL("address",$A$30)&amp;":"&amp;CELL("address",$F$110)),6, FALSE)</f>
        <v>#N/A</v>
      </c>
    </row>
    <row r="240" spans="2:8" ht="15" customHeight="1" outlineLevel="1" thickBot="1" x14ac:dyDescent="0.3">
      <c r="B240" s="54"/>
      <c r="C240" s="58">
        <v>5</v>
      </c>
      <c r="D240" s="61" t="e">
        <f ca="1">VLOOKUP($C240,INDIRECT("'"&amp;$B235&amp;"'!"&amp;CELL("address",$A$30)&amp;":"&amp;CELL("address",$E$110)),2, FALSE)</f>
        <v>#N/A</v>
      </c>
      <c r="E240" s="61" t="e">
        <f ca="1">VLOOKUP($C240,INDIRECT("'"&amp;$B235&amp;"'!"&amp;CELL("address",$A$30)&amp;":"&amp;CELL("address",$E$110)),3, FALSE)</f>
        <v>#N/A</v>
      </c>
      <c r="F240" s="70" t="e">
        <f ca="1">VLOOKUP($C240,INDIRECT("'"&amp;$B235&amp;"'!"&amp;CELL("address",$A$30)&amp;":"&amp;CELL("address",$F$110)),5, FALSE)</f>
        <v>#N/A</v>
      </c>
      <c r="G240" s="55" t="e">
        <f ca="1">VLOOKUP($C240,INDIRECT("'"&amp;$B235&amp;"'!"&amp;CELL("address",$A$30)&amp;":"&amp;CELL("address",$F$110)),6, FALSE)</f>
        <v>#N/A</v>
      </c>
    </row>
    <row r="241" spans="2:8" ht="15.75" thickBot="1" x14ac:dyDescent="0.3">
      <c r="F241" s="2"/>
    </row>
    <row r="242" spans="2:8" ht="15.75" thickBot="1" x14ac:dyDescent="0.3">
      <c r="B242" s="89" t="e">
        <f ca="1">VLOOKUP((ROW(B242)+3)/7, Worksheet!$F$2:$G$51, 2,FALSE)</f>
        <v>#N/A</v>
      </c>
      <c r="C242" s="88" t="e">
        <f ca="1">IF(INDIRECT("'"&amp;$B242&amp;"'!"&amp;CELL("address",$B$5)) = "", "", INDIRECT("'"&amp;$B242&amp;"'!"&amp;CELL("address",$B$5)))</f>
        <v>#N/A</v>
      </c>
      <c r="D242" s="88" t="e">
        <f ca="1">IF(INDIRECT("'"&amp;$B242&amp;"'!"&amp;CELL("address",$B$6)) = "", "", INDIRECT("'"&amp;$B242&amp;"'!"&amp;CELL("address",$B$6)))</f>
        <v>#N/A</v>
      </c>
      <c r="E242" s="88"/>
      <c r="F242" s="88" t="e">
        <f ca="1">IF(INDIRECT("'"&amp;$B242&amp;"'!"&amp;CELL("address",B$9)) = "", "", INDIRECT("'"&amp;$B242&amp;"'!"&amp;CELL("address",B$9)))</f>
        <v>#N/A</v>
      </c>
      <c r="G242" s="90"/>
      <c r="H242" s="62" t="e">
        <f ca="1">HYPERLINK("#'" &amp; B242 &amp; "'!A20", "Click and go to " &amp; C242 &amp; " - " &amp; D242)</f>
        <v>#N/A</v>
      </c>
    </row>
    <row r="243" spans="2:8" ht="14.45" customHeight="1" outlineLevel="1" x14ac:dyDescent="0.25">
      <c r="B243" s="50"/>
      <c r="C243" s="56">
        <v>1</v>
      </c>
      <c r="D243" s="59" t="e">
        <f ca="1">VLOOKUP($C243,INDIRECT("'"&amp;$B242&amp;"'!"&amp;CELL("address",$A$30)&amp;":"&amp;CELL("address",$E$110)),2, FALSE)</f>
        <v>#N/A</v>
      </c>
      <c r="E243" s="59" t="e">
        <f ca="1">VLOOKUP($C243,INDIRECT("'"&amp;$B242&amp;"'!"&amp;CELL("address",$A$30)&amp;":"&amp;CELL("address",$E$110)),3, FALSE)</f>
        <v>#N/A</v>
      </c>
      <c r="F243" s="59" t="e">
        <f ca="1">VLOOKUP($C243,INDIRECT("'"&amp;$B242&amp;"'!"&amp;CELL("address",$A$30)&amp;":"&amp;CELL("address",$F$110)),5, FALSE)</f>
        <v>#N/A</v>
      </c>
      <c r="G243" s="51" t="e">
        <f ca="1">VLOOKUP($C243,INDIRECT("'"&amp;$B242&amp;"'!"&amp;CELL("address",$A$30)&amp;":"&amp;CELL("address",$F$110)),6, FALSE)</f>
        <v>#N/A</v>
      </c>
      <c r="H243" s="62"/>
    </row>
    <row r="244" spans="2:8" ht="14.45" customHeight="1" outlineLevel="1" x14ac:dyDescent="0.25">
      <c r="B244" s="74"/>
      <c r="C244" s="57">
        <v>2</v>
      </c>
      <c r="D244" s="60" t="e">
        <f ca="1">VLOOKUP($C244,INDIRECT("'"&amp;$B242&amp;"'!"&amp;CELL("address",$A$30)&amp;":"&amp;CELL("address",$E$110)),2, FALSE)</f>
        <v>#N/A</v>
      </c>
      <c r="E244" s="60" t="e">
        <f ca="1">VLOOKUP($C244,INDIRECT("'"&amp;$B242&amp;"'!"&amp;CELL("address",$A$30)&amp;":"&amp;CELL("address",$E$110)),3, FALSE)</f>
        <v>#N/A</v>
      </c>
      <c r="F244" s="69" t="e">
        <f ca="1">VLOOKUP($C244,INDIRECT("'"&amp;$B242&amp;"'!"&amp;CELL("address",$A$30)&amp;":"&amp;CELL("address",$F$110)),5, FALSE)</f>
        <v>#N/A</v>
      </c>
      <c r="G244" s="53" t="e">
        <f ca="1">VLOOKUP($C244,INDIRECT("'"&amp;$B242&amp;"'!"&amp;CELL("address",$A$30)&amp;":"&amp;CELL("address",$F$110)),6, FALSE)</f>
        <v>#N/A</v>
      </c>
    </row>
    <row r="245" spans="2:8" ht="14.45" customHeight="1" outlineLevel="1" x14ac:dyDescent="0.25">
      <c r="B245" s="74"/>
      <c r="C245" s="57">
        <v>3</v>
      </c>
      <c r="D245" s="60" t="e">
        <f ca="1">VLOOKUP($C245,INDIRECT("'"&amp;$B242&amp;"'!"&amp;CELL("address",$A$30)&amp;":"&amp;CELL("address",$E$110)),2, FALSE)</f>
        <v>#N/A</v>
      </c>
      <c r="E245" s="60" t="e">
        <f ca="1">VLOOKUP($C245,INDIRECT("'"&amp;$B242&amp;"'!"&amp;CELL("address",$A$30)&amp;":"&amp;CELL("address",$E$110)),3, FALSE)</f>
        <v>#N/A</v>
      </c>
      <c r="F245" s="69" t="e">
        <f ca="1">VLOOKUP($C245,INDIRECT("'"&amp;$B242&amp;"'!"&amp;CELL("address",$A$30)&amp;":"&amp;CELL("address",$F$110)),5, FALSE)</f>
        <v>#N/A</v>
      </c>
      <c r="G245" s="53" t="e">
        <f ca="1">VLOOKUP($C245,INDIRECT("'"&amp;$B242&amp;"'!"&amp;CELL("address",$A$30)&amp;":"&amp;CELL("address",$F$110)),6, FALSE)</f>
        <v>#N/A</v>
      </c>
    </row>
    <row r="246" spans="2:8" ht="14.45" customHeight="1" outlineLevel="1" x14ac:dyDescent="0.25">
      <c r="B246" s="52"/>
      <c r="C246" s="57">
        <v>4</v>
      </c>
      <c r="D246" s="60" t="e">
        <f ca="1">VLOOKUP($C246,INDIRECT("'"&amp;$B242&amp;"'!"&amp;CELL("address",$A$30)&amp;":"&amp;CELL("address",$E$110)),2, FALSE)</f>
        <v>#N/A</v>
      </c>
      <c r="E246" s="60" t="e">
        <f ca="1">VLOOKUP($C246,INDIRECT("'"&amp;$B242&amp;"'!"&amp;CELL("address",$A$30)&amp;":"&amp;CELL("address",$E$110)),3, FALSE)</f>
        <v>#N/A</v>
      </c>
      <c r="F246" s="69" t="e">
        <f ca="1">VLOOKUP($C246,INDIRECT("'"&amp;$B242&amp;"'!"&amp;CELL("address",$A$30)&amp;":"&amp;CELL("address",$F$110)),5, FALSE)</f>
        <v>#N/A</v>
      </c>
      <c r="G246" s="53" t="e">
        <f ca="1">VLOOKUP($C246,INDIRECT("'"&amp;$B242&amp;"'!"&amp;CELL("address",$A$30)&amp;":"&amp;CELL("address",$F$110)),6, FALSE)</f>
        <v>#N/A</v>
      </c>
    </row>
    <row r="247" spans="2:8" ht="15" customHeight="1" outlineLevel="1" thickBot="1" x14ac:dyDescent="0.3">
      <c r="B247" s="54"/>
      <c r="C247" s="58">
        <v>5</v>
      </c>
      <c r="D247" s="61" t="e">
        <f ca="1">VLOOKUP($C247,INDIRECT("'"&amp;$B242&amp;"'!"&amp;CELL("address",$A$30)&amp;":"&amp;CELL("address",$E$110)),2, FALSE)</f>
        <v>#N/A</v>
      </c>
      <c r="E247" s="61" t="e">
        <f ca="1">VLOOKUP($C247,INDIRECT("'"&amp;$B242&amp;"'!"&amp;CELL("address",$A$30)&amp;":"&amp;CELL("address",$E$110)),3, FALSE)</f>
        <v>#N/A</v>
      </c>
      <c r="F247" s="70" t="e">
        <f ca="1">VLOOKUP($C247,INDIRECT("'"&amp;$B242&amp;"'!"&amp;CELL("address",$A$30)&amp;":"&amp;CELL("address",$F$110)),5, FALSE)</f>
        <v>#N/A</v>
      </c>
      <c r="G247" s="55" t="e">
        <f ca="1">VLOOKUP($C247,INDIRECT("'"&amp;$B242&amp;"'!"&amp;CELL("address",$A$30)&amp;":"&amp;CELL("address",$F$110)),6, FALSE)</f>
        <v>#N/A</v>
      </c>
    </row>
    <row r="248" spans="2:8" ht="15.75" thickBot="1" x14ac:dyDescent="0.3">
      <c r="F248" s="2"/>
    </row>
    <row r="249" spans="2:8" ht="15.75" thickBot="1" x14ac:dyDescent="0.3">
      <c r="B249" s="89" t="e">
        <f ca="1">VLOOKUP((ROW(B249)+3)/7, Worksheet!$F$2:$G$51, 2,FALSE)</f>
        <v>#N/A</v>
      </c>
      <c r="C249" s="88" t="e">
        <f ca="1">IF(INDIRECT("'"&amp;$B249&amp;"'!"&amp;CELL("address",$B$5)) = "", "", INDIRECT("'"&amp;$B249&amp;"'!"&amp;CELL("address",$B$5)))</f>
        <v>#N/A</v>
      </c>
      <c r="D249" s="88" t="e">
        <f ca="1">IF(INDIRECT("'"&amp;$B249&amp;"'!"&amp;CELL("address",$B$6)) = "", "", INDIRECT("'"&amp;$B249&amp;"'!"&amp;CELL("address",$B$6)))</f>
        <v>#N/A</v>
      </c>
      <c r="E249" s="88"/>
      <c r="F249" s="88" t="e">
        <f ca="1">IF(INDIRECT("'"&amp;$B249&amp;"'!"&amp;CELL("address",B$9)) = "", "", INDIRECT("'"&amp;$B249&amp;"'!"&amp;CELL("address",B$9)))</f>
        <v>#N/A</v>
      </c>
      <c r="G249" s="90"/>
      <c r="H249" s="62" t="e">
        <f ca="1">HYPERLINK("#'" &amp; B249 &amp; "'!A20", "Click and go to " &amp; C249 &amp; " - " &amp; D249)</f>
        <v>#N/A</v>
      </c>
    </row>
    <row r="250" spans="2:8" ht="14.45" customHeight="1" outlineLevel="1" x14ac:dyDescent="0.25">
      <c r="B250" s="50"/>
      <c r="C250" s="56">
        <v>1</v>
      </c>
      <c r="D250" s="59" t="e">
        <f ca="1">VLOOKUP($C250,INDIRECT("'"&amp;$B249&amp;"'!"&amp;CELL("address",$A$30)&amp;":"&amp;CELL("address",$E$110)),2, FALSE)</f>
        <v>#N/A</v>
      </c>
      <c r="E250" s="59" t="e">
        <f ca="1">VLOOKUP($C250,INDIRECT("'"&amp;$B249&amp;"'!"&amp;CELL("address",$A$30)&amp;":"&amp;CELL("address",$E$110)),3, FALSE)</f>
        <v>#N/A</v>
      </c>
      <c r="F250" s="59" t="e">
        <f ca="1">VLOOKUP($C250,INDIRECT("'"&amp;$B249&amp;"'!"&amp;CELL("address",$A$30)&amp;":"&amp;CELL("address",$F$110)),5, FALSE)</f>
        <v>#N/A</v>
      </c>
      <c r="G250" s="51" t="e">
        <f ca="1">VLOOKUP($C250,INDIRECT("'"&amp;$B249&amp;"'!"&amp;CELL("address",$A$30)&amp;":"&amp;CELL("address",$F$110)),6, FALSE)</f>
        <v>#N/A</v>
      </c>
      <c r="H250" s="62"/>
    </row>
    <row r="251" spans="2:8" ht="14.45" customHeight="1" outlineLevel="1" x14ac:dyDescent="0.25">
      <c r="B251" s="74"/>
      <c r="C251" s="57">
        <v>2</v>
      </c>
      <c r="D251" s="60" t="e">
        <f ca="1">VLOOKUP($C251,INDIRECT("'"&amp;$B249&amp;"'!"&amp;CELL("address",$A$30)&amp;":"&amp;CELL("address",$E$110)),2, FALSE)</f>
        <v>#N/A</v>
      </c>
      <c r="E251" s="60" t="e">
        <f ca="1">VLOOKUP($C251,INDIRECT("'"&amp;$B249&amp;"'!"&amp;CELL("address",$A$30)&amp;":"&amp;CELL("address",$E$110)),3, FALSE)</f>
        <v>#N/A</v>
      </c>
      <c r="F251" s="69" t="e">
        <f ca="1">VLOOKUP($C251,INDIRECT("'"&amp;$B249&amp;"'!"&amp;CELL("address",$A$30)&amp;":"&amp;CELL("address",$F$110)),5, FALSE)</f>
        <v>#N/A</v>
      </c>
      <c r="G251" s="53" t="e">
        <f ca="1">VLOOKUP($C251,INDIRECT("'"&amp;$B249&amp;"'!"&amp;CELL("address",$A$30)&amp;":"&amp;CELL("address",$F$110)),6, FALSE)</f>
        <v>#N/A</v>
      </c>
    </row>
    <row r="252" spans="2:8" ht="14.45" customHeight="1" outlineLevel="1" x14ac:dyDescent="0.25">
      <c r="B252" s="74"/>
      <c r="C252" s="57">
        <v>3</v>
      </c>
      <c r="D252" s="60" t="e">
        <f ca="1">VLOOKUP($C252,INDIRECT("'"&amp;$B249&amp;"'!"&amp;CELL("address",$A$30)&amp;":"&amp;CELL("address",$E$110)),2, FALSE)</f>
        <v>#N/A</v>
      </c>
      <c r="E252" s="60" t="e">
        <f ca="1">VLOOKUP($C252,INDIRECT("'"&amp;$B249&amp;"'!"&amp;CELL("address",$A$30)&amp;":"&amp;CELL("address",$E$110)),3, FALSE)</f>
        <v>#N/A</v>
      </c>
      <c r="F252" s="69" t="e">
        <f ca="1">VLOOKUP($C252,INDIRECT("'"&amp;$B249&amp;"'!"&amp;CELL("address",$A$30)&amp;":"&amp;CELL("address",$F$110)),5, FALSE)</f>
        <v>#N/A</v>
      </c>
      <c r="G252" s="53" t="e">
        <f ca="1">VLOOKUP($C252,INDIRECT("'"&amp;$B249&amp;"'!"&amp;CELL("address",$A$30)&amp;":"&amp;CELL("address",$F$110)),6, FALSE)</f>
        <v>#N/A</v>
      </c>
    </row>
    <row r="253" spans="2:8" ht="14.45" customHeight="1" outlineLevel="1" x14ac:dyDescent="0.25">
      <c r="B253" s="52"/>
      <c r="C253" s="57">
        <v>4</v>
      </c>
      <c r="D253" s="60" t="e">
        <f ca="1">VLOOKUP($C253,INDIRECT("'"&amp;$B249&amp;"'!"&amp;CELL("address",$A$30)&amp;":"&amp;CELL("address",$E$110)),2, FALSE)</f>
        <v>#N/A</v>
      </c>
      <c r="E253" s="60" t="e">
        <f ca="1">VLOOKUP($C253,INDIRECT("'"&amp;$B249&amp;"'!"&amp;CELL("address",$A$30)&amp;":"&amp;CELL("address",$E$110)),3, FALSE)</f>
        <v>#N/A</v>
      </c>
      <c r="F253" s="69" t="e">
        <f ca="1">VLOOKUP($C253,INDIRECT("'"&amp;$B249&amp;"'!"&amp;CELL("address",$A$30)&amp;":"&amp;CELL("address",$F$110)),5, FALSE)</f>
        <v>#N/A</v>
      </c>
      <c r="G253" s="53" t="e">
        <f ca="1">VLOOKUP($C253,INDIRECT("'"&amp;$B249&amp;"'!"&amp;CELL("address",$A$30)&amp;":"&amp;CELL("address",$F$110)),6, FALSE)</f>
        <v>#N/A</v>
      </c>
    </row>
    <row r="254" spans="2:8" ht="15" customHeight="1" outlineLevel="1" thickBot="1" x14ac:dyDescent="0.3">
      <c r="B254" s="54"/>
      <c r="C254" s="58">
        <v>5</v>
      </c>
      <c r="D254" s="61" t="e">
        <f ca="1">VLOOKUP($C254,INDIRECT("'"&amp;$B249&amp;"'!"&amp;CELL("address",$A$30)&amp;":"&amp;CELL("address",$E$110)),2, FALSE)</f>
        <v>#N/A</v>
      </c>
      <c r="E254" s="61" t="e">
        <f ca="1">VLOOKUP($C254,INDIRECT("'"&amp;$B249&amp;"'!"&amp;CELL("address",$A$30)&amp;":"&amp;CELL("address",$E$110)),3, FALSE)</f>
        <v>#N/A</v>
      </c>
      <c r="F254" s="70" t="e">
        <f ca="1">VLOOKUP($C254,INDIRECT("'"&amp;$B249&amp;"'!"&amp;CELL("address",$A$30)&amp;":"&amp;CELL("address",$F$110)),5, FALSE)</f>
        <v>#N/A</v>
      </c>
      <c r="G254" s="55" t="e">
        <f ca="1">VLOOKUP($C254,INDIRECT("'"&amp;$B249&amp;"'!"&amp;CELL("address",$A$30)&amp;":"&amp;CELL("address",$F$110)),6, FALSE)</f>
        <v>#N/A</v>
      </c>
    </row>
    <row r="255" spans="2:8" ht="15.75" thickBot="1" x14ac:dyDescent="0.3">
      <c r="F255" s="2"/>
    </row>
    <row r="256" spans="2:8" ht="15.75" thickBot="1" x14ac:dyDescent="0.3">
      <c r="B256" s="89" t="e">
        <f ca="1">VLOOKUP((ROW(B256)+3)/7, Worksheet!$F$2:$G$51, 2,FALSE)</f>
        <v>#N/A</v>
      </c>
      <c r="C256" s="88" t="e">
        <f ca="1">IF(INDIRECT("'"&amp;$B256&amp;"'!"&amp;CELL("address",$B$5)) = "", "", INDIRECT("'"&amp;$B256&amp;"'!"&amp;CELL("address",$B$5)))</f>
        <v>#N/A</v>
      </c>
      <c r="D256" s="88" t="e">
        <f ca="1">IF(INDIRECT("'"&amp;$B256&amp;"'!"&amp;CELL("address",$B$6)) = "", "", INDIRECT("'"&amp;$B256&amp;"'!"&amp;CELL("address",$B$6)))</f>
        <v>#N/A</v>
      </c>
      <c r="E256" s="88"/>
      <c r="F256" s="88" t="e">
        <f ca="1">IF(INDIRECT("'"&amp;$B256&amp;"'!"&amp;CELL("address",B$9)) = "", "", INDIRECT("'"&amp;$B256&amp;"'!"&amp;CELL("address",B$9)))</f>
        <v>#N/A</v>
      </c>
      <c r="G256" s="90"/>
      <c r="H256" s="62" t="e">
        <f ca="1">HYPERLINK("#'" &amp; B256 &amp; "'!A20", "Click and go to " &amp; C256 &amp; " - " &amp; D256)</f>
        <v>#N/A</v>
      </c>
    </row>
    <row r="257" spans="2:8" ht="14.45" customHeight="1" outlineLevel="1" x14ac:dyDescent="0.25">
      <c r="B257" s="50"/>
      <c r="C257" s="56">
        <v>1</v>
      </c>
      <c r="D257" s="59" t="e">
        <f ca="1">VLOOKUP($C257,INDIRECT("'"&amp;$B256&amp;"'!"&amp;CELL("address",$A$30)&amp;":"&amp;CELL("address",$E$110)),2, FALSE)</f>
        <v>#N/A</v>
      </c>
      <c r="E257" s="59" t="e">
        <f ca="1">VLOOKUP($C257,INDIRECT("'"&amp;$B256&amp;"'!"&amp;CELL("address",$A$30)&amp;":"&amp;CELL("address",$E$110)),3, FALSE)</f>
        <v>#N/A</v>
      </c>
      <c r="F257" s="59" t="e">
        <f ca="1">VLOOKUP($C257,INDIRECT("'"&amp;$B256&amp;"'!"&amp;CELL("address",$A$30)&amp;":"&amp;CELL("address",$F$110)),5, FALSE)</f>
        <v>#N/A</v>
      </c>
      <c r="G257" s="51" t="e">
        <f ca="1">VLOOKUP($C257,INDIRECT("'"&amp;$B256&amp;"'!"&amp;CELL("address",$A$30)&amp;":"&amp;CELL("address",$F$110)),6, FALSE)</f>
        <v>#N/A</v>
      </c>
      <c r="H257" s="62"/>
    </row>
    <row r="258" spans="2:8" ht="14.45" customHeight="1" outlineLevel="1" x14ac:dyDescent="0.25">
      <c r="B258" s="74"/>
      <c r="C258" s="57">
        <v>2</v>
      </c>
      <c r="D258" s="60" t="e">
        <f ca="1">VLOOKUP($C258,INDIRECT("'"&amp;$B256&amp;"'!"&amp;CELL("address",$A$30)&amp;":"&amp;CELL("address",$E$110)),2, FALSE)</f>
        <v>#N/A</v>
      </c>
      <c r="E258" s="60" t="e">
        <f ca="1">VLOOKUP($C258,INDIRECT("'"&amp;$B256&amp;"'!"&amp;CELL("address",$A$30)&amp;":"&amp;CELL("address",$E$110)),3, FALSE)</f>
        <v>#N/A</v>
      </c>
      <c r="F258" s="69" t="e">
        <f ca="1">VLOOKUP($C258,INDIRECT("'"&amp;$B256&amp;"'!"&amp;CELL("address",$A$30)&amp;":"&amp;CELL("address",$F$110)),5, FALSE)</f>
        <v>#N/A</v>
      </c>
      <c r="G258" s="53" t="e">
        <f ca="1">VLOOKUP($C258,INDIRECT("'"&amp;$B256&amp;"'!"&amp;CELL("address",$A$30)&amp;":"&amp;CELL("address",$F$110)),6, FALSE)</f>
        <v>#N/A</v>
      </c>
    </row>
    <row r="259" spans="2:8" ht="14.45" customHeight="1" outlineLevel="1" x14ac:dyDescent="0.25">
      <c r="B259" s="74"/>
      <c r="C259" s="57">
        <v>3</v>
      </c>
      <c r="D259" s="60" t="e">
        <f ca="1">VLOOKUP($C259,INDIRECT("'"&amp;$B256&amp;"'!"&amp;CELL("address",$A$30)&amp;":"&amp;CELL("address",$E$110)),2, FALSE)</f>
        <v>#N/A</v>
      </c>
      <c r="E259" s="60" t="e">
        <f ca="1">VLOOKUP($C259,INDIRECT("'"&amp;$B256&amp;"'!"&amp;CELL("address",$A$30)&amp;":"&amp;CELL("address",$E$110)),3, FALSE)</f>
        <v>#N/A</v>
      </c>
      <c r="F259" s="69" t="e">
        <f ca="1">VLOOKUP($C259,INDIRECT("'"&amp;$B256&amp;"'!"&amp;CELL("address",$A$30)&amp;":"&amp;CELL("address",$F$110)),5, FALSE)</f>
        <v>#N/A</v>
      </c>
      <c r="G259" s="53" t="e">
        <f ca="1">VLOOKUP($C259,INDIRECT("'"&amp;$B256&amp;"'!"&amp;CELL("address",$A$30)&amp;":"&amp;CELL("address",$F$110)),6, FALSE)</f>
        <v>#N/A</v>
      </c>
    </row>
    <row r="260" spans="2:8" ht="14.45" customHeight="1" outlineLevel="1" x14ac:dyDescent="0.25">
      <c r="B260" s="52"/>
      <c r="C260" s="57">
        <v>4</v>
      </c>
      <c r="D260" s="60" t="e">
        <f ca="1">VLOOKUP($C260,INDIRECT("'"&amp;$B256&amp;"'!"&amp;CELL("address",$A$30)&amp;":"&amp;CELL("address",$E$110)),2, FALSE)</f>
        <v>#N/A</v>
      </c>
      <c r="E260" s="60" t="e">
        <f ca="1">VLOOKUP($C260,INDIRECT("'"&amp;$B256&amp;"'!"&amp;CELL("address",$A$30)&amp;":"&amp;CELL("address",$E$110)),3, FALSE)</f>
        <v>#N/A</v>
      </c>
      <c r="F260" s="69" t="e">
        <f ca="1">VLOOKUP($C260,INDIRECT("'"&amp;$B256&amp;"'!"&amp;CELL("address",$A$30)&amp;":"&amp;CELL("address",$F$110)),5, FALSE)</f>
        <v>#N/A</v>
      </c>
      <c r="G260" s="53" t="e">
        <f ca="1">VLOOKUP($C260,INDIRECT("'"&amp;$B256&amp;"'!"&amp;CELL("address",$A$30)&amp;":"&amp;CELL("address",$F$110)),6, FALSE)</f>
        <v>#N/A</v>
      </c>
    </row>
    <row r="261" spans="2:8" ht="15" customHeight="1" outlineLevel="1" thickBot="1" x14ac:dyDescent="0.3">
      <c r="B261" s="54"/>
      <c r="C261" s="58">
        <v>5</v>
      </c>
      <c r="D261" s="61" t="e">
        <f ca="1">VLOOKUP($C261,INDIRECT("'"&amp;$B256&amp;"'!"&amp;CELL("address",$A$30)&amp;":"&amp;CELL("address",$E$110)),2, FALSE)</f>
        <v>#N/A</v>
      </c>
      <c r="E261" s="61" t="e">
        <f ca="1">VLOOKUP($C261,INDIRECT("'"&amp;$B256&amp;"'!"&amp;CELL("address",$A$30)&amp;":"&amp;CELL("address",$E$110)),3, FALSE)</f>
        <v>#N/A</v>
      </c>
      <c r="F261" s="70" t="e">
        <f ca="1">VLOOKUP($C261,INDIRECT("'"&amp;$B256&amp;"'!"&amp;CELL("address",$A$30)&amp;":"&amp;CELL("address",$F$110)),5, FALSE)</f>
        <v>#N/A</v>
      </c>
      <c r="G261" s="55" t="e">
        <f ca="1">VLOOKUP($C261,INDIRECT("'"&amp;$B256&amp;"'!"&amp;CELL("address",$A$30)&amp;":"&amp;CELL("address",$F$110)),6, FALSE)</f>
        <v>#N/A</v>
      </c>
    </row>
    <row r="262" spans="2:8" ht="15.75" thickBot="1" x14ac:dyDescent="0.3">
      <c r="F262" s="2"/>
    </row>
    <row r="263" spans="2:8" ht="15.75" thickBot="1" x14ac:dyDescent="0.3">
      <c r="B263" s="89" t="e">
        <f ca="1">VLOOKUP((ROW(B263)+3)/7, Worksheet!$F$2:$G$51, 2,FALSE)</f>
        <v>#N/A</v>
      </c>
      <c r="C263" s="88" t="e">
        <f ca="1">IF(INDIRECT("'"&amp;$B263&amp;"'!"&amp;CELL("address",$B$5)) = "", "", INDIRECT("'"&amp;$B263&amp;"'!"&amp;CELL("address",$B$5)))</f>
        <v>#N/A</v>
      </c>
      <c r="D263" s="88" t="e">
        <f ca="1">IF(INDIRECT("'"&amp;$B263&amp;"'!"&amp;CELL("address",$B$6)) = "", "", INDIRECT("'"&amp;$B263&amp;"'!"&amp;CELL("address",$B$6)))</f>
        <v>#N/A</v>
      </c>
      <c r="E263" s="88"/>
      <c r="F263" s="88" t="e">
        <f ca="1">IF(INDIRECT("'"&amp;$B263&amp;"'!"&amp;CELL("address",B$9)) = "", "", INDIRECT("'"&amp;$B263&amp;"'!"&amp;CELL("address",B$9)))</f>
        <v>#N/A</v>
      </c>
      <c r="G263" s="90"/>
      <c r="H263" s="62" t="e">
        <f ca="1">HYPERLINK("#'" &amp; B263 &amp; "'!A20", "Click and go to " &amp; C263 &amp; " - " &amp; D263)</f>
        <v>#N/A</v>
      </c>
    </row>
    <row r="264" spans="2:8" ht="14.45" customHeight="1" outlineLevel="1" x14ac:dyDescent="0.25">
      <c r="B264" s="50"/>
      <c r="C264" s="56">
        <v>1</v>
      </c>
      <c r="D264" s="59" t="e">
        <f ca="1">VLOOKUP($C264,INDIRECT("'"&amp;$B263&amp;"'!"&amp;CELL("address",$A$30)&amp;":"&amp;CELL("address",$E$110)),2, FALSE)</f>
        <v>#N/A</v>
      </c>
      <c r="E264" s="59" t="e">
        <f ca="1">VLOOKUP($C264,INDIRECT("'"&amp;$B263&amp;"'!"&amp;CELL("address",$A$30)&amp;":"&amp;CELL("address",$E$110)),3, FALSE)</f>
        <v>#N/A</v>
      </c>
      <c r="F264" s="59" t="e">
        <f ca="1">VLOOKUP($C264,INDIRECT("'"&amp;$B263&amp;"'!"&amp;CELL("address",$A$30)&amp;":"&amp;CELL("address",$F$110)),5, FALSE)</f>
        <v>#N/A</v>
      </c>
      <c r="G264" s="51" t="e">
        <f ca="1">VLOOKUP($C264,INDIRECT("'"&amp;$B263&amp;"'!"&amp;CELL("address",$A$30)&amp;":"&amp;CELL("address",$F$110)),6, FALSE)</f>
        <v>#N/A</v>
      </c>
      <c r="H264" s="62"/>
    </row>
    <row r="265" spans="2:8" ht="14.45" customHeight="1" outlineLevel="1" x14ac:dyDescent="0.25">
      <c r="B265" s="74"/>
      <c r="C265" s="57">
        <v>2</v>
      </c>
      <c r="D265" s="60" t="e">
        <f ca="1">VLOOKUP($C265,INDIRECT("'"&amp;$B263&amp;"'!"&amp;CELL("address",$A$30)&amp;":"&amp;CELL("address",$E$110)),2, FALSE)</f>
        <v>#N/A</v>
      </c>
      <c r="E265" s="60" t="e">
        <f ca="1">VLOOKUP($C265,INDIRECT("'"&amp;$B263&amp;"'!"&amp;CELL("address",$A$30)&amp;":"&amp;CELL("address",$E$110)),3, FALSE)</f>
        <v>#N/A</v>
      </c>
      <c r="F265" s="69" t="e">
        <f ca="1">VLOOKUP($C265,INDIRECT("'"&amp;$B263&amp;"'!"&amp;CELL("address",$A$30)&amp;":"&amp;CELL("address",$F$110)),5, FALSE)</f>
        <v>#N/A</v>
      </c>
      <c r="G265" s="53" t="e">
        <f ca="1">VLOOKUP($C265,INDIRECT("'"&amp;$B263&amp;"'!"&amp;CELL("address",$A$30)&amp;":"&amp;CELL("address",$F$110)),6, FALSE)</f>
        <v>#N/A</v>
      </c>
    </row>
    <row r="266" spans="2:8" ht="14.45" customHeight="1" outlineLevel="1" x14ac:dyDescent="0.25">
      <c r="B266" s="74"/>
      <c r="C266" s="57">
        <v>3</v>
      </c>
      <c r="D266" s="60" t="e">
        <f ca="1">VLOOKUP($C266,INDIRECT("'"&amp;$B263&amp;"'!"&amp;CELL("address",$A$30)&amp;":"&amp;CELL("address",$E$110)),2, FALSE)</f>
        <v>#N/A</v>
      </c>
      <c r="E266" s="60" t="e">
        <f ca="1">VLOOKUP($C266,INDIRECT("'"&amp;$B263&amp;"'!"&amp;CELL("address",$A$30)&amp;":"&amp;CELL("address",$E$110)),3, FALSE)</f>
        <v>#N/A</v>
      </c>
      <c r="F266" s="69" t="e">
        <f ca="1">VLOOKUP($C266,INDIRECT("'"&amp;$B263&amp;"'!"&amp;CELL("address",$A$30)&amp;":"&amp;CELL("address",$F$110)),5, FALSE)</f>
        <v>#N/A</v>
      </c>
      <c r="G266" s="53" t="e">
        <f ca="1">VLOOKUP($C266,INDIRECT("'"&amp;$B263&amp;"'!"&amp;CELL("address",$A$30)&amp;":"&amp;CELL("address",$F$110)),6, FALSE)</f>
        <v>#N/A</v>
      </c>
    </row>
    <row r="267" spans="2:8" ht="14.45" customHeight="1" outlineLevel="1" x14ac:dyDescent="0.25">
      <c r="B267" s="52"/>
      <c r="C267" s="57">
        <v>4</v>
      </c>
      <c r="D267" s="60" t="e">
        <f ca="1">VLOOKUP($C267,INDIRECT("'"&amp;$B263&amp;"'!"&amp;CELL("address",$A$30)&amp;":"&amp;CELL("address",$E$110)),2, FALSE)</f>
        <v>#N/A</v>
      </c>
      <c r="E267" s="60" t="e">
        <f ca="1">VLOOKUP($C267,INDIRECT("'"&amp;$B263&amp;"'!"&amp;CELL("address",$A$30)&amp;":"&amp;CELL("address",$E$110)),3, FALSE)</f>
        <v>#N/A</v>
      </c>
      <c r="F267" s="69" t="e">
        <f ca="1">VLOOKUP($C267,INDIRECT("'"&amp;$B263&amp;"'!"&amp;CELL("address",$A$30)&amp;":"&amp;CELL("address",$F$110)),5, FALSE)</f>
        <v>#N/A</v>
      </c>
      <c r="G267" s="53" t="e">
        <f ca="1">VLOOKUP($C267,INDIRECT("'"&amp;$B263&amp;"'!"&amp;CELL("address",$A$30)&amp;":"&amp;CELL("address",$F$110)),6, FALSE)</f>
        <v>#N/A</v>
      </c>
    </row>
    <row r="268" spans="2:8" ht="15" customHeight="1" outlineLevel="1" thickBot="1" x14ac:dyDescent="0.3">
      <c r="B268" s="54"/>
      <c r="C268" s="58">
        <v>5</v>
      </c>
      <c r="D268" s="61" t="e">
        <f ca="1">VLOOKUP($C268,INDIRECT("'"&amp;$B263&amp;"'!"&amp;CELL("address",$A$30)&amp;":"&amp;CELL("address",$E$110)),2, FALSE)</f>
        <v>#N/A</v>
      </c>
      <c r="E268" s="61" t="e">
        <f ca="1">VLOOKUP($C268,INDIRECT("'"&amp;$B263&amp;"'!"&amp;CELL("address",$A$30)&amp;":"&amp;CELL("address",$E$110)),3, FALSE)</f>
        <v>#N/A</v>
      </c>
      <c r="F268" s="70" t="e">
        <f ca="1">VLOOKUP($C268,INDIRECT("'"&amp;$B263&amp;"'!"&amp;CELL("address",$A$30)&amp;":"&amp;CELL("address",$F$110)),5, FALSE)</f>
        <v>#N/A</v>
      </c>
      <c r="G268" s="55" t="e">
        <f ca="1">VLOOKUP($C268,INDIRECT("'"&amp;$B263&amp;"'!"&amp;CELL("address",$A$30)&amp;":"&amp;CELL("address",$F$110)),6, FALSE)</f>
        <v>#N/A</v>
      </c>
    </row>
    <row r="269" spans="2:8" ht="15.75" thickBot="1" x14ac:dyDescent="0.3">
      <c r="F269" s="2"/>
    </row>
    <row r="270" spans="2:8" ht="15.75" thickBot="1" x14ac:dyDescent="0.3">
      <c r="B270" s="89" t="e">
        <f ca="1">VLOOKUP((ROW(B270)+3)/7, Worksheet!$F$2:$G$51, 2,FALSE)</f>
        <v>#N/A</v>
      </c>
      <c r="C270" s="88" t="e">
        <f ca="1">IF(INDIRECT("'"&amp;$B270&amp;"'!"&amp;CELL("address",$B$5)) = "", "", INDIRECT("'"&amp;$B270&amp;"'!"&amp;CELL("address",$B$5)))</f>
        <v>#N/A</v>
      </c>
      <c r="D270" s="88" t="e">
        <f ca="1">IF(INDIRECT("'"&amp;$B270&amp;"'!"&amp;CELL("address",$B$6)) = "", "", INDIRECT("'"&amp;$B270&amp;"'!"&amp;CELL("address",$B$6)))</f>
        <v>#N/A</v>
      </c>
      <c r="E270" s="88"/>
      <c r="F270" s="88" t="e">
        <f ca="1">IF(INDIRECT("'"&amp;$B270&amp;"'!"&amp;CELL("address",B$9)) = "", "", INDIRECT("'"&amp;$B270&amp;"'!"&amp;CELL("address",B$9)))</f>
        <v>#N/A</v>
      </c>
      <c r="G270" s="90"/>
      <c r="H270" s="62" t="e">
        <f ca="1">HYPERLINK("#'" &amp; B270 &amp; "'!A20", "Click and go to " &amp; C270 &amp; " - " &amp; D270)</f>
        <v>#N/A</v>
      </c>
    </row>
    <row r="271" spans="2:8" ht="14.45" customHeight="1" outlineLevel="1" x14ac:dyDescent="0.25">
      <c r="B271" s="50"/>
      <c r="C271" s="56">
        <v>1</v>
      </c>
      <c r="D271" s="59" t="e">
        <f ca="1">VLOOKUP($C271,INDIRECT("'"&amp;$B270&amp;"'!"&amp;CELL("address",$A$30)&amp;":"&amp;CELL("address",$E$110)),2, FALSE)</f>
        <v>#N/A</v>
      </c>
      <c r="E271" s="59" t="e">
        <f ca="1">VLOOKUP($C271,INDIRECT("'"&amp;$B270&amp;"'!"&amp;CELL("address",$A$30)&amp;":"&amp;CELL("address",$E$110)),3, FALSE)</f>
        <v>#N/A</v>
      </c>
      <c r="F271" s="59" t="e">
        <f ca="1">VLOOKUP($C271,INDIRECT("'"&amp;$B270&amp;"'!"&amp;CELL("address",$A$30)&amp;":"&amp;CELL("address",$F$110)),5, FALSE)</f>
        <v>#N/A</v>
      </c>
      <c r="G271" s="51" t="e">
        <f ca="1">VLOOKUP($C271,INDIRECT("'"&amp;$B270&amp;"'!"&amp;CELL("address",$A$30)&amp;":"&amp;CELL("address",$F$110)),6, FALSE)</f>
        <v>#N/A</v>
      </c>
      <c r="H271" s="62"/>
    </row>
    <row r="272" spans="2:8" ht="14.45" customHeight="1" outlineLevel="1" x14ac:dyDescent="0.25">
      <c r="B272" s="74"/>
      <c r="C272" s="57">
        <v>2</v>
      </c>
      <c r="D272" s="60" t="e">
        <f ca="1">VLOOKUP($C272,INDIRECT("'"&amp;$B270&amp;"'!"&amp;CELL("address",$A$30)&amp;":"&amp;CELL("address",$E$110)),2, FALSE)</f>
        <v>#N/A</v>
      </c>
      <c r="E272" s="60" t="e">
        <f ca="1">VLOOKUP($C272,INDIRECT("'"&amp;$B270&amp;"'!"&amp;CELL("address",$A$30)&amp;":"&amp;CELL("address",$E$110)),3, FALSE)</f>
        <v>#N/A</v>
      </c>
      <c r="F272" s="69" t="e">
        <f ca="1">VLOOKUP($C272,INDIRECT("'"&amp;$B270&amp;"'!"&amp;CELL("address",$A$30)&amp;":"&amp;CELL("address",$F$110)),5, FALSE)</f>
        <v>#N/A</v>
      </c>
      <c r="G272" s="53" t="e">
        <f ca="1">VLOOKUP($C272,INDIRECT("'"&amp;$B270&amp;"'!"&amp;CELL("address",$A$30)&amp;":"&amp;CELL("address",$F$110)),6, FALSE)</f>
        <v>#N/A</v>
      </c>
    </row>
    <row r="273" spans="2:8" ht="14.45" customHeight="1" outlineLevel="1" x14ac:dyDescent="0.25">
      <c r="B273" s="74"/>
      <c r="C273" s="57">
        <v>3</v>
      </c>
      <c r="D273" s="60" t="e">
        <f ca="1">VLOOKUP($C273,INDIRECT("'"&amp;$B270&amp;"'!"&amp;CELL("address",$A$30)&amp;":"&amp;CELL("address",$E$110)),2, FALSE)</f>
        <v>#N/A</v>
      </c>
      <c r="E273" s="60" t="e">
        <f ca="1">VLOOKUP($C273,INDIRECT("'"&amp;$B270&amp;"'!"&amp;CELL("address",$A$30)&amp;":"&amp;CELL("address",$E$110)),3, FALSE)</f>
        <v>#N/A</v>
      </c>
      <c r="F273" s="69" t="e">
        <f ca="1">VLOOKUP($C273,INDIRECT("'"&amp;$B270&amp;"'!"&amp;CELL("address",$A$30)&amp;":"&amp;CELL("address",$F$110)),5, FALSE)</f>
        <v>#N/A</v>
      </c>
      <c r="G273" s="53" t="e">
        <f ca="1">VLOOKUP($C273,INDIRECT("'"&amp;$B270&amp;"'!"&amp;CELL("address",$A$30)&amp;":"&amp;CELL("address",$F$110)),6, FALSE)</f>
        <v>#N/A</v>
      </c>
    </row>
    <row r="274" spans="2:8" ht="14.45" customHeight="1" outlineLevel="1" x14ac:dyDescent="0.25">
      <c r="B274" s="52"/>
      <c r="C274" s="57">
        <v>4</v>
      </c>
      <c r="D274" s="60" t="e">
        <f ca="1">VLOOKUP($C274,INDIRECT("'"&amp;$B270&amp;"'!"&amp;CELL("address",$A$30)&amp;":"&amp;CELL("address",$E$110)),2, FALSE)</f>
        <v>#N/A</v>
      </c>
      <c r="E274" s="60" t="e">
        <f ca="1">VLOOKUP($C274,INDIRECT("'"&amp;$B270&amp;"'!"&amp;CELL("address",$A$30)&amp;":"&amp;CELL("address",$E$110)),3, FALSE)</f>
        <v>#N/A</v>
      </c>
      <c r="F274" s="69" t="e">
        <f ca="1">VLOOKUP($C274,INDIRECT("'"&amp;$B270&amp;"'!"&amp;CELL("address",$A$30)&amp;":"&amp;CELL("address",$F$110)),5, FALSE)</f>
        <v>#N/A</v>
      </c>
      <c r="G274" s="53" t="e">
        <f ca="1">VLOOKUP($C274,INDIRECT("'"&amp;$B270&amp;"'!"&amp;CELL("address",$A$30)&amp;":"&amp;CELL("address",$F$110)),6, FALSE)</f>
        <v>#N/A</v>
      </c>
    </row>
    <row r="275" spans="2:8" ht="15" customHeight="1" outlineLevel="1" thickBot="1" x14ac:dyDescent="0.3">
      <c r="B275" s="54"/>
      <c r="C275" s="58">
        <v>5</v>
      </c>
      <c r="D275" s="61" t="e">
        <f ca="1">VLOOKUP($C275,INDIRECT("'"&amp;$B270&amp;"'!"&amp;CELL("address",$A$30)&amp;":"&amp;CELL("address",$E$110)),2, FALSE)</f>
        <v>#N/A</v>
      </c>
      <c r="E275" s="61" t="e">
        <f ca="1">VLOOKUP($C275,INDIRECT("'"&amp;$B270&amp;"'!"&amp;CELL("address",$A$30)&amp;":"&amp;CELL("address",$E$110)),3, FALSE)</f>
        <v>#N/A</v>
      </c>
      <c r="F275" s="70" t="e">
        <f ca="1">VLOOKUP($C275,INDIRECT("'"&amp;$B270&amp;"'!"&amp;CELL("address",$A$30)&amp;":"&amp;CELL("address",$F$110)),5, FALSE)</f>
        <v>#N/A</v>
      </c>
      <c r="G275" s="55" t="e">
        <f ca="1">VLOOKUP($C275,INDIRECT("'"&amp;$B270&amp;"'!"&amp;CELL("address",$A$30)&amp;":"&amp;CELL("address",$F$110)),6, FALSE)</f>
        <v>#N/A</v>
      </c>
    </row>
    <row r="276" spans="2:8" ht="15.75" thickBot="1" x14ac:dyDescent="0.3">
      <c r="F276" s="2"/>
    </row>
    <row r="277" spans="2:8" ht="15.75" thickBot="1" x14ac:dyDescent="0.3">
      <c r="B277" s="89" t="e">
        <f ca="1">VLOOKUP((ROW(B277)+3)/7, Worksheet!$F$2:$G$51, 2,FALSE)</f>
        <v>#N/A</v>
      </c>
      <c r="C277" s="88" t="e">
        <f ca="1">IF(INDIRECT("'"&amp;$B277&amp;"'!"&amp;CELL("address",$B$5)) = "", "", INDIRECT("'"&amp;$B277&amp;"'!"&amp;CELL("address",$B$5)))</f>
        <v>#N/A</v>
      </c>
      <c r="D277" s="88" t="e">
        <f ca="1">IF(INDIRECT("'"&amp;$B277&amp;"'!"&amp;CELL("address",$B$6)) = "", "", INDIRECT("'"&amp;$B277&amp;"'!"&amp;CELL("address",$B$6)))</f>
        <v>#N/A</v>
      </c>
      <c r="E277" s="88"/>
      <c r="F277" s="88" t="e">
        <f ca="1">IF(INDIRECT("'"&amp;$B277&amp;"'!"&amp;CELL("address",B$9)) = "", "", INDIRECT("'"&amp;$B277&amp;"'!"&amp;CELL("address",B$9)))</f>
        <v>#N/A</v>
      </c>
      <c r="G277" s="90"/>
      <c r="H277" s="62" t="e">
        <f ca="1">HYPERLINK("#'" &amp; B277 &amp; "'!A20", "Click and go to " &amp; C277 &amp; " - " &amp; D277)</f>
        <v>#N/A</v>
      </c>
    </row>
    <row r="278" spans="2:8" ht="14.45" customHeight="1" outlineLevel="1" x14ac:dyDescent="0.25">
      <c r="B278" s="50"/>
      <c r="C278" s="56">
        <v>1</v>
      </c>
      <c r="D278" s="59" t="e">
        <f ca="1">VLOOKUP($C278,INDIRECT("'"&amp;$B277&amp;"'!"&amp;CELL("address",$A$30)&amp;":"&amp;CELL("address",$E$110)),2, FALSE)</f>
        <v>#N/A</v>
      </c>
      <c r="E278" s="59" t="e">
        <f ca="1">VLOOKUP($C278,INDIRECT("'"&amp;$B277&amp;"'!"&amp;CELL("address",$A$30)&amp;":"&amp;CELL("address",$E$110)),3, FALSE)</f>
        <v>#N/A</v>
      </c>
      <c r="F278" s="59" t="e">
        <f ca="1">VLOOKUP($C278,INDIRECT("'"&amp;$B277&amp;"'!"&amp;CELL("address",$A$30)&amp;":"&amp;CELL("address",$F$110)),5, FALSE)</f>
        <v>#N/A</v>
      </c>
      <c r="G278" s="51" t="e">
        <f ca="1">VLOOKUP($C278,INDIRECT("'"&amp;$B277&amp;"'!"&amp;CELL("address",$A$30)&amp;":"&amp;CELL("address",$F$110)),6, FALSE)</f>
        <v>#N/A</v>
      </c>
      <c r="H278" s="62"/>
    </row>
    <row r="279" spans="2:8" ht="14.45" customHeight="1" outlineLevel="1" x14ac:dyDescent="0.25">
      <c r="B279" s="74"/>
      <c r="C279" s="57">
        <v>2</v>
      </c>
      <c r="D279" s="60" t="e">
        <f ca="1">VLOOKUP($C279,INDIRECT("'"&amp;$B277&amp;"'!"&amp;CELL("address",$A$30)&amp;":"&amp;CELL("address",$E$110)),2, FALSE)</f>
        <v>#N/A</v>
      </c>
      <c r="E279" s="60" t="e">
        <f ca="1">VLOOKUP($C279,INDIRECT("'"&amp;$B277&amp;"'!"&amp;CELL("address",$A$30)&amp;":"&amp;CELL("address",$E$110)),3, FALSE)</f>
        <v>#N/A</v>
      </c>
      <c r="F279" s="69" t="e">
        <f ca="1">VLOOKUP($C279,INDIRECT("'"&amp;$B277&amp;"'!"&amp;CELL("address",$A$30)&amp;":"&amp;CELL("address",$F$110)),5, FALSE)</f>
        <v>#N/A</v>
      </c>
      <c r="G279" s="53" t="e">
        <f ca="1">VLOOKUP($C279,INDIRECT("'"&amp;$B277&amp;"'!"&amp;CELL("address",$A$30)&amp;":"&amp;CELL("address",$F$110)),6, FALSE)</f>
        <v>#N/A</v>
      </c>
    </row>
    <row r="280" spans="2:8" ht="14.45" customHeight="1" outlineLevel="1" x14ac:dyDescent="0.25">
      <c r="B280" s="74"/>
      <c r="C280" s="57">
        <v>3</v>
      </c>
      <c r="D280" s="60" t="e">
        <f ca="1">VLOOKUP($C280,INDIRECT("'"&amp;$B277&amp;"'!"&amp;CELL("address",$A$30)&amp;":"&amp;CELL("address",$E$110)),2, FALSE)</f>
        <v>#N/A</v>
      </c>
      <c r="E280" s="60" t="e">
        <f ca="1">VLOOKUP($C280,INDIRECT("'"&amp;$B277&amp;"'!"&amp;CELL("address",$A$30)&amp;":"&amp;CELL("address",$E$110)),3, FALSE)</f>
        <v>#N/A</v>
      </c>
      <c r="F280" s="69" t="e">
        <f ca="1">VLOOKUP($C280,INDIRECT("'"&amp;$B277&amp;"'!"&amp;CELL("address",$A$30)&amp;":"&amp;CELL("address",$F$110)),5, FALSE)</f>
        <v>#N/A</v>
      </c>
      <c r="G280" s="53" t="e">
        <f ca="1">VLOOKUP($C280,INDIRECT("'"&amp;$B277&amp;"'!"&amp;CELL("address",$A$30)&amp;":"&amp;CELL("address",$F$110)),6, FALSE)</f>
        <v>#N/A</v>
      </c>
    </row>
    <row r="281" spans="2:8" ht="14.45" customHeight="1" outlineLevel="1" x14ac:dyDescent="0.25">
      <c r="B281" s="52"/>
      <c r="C281" s="57">
        <v>4</v>
      </c>
      <c r="D281" s="60" t="e">
        <f ca="1">VLOOKUP($C281,INDIRECT("'"&amp;$B277&amp;"'!"&amp;CELL("address",$A$30)&amp;":"&amp;CELL("address",$E$110)),2, FALSE)</f>
        <v>#N/A</v>
      </c>
      <c r="E281" s="60" t="e">
        <f ca="1">VLOOKUP($C281,INDIRECT("'"&amp;$B277&amp;"'!"&amp;CELL("address",$A$30)&amp;":"&amp;CELL("address",$E$110)),3, FALSE)</f>
        <v>#N/A</v>
      </c>
      <c r="F281" s="69" t="e">
        <f ca="1">VLOOKUP($C281,INDIRECT("'"&amp;$B277&amp;"'!"&amp;CELL("address",$A$30)&amp;":"&amp;CELL("address",$F$110)),5, FALSE)</f>
        <v>#N/A</v>
      </c>
      <c r="G281" s="53" t="e">
        <f ca="1">VLOOKUP($C281,INDIRECT("'"&amp;$B277&amp;"'!"&amp;CELL("address",$A$30)&amp;":"&amp;CELL("address",$F$110)),6, FALSE)</f>
        <v>#N/A</v>
      </c>
    </row>
    <row r="282" spans="2:8" ht="15" customHeight="1" outlineLevel="1" thickBot="1" x14ac:dyDescent="0.3">
      <c r="B282" s="54"/>
      <c r="C282" s="58">
        <v>5</v>
      </c>
      <c r="D282" s="61" t="e">
        <f ca="1">VLOOKUP($C282,INDIRECT("'"&amp;$B277&amp;"'!"&amp;CELL("address",$A$30)&amp;":"&amp;CELL("address",$E$110)),2, FALSE)</f>
        <v>#N/A</v>
      </c>
      <c r="E282" s="61" t="e">
        <f ca="1">VLOOKUP($C282,INDIRECT("'"&amp;$B277&amp;"'!"&amp;CELL("address",$A$30)&amp;":"&amp;CELL("address",$E$110)),3, FALSE)</f>
        <v>#N/A</v>
      </c>
      <c r="F282" s="70" t="e">
        <f ca="1">VLOOKUP($C282,INDIRECT("'"&amp;$B277&amp;"'!"&amp;CELL("address",$A$30)&amp;":"&amp;CELL("address",$F$110)),5, FALSE)</f>
        <v>#N/A</v>
      </c>
      <c r="G282" s="55" t="e">
        <f ca="1">VLOOKUP($C282,INDIRECT("'"&amp;$B277&amp;"'!"&amp;CELL("address",$A$30)&amp;":"&amp;CELL("address",$F$110)),6, FALSE)</f>
        <v>#N/A</v>
      </c>
    </row>
    <row r="283" spans="2:8" ht="15.75" thickBot="1" x14ac:dyDescent="0.3">
      <c r="F283" s="2"/>
    </row>
    <row r="284" spans="2:8" ht="15.75" thickBot="1" x14ac:dyDescent="0.3">
      <c r="B284" s="89" t="e">
        <f ca="1">VLOOKUP((ROW(B284)+3)/7, Worksheet!$F$2:$G$51, 2,FALSE)</f>
        <v>#N/A</v>
      </c>
      <c r="C284" s="88" t="e">
        <f ca="1">IF(INDIRECT("'"&amp;$B284&amp;"'!"&amp;CELL("address",$B$5)) = "", "", INDIRECT("'"&amp;$B284&amp;"'!"&amp;CELL("address",$B$5)))</f>
        <v>#N/A</v>
      </c>
      <c r="D284" s="88" t="e">
        <f ca="1">IF(INDIRECT("'"&amp;$B284&amp;"'!"&amp;CELL("address",$B$6)) = "", "", INDIRECT("'"&amp;$B284&amp;"'!"&amp;CELL("address",$B$6)))</f>
        <v>#N/A</v>
      </c>
      <c r="E284" s="88"/>
      <c r="F284" s="88" t="e">
        <f ca="1">IF(INDIRECT("'"&amp;$B284&amp;"'!"&amp;CELL("address",B$9)) = "", "", INDIRECT("'"&amp;$B284&amp;"'!"&amp;CELL("address",B$9)))</f>
        <v>#N/A</v>
      </c>
      <c r="G284" s="90"/>
      <c r="H284" s="62" t="e">
        <f ca="1">HYPERLINK("#'" &amp; B284 &amp; "'!A20", "Click and go to " &amp; C284 &amp; " - " &amp; D284)</f>
        <v>#N/A</v>
      </c>
    </row>
    <row r="285" spans="2:8" ht="14.45" customHeight="1" outlineLevel="1" x14ac:dyDescent="0.25">
      <c r="B285" s="50"/>
      <c r="C285" s="56">
        <v>1</v>
      </c>
      <c r="D285" s="59" t="e">
        <f ca="1">VLOOKUP($C285,INDIRECT("'"&amp;$B284&amp;"'!"&amp;CELL("address",$A$30)&amp;":"&amp;CELL("address",$E$110)),2, FALSE)</f>
        <v>#N/A</v>
      </c>
      <c r="E285" s="59" t="e">
        <f ca="1">VLOOKUP($C285,INDIRECT("'"&amp;$B284&amp;"'!"&amp;CELL("address",$A$30)&amp;":"&amp;CELL("address",$E$110)),3, FALSE)</f>
        <v>#N/A</v>
      </c>
      <c r="F285" s="59" t="e">
        <f ca="1">VLOOKUP($C285,INDIRECT("'"&amp;$B284&amp;"'!"&amp;CELL("address",$A$30)&amp;":"&amp;CELL("address",$F$110)),5, FALSE)</f>
        <v>#N/A</v>
      </c>
      <c r="G285" s="51" t="e">
        <f ca="1">VLOOKUP($C285,INDIRECT("'"&amp;$B284&amp;"'!"&amp;CELL("address",$A$30)&amp;":"&amp;CELL("address",$F$110)),6, FALSE)</f>
        <v>#N/A</v>
      </c>
      <c r="H285" s="62"/>
    </row>
    <row r="286" spans="2:8" ht="14.45" customHeight="1" outlineLevel="1" x14ac:dyDescent="0.25">
      <c r="B286" s="74"/>
      <c r="C286" s="57">
        <v>2</v>
      </c>
      <c r="D286" s="60" t="e">
        <f ca="1">VLOOKUP($C286,INDIRECT("'"&amp;$B284&amp;"'!"&amp;CELL("address",$A$30)&amp;":"&amp;CELL("address",$E$110)),2, FALSE)</f>
        <v>#N/A</v>
      </c>
      <c r="E286" s="60" t="e">
        <f ca="1">VLOOKUP($C286,INDIRECT("'"&amp;$B284&amp;"'!"&amp;CELL("address",$A$30)&amp;":"&amp;CELL("address",$E$110)),3, FALSE)</f>
        <v>#N/A</v>
      </c>
      <c r="F286" s="69" t="e">
        <f ca="1">VLOOKUP($C286,INDIRECT("'"&amp;$B284&amp;"'!"&amp;CELL("address",$A$30)&amp;":"&amp;CELL("address",$F$110)),5, FALSE)</f>
        <v>#N/A</v>
      </c>
      <c r="G286" s="53" t="e">
        <f ca="1">VLOOKUP($C286,INDIRECT("'"&amp;$B284&amp;"'!"&amp;CELL("address",$A$30)&amp;":"&amp;CELL("address",$F$110)),6, FALSE)</f>
        <v>#N/A</v>
      </c>
    </row>
    <row r="287" spans="2:8" ht="14.45" customHeight="1" outlineLevel="1" x14ac:dyDescent="0.25">
      <c r="B287" s="74"/>
      <c r="C287" s="57">
        <v>3</v>
      </c>
      <c r="D287" s="60" t="e">
        <f ca="1">VLOOKUP($C287,INDIRECT("'"&amp;$B284&amp;"'!"&amp;CELL("address",$A$30)&amp;":"&amp;CELL("address",$E$110)),2, FALSE)</f>
        <v>#N/A</v>
      </c>
      <c r="E287" s="60" t="e">
        <f ca="1">VLOOKUP($C287,INDIRECT("'"&amp;$B284&amp;"'!"&amp;CELL("address",$A$30)&amp;":"&amp;CELL("address",$E$110)),3, FALSE)</f>
        <v>#N/A</v>
      </c>
      <c r="F287" s="69" t="e">
        <f ca="1">VLOOKUP($C287,INDIRECT("'"&amp;$B284&amp;"'!"&amp;CELL("address",$A$30)&amp;":"&amp;CELL("address",$F$110)),5, FALSE)</f>
        <v>#N/A</v>
      </c>
      <c r="G287" s="53" t="e">
        <f ca="1">VLOOKUP($C287,INDIRECT("'"&amp;$B284&amp;"'!"&amp;CELL("address",$A$30)&amp;":"&amp;CELL("address",$F$110)),6, FALSE)</f>
        <v>#N/A</v>
      </c>
    </row>
    <row r="288" spans="2:8" ht="14.45" customHeight="1" outlineLevel="1" x14ac:dyDescent="0.25">
      <c r="B288" s="52"/>
      <c r="C288" s="57">
        <v>4</v>
      </c>
      <c r="D288" s="60" t="e">
        <f ca="1">VLOOKUP($C288,INDIRECT("'"&amp;$B284&amp;"'!"&amp;CELL("address",$A$30)&amp;":"&amp;CELL("address",$E$110)),2, FALSE)</f>
        <v>#N/A</v>
      </c>
      <c r="E288" s="60" t="e">
        <f ca="1">VLOOKUP($C288,INDIRECT("'"&amp;$B284&amp;"'!"&amp;CELL("address",$A$30)&amp;":"&amp;CELL("address",$E$110)),3, FALSE)</f>
        <v>#N/A</v>
      </c>
      <c r="F288" s="69" t="e">
        <f ca="1">VLOOKUP($C288,INDIRECT("'"&amp;$B284&amp;"'!"&amp;CELL("address",$A$30)&amp;":"&amp;CELL("address",$F$110)),5, FALSE)</f>
        <v>#N/A</v>
      </c>
      <c r="G288" s="53" t="e">
        <f ca="1">VLOOKUP($C288,INDIRECT("'"&amp;$B284&amp;"'!"&amp;CELL("address",$A$30)&amp;":"&amp;CELL("address",$F$110)),6, FALSE)</f>
        <v>#N/A</v>
      </c>
    </row>
    <row r="289" spans="2:8" ht="15" customHeight="1" outlineLevel="1" thickBot="1" x14ac:dyDescent="0.3">
      <c r="B289" s="54"/>
      <c r="C289" s="58">
        <v>5</v>
      </c>
      <c r="D289" s="61" t="e">
        <f ca="1">VLOOKUP($C289,INDIRECT("'"&amp;$B284&amp;"'!"&amp;CELL("address",$A$30)&amp;":"&amp;CELL("address",$E$110)),2, FALSE)</f>
        <v>#N/A</v>
      </c>
      <c r="E289" s="61" t="e">
        <f ca="1">VLOOKUP($C289,INDIRECT("'"&amp;$B284&amp;"'!"&amp;CELL("address",$A$30)&amp;":"&amp;CELL("address",$E$110)),3, FALSE)</f>
        <v>#N/A</v>
      </c>
      <c r="F289" s="70" t="e">
        <f ca="1">VLOOKUP($C289,INDIRECT("'"&amp;$B284&amp;"'!"&amp;CELL("address",$A$30)&amp;":"&amp;CELL("address",$F$110)),5, FALSE)</f>
        <v>#N/A</v>
      </c>
      <c r="G289" s="55" t="e">
        <f ca="1">VLOOKUP($C289,INDIRECT("'"&amp;$B284&amp;"'!"&amp;CELL("address",$A$30)&amp;":"&amp;CELL("address",$F$110)),6, FALSE)</f>
        <v>#N/A</v>
      </c>
    </row>
    <row r="290" spans="2:8" ht="15.75" thickBot="1" x14ac:dyDescent="0.3">
      <c r="F290" s="2"/>
    </row>
    <row r="291" spans="2:8" ht="15.75" thickBot="1" x14ac:dyDescent="0.3">
      <c r="B291" s="89" t="e">
        <f ca="1">VLOOKUP((ROW(B291)+3)/7, Worksheet!$F$2:$G$51, 2,FALSE)</f>
        <v>#N/A</v>
      </c>
      <c r="C291" s="88" t="e">
        <f ca="1">IF(INDIRECT("'"&amp;$B291&amp;"'!"&amp;CELL("address",$B$5)) = "", "", INDIRECT("'"&amp;$B291&amp;"'!"&amp;CELL("address",$B$5)))</f>
        <v>#N/A</v>
      </c>
      <c r="D291" s="88" t="e">
        <f ca="1">IF(INDIRECT("'"&amp;$B291&amp;"'!"&amp;CELL("address",$B$6)) = "", "", INDIRECT("'"&amp;$B291&amp;"'!"&amp;CELL("address",$B$6)))</f>
        <v>#N/A</v>
      </c>
      <c r="E291" s="88"/>
      <c r="F291" s="88" t="e">
        <f ca="1">IF(INDIRECT("'"&amp;$B291&amp;"'!"&amp;CELL("address",B$9)) = "", "", INDIRECT("'"&amp;$B291&amp;"'!"&amp;CELL("address",B$9)))</f>
        <v>#N/A</v>
      </c>
      <c r="G291" s="90"/>
      <c r="H291" s="62" t="e">
        <f ca="1">HYPERLINK("#'" &amp; B291 &amp; "'!A20", "Click and go to " &amp; C291 &amp; " - " &amp; D291)</f>
        <v>#N/A</v>
      </c>
    </row>
    <row r="292" spans="2:8" ht="14.45" customHeight="1" outlineLevel="1" x14ac:dyDescent="0.25">
      <c r="B292" s="50"/>
      <c r="C292" s="56">
        <v>1</v>
      </c>
      <c r="D292" s="59" t="e">
        <f ca="1">VLOOKUP($C292,INDIRECT("'"&amp;$B291&amp;"'!"&amp;CELL("address",$A$30)&amp;":"&amp;CELL("address",$E$110)),2, FALSE)</f>
        <v>#N/A</v>
      </c>
      <c r="E292" s="59" t="e">
        <f ca="1">VLOOKUP($C292,INDIRECT("'"&amp;$B291&amp;"'!"&amp;CELL("address",$A$30)&amp;":"&amp;CELL("address",$E$110)),3, FALSE)</f>
        <v>#N/A</v>
      </c>
      <c r="F292" s="59" t="e">
        <f ca="1">VLOOKUP($C292,INDIRECT("'"&amp;$B291&amp;"'!"&amp;CELL("address",$A$30)&amp;":"&amp;CELL("address",$F$110)),5, FALSE)</f>
        <v>#N/A</v>
      </c>
      <c r="G292" s="51" t="e">
        <f ca="1">VLOOKUP($C292,INDIRECT("'"&amp;$B291&amp;"'!"&amp;CELL("address",$A$30)&amp;":"&amp;CELL("address",$F$110)),6, FALSE)</f>
        <v>#N/A</v>
      </c>
      <c r="H292" s="62"/>
    </row>
    <row r="293" spans="2:8" ht="14.45" customHeight="1" outlineLevel="1" x14ac:dyDescent="0.25">
      <c r="B293" s="74"/>
      <c r="C293" s="57">
        <v>2</v>
      </c>
      <c r="D293" s="60" t="e">
        <f ca="1">VLOOKUP($C293,INDIRECT("'"&amp;$B291&amp;"'!"&amp;CELL("address",$A$30)&amp;":"&amp;CELL("address",$E$110)),2, FALSE)</f>
        <v>#N/A</v>
      </c>
      <c r="E293" s="60" t="e">
        <f ca="1">VLOOKUP($C293,INDIRECT("'"&amp;$B291&amp;"'!"&amp;CELL("address",$A$30)&amp;":"&amp;CELL("address",$E$110)),3, FALSE)</f>
        <v>#N/A</v>
      </c>
      <c r="F293" s="69" t="e">
        <f ca="1">VLOOKUP($C293,INDIRECT("'"&amp;$B291&amp;"'!"&amp;CELL("address",$A$30)&amp;":"&amp;CELL("address",$F$110)),5, FALSE)</f>
        <v>#N/A</v>
      </c>
      <c r="G293" s="53" t="e">
        <f ca="1">VLOOKUP($C293,INDIRECT("'"&amp;$B291&amp;"'!"&amp;CELL("address",$A$30)&amp;":"&amp;CELL("address",$F$110)),6, FALSE)</f>
        <v>#N/A</v>
      </c>
    </row>
    <row r="294" spans="2:8" ht="14.45" customHeight="1" outlineLevel="1" x14ac:dyDescent="0.25">
      <c r="B294" s="74"/>
      <c r="C294" s="57">
        <v>3</v>
      </c>
      <c r="D294" s="60" t="e">
        <f ca="1">VLOOKUP($C294,INDIRECT("'"&amp;$B291&amp;"'!"&amp;CELL("address",$A$30)&amp;":"&amp;CELL("address",$E$110)),2, FALSE)</f>
        <v>#N/A</v>
      </c>
      <c r="E294" s="60" t="e">
        <f ca="1">VLOOKUP($C294,INDIRECT("'"&amp;$B291&amp;"'!"&amp;CELL("address",$A$30)&amp;":"&amp;CELL("address",$E$110)),3, FALSE)</f>
        <v>#N/A</v>
      </c>
      <c r="F294" s="69" t="e">
        <f ca="1">VLOOKUP($C294,INDIRECT("'"&amp;$B291&amp;"'!"&amp;CELL("address",$A$30)&amp;":"&amp;CELL("address",$F$110)),5, FALSE)</f>
        <v>#N/A</v>
      </c>
      <c r="G294" s="53" t="e">
        <f ca="1">VLOOKUP($C294,INDIRECT("'"&amp;$B291&amp;"'!"&amp;CELL("address",$A$30)&amp;":"&amp;CELL("address",$F$110)),6, FALSE)</f>
        <v>#N/A</v>
      </c>
    </row>
    <row r="295" spans="2:8" ht="14.45" customHeight="1" outlineLevel="1" x14ac:dyDescent="0.25">
      <c r="B295" s="52"/>
      <c r="C295" s="57">
        <v>4</v>
      </c>
      <c r="D295" s="60" t="e">
        <f ca="1">VLOOKUP($C295,INDIRECT("'"&amp;$B291&amp;"'!"&amp;CELL("address",$A$30)&amp;":"&amp;CELL("address",$E$110)),2, FALSE)</f>
        <v>#N/A</v>
      </c>
      <c r="E295" s="60" t="e">
        <f ca="1">VLOOKUP($C295,INDIRECT("'"&amp;$B291&amp;"'!"&amp;CELL("address",$A$30)&amp;":"&amp;CELL("address",$E$110)),3, FALSE)</f>
        <v>#N/A</v>
      </c>
      <c r="F295" s="69" t="e">
        <f ca="1">VLOOKUP($C295,INDIRECT("'"&amp;$B291&amp;"'!"&amp;CELL("address",$A$30)&amp;":"&amp;CELL("address",$F$110)),5, FALSE)</f>
        <v>#N/A</v>
      </c>
      <c r="G295" s="53" t="e">
        <f ca="1">VLOOKUP($C295,INDIRECT("'"&amp;$B291&amp;"'!"&amp;CELL("address",$A$30)&amp;":"&amp;CELL("address",$F$110)),6, FALSE)</f>
        <v>#N/A</v>
      </c>
    </row>
    <row r="296" spans="2:8" ht="15" customHeight="1" outlineLevel="1" thickBot="1" x14ac:dyDescent="0.3">
      <c r="B296" s="54"/>
      <c r="C296" s="58">
        <v>5</v>
      </c>
      <c r="D296" s="61" t="e">
        <f ca="1">VLOOKUP($C296,INDIRECT("'"&amp;$B291&amp;"'!"&amp;CELL("address",$A$30)&amp;":"&amp;CELL("address",$E$110)),2, FALSE)</f>
        <v>#N/A</v>
      </c>
      <c r="E296" s="61" t="e">
        <f ca="1">VLOOKUP($C296,INDIRECT("'"&amp;$B291&amp;"'!"&amp;CELL("address",$A$30)&amp;":"&amp;CELL("address",$E$110)),3, FALSE)</f>
        <v>#N/A</v>
      </c>
      <c r="F296" s="70" t="e">
        <f ca="1">VLOOKUP($C296,INDIRECT("'"&amp;$B291&amp;"'!"&amp;CELL("address",$A$30)&amp;":"&amp;CELL("address",$F$110)),5, FALSE)</f>
        <v>#N/A</v>
      </c>
      <c r="G296" s="55" t="e">
        <f ca="1">VLOOKUP($C296,INDIRECT("'"&amp;$B291&amp;"'!"&amp;CELL("address",$A$30)&amp;":"&amp;CELL("address",$F$110)),6, FALSE)</f>
        <v>#N/A</v>
      </c>
    </row>
    <row r="297" spans="2:8" ht="15.75" thickBot="1" x14ac:dyDescent="0.3">
      <c r="F297" s="2"/>
    </row>
    <row r="298" spans="2:8" ht="15.75" thickBot="1" x14ac:dyDescent="0.3">
      <c r="B298" s="89" t="e">
        <f ca="1">VLOOKUP((ROW(B298)+3)/7, Worksheet!$F$2:$G$51, 2,FALSE)</f>
        <v>#N/A</v>
      </c>
      <c r="C298" s="88" t="e">
        <f ca="1">IF(INDIRECT("'"&amp;$B298&amp;"'!"&amp;CELL("address",$B$5)) = "", "", INDIRECT("'"&amp;$B298&amp;"'!"&amp;CELL("address",$B$5)))</f>
        <v>#N/A</v>
      </c>
      <c r="D298" s="88" t="e">
        <f ca="1">IF(INDIRECT("'"&amp;$B298&amp;"'!"&amp;CELL("address",$B$6)) = "", "", INDIRECT("'"&amp;$B298&amp;"'!"&amp;CELL("address",$B$6)))</f>
        <v>#N/A</v>
      </c>
      <c r="E298" s="88"/>
      <c r="F298" s="88" t="e">
        <f ca="1">IF(INDIRECT("'"&amp;$B298&amp;"'!"&amp;CELL("address",B$9)) = "", "", INDIRECT("'"&amp;$B298&amp;"'!"&amp;CELL("address",B$9)))</f>
        <v>#N/A</v>
      </c>
      <c r="G298" s="90"/>
      <c r="H298" s="62" t="e">
        <f ca="1">HYPERLINK("#'" &amp; B298 &amp; "'!A20", "Click and go to " &amp; C298 &amp; " - " &amp; D298)</f>
        <v>#N/A</v>
      </c>
    </row>
    <row r="299" spans="2:8" ht="14.45" customHeight="1" outlineLevel="1" x14ac:dyDescent="0.25">
      <c r="B299" s="50"/>
      <c r="C299" s="56">
        <v>1</v>
      </c>
      <c r="D299" s="59" t="e">
        <f ca="1">VLOOKUP($C299,INDIRECT("'"&amp;$B298&amp;"'!"&amp;CELL("address",$A$30)&amp;":"&amp;CELL("address",$E$110)),2, FALSE)</f>
        <v>#N/A</v>
      </c>
      <c r="E299" s="59" t="e">
        <f ca="1">VLOOKUP($C299,INDIRECT("'"&amp;$B298&amp;"'!"&amp;CELL("address",$A$30)&amp;":"&amp;CELL("address",$E$110)),3, FALSE)</f>
        <v>#N/A</v>
      </c>
      <c r="F299" s="59" t="e">
        <f ca="1">VLOOKUP($C299,INDIRECT("'"&amp;$B298&amp;"'!"&amp;CELL("address",$A$30)&amp;":"&amp;CELL("address",$F$110)),5, FALSE)</f>
        <v>#N/A</v>
      </c>
      <c r="G299" s="51" t="e">
        <f ca="1">VLOOKUP($C299,INDIRECT("'"&amp;$B298&amp;"'!"&amp;CELL("address",$A$30)&amp;":"&amp;CELL("address",$F$110)),6, FALSE)</f>
        <v>#N/A</v>
      </c>
      <c r="H299" s="62"/>
    </row>
    <row r="300" spans="2:8" ht="14.45" customHeight="1" outlineLevel="1" x14ac:dyDescent="0.25">
      <c r="B300" s="74"/>
      <c r="C300" s="57">
        <v>2</v>
      </c>
      <c r="D300" s="60" t="e">
        <f ca="1">VLOOKUP($C300,INDIRECT("'"&amp;$B298&amp;"'!"&amp;CELL("address",$A$30)&amp;":"&amp;CELL("address",$E$110)),2, FALSE)</f>
        <v>#N/A</v>
      </c>
      <c r="E300" s="60" t="e">
        <f ca="1">VLOOKUP($C300,INDIRECT("'"&amp;$B298&amp;"'!"&amp;CELL("address",$A$30)&amp;":"&amp;CELL("address",$E$110)),3, FALSE)</f>
        <v>#N/A</v>
      </c>
      <c r="F300" s="69" t="e">
        <f ca="1">VLOOKUP($C300,INDIRECT("'"&amp;$B298&amp;"'!"&amp;CELL("address",$A$30)&amp;":"&amp;CELL("address",$F$110)),5, FALSE)</f>
        <v>#N/A</v>
      </c>
      <c r="G300" s="53" t="e">
        <f ca="1">VLOOKUP($C300,INDIRECT("'"&amp;$B298&amp;"'!"&amp;CELL("address",$A$30)&amp;":"&amp;CELL("address",$F$110)),6, FALSE)</f>
        <v>#N/A</v>
      </c>
    </row>
    <row r="301" spans="2:8" ht="14.45" customHeight="1" outlineLevel="1" x14ac:dyDescent="0.25">
      <c r="B301" s="74"/>
      <c r="C301" s="57">
        <v>3</v>
      </c>
      <c r="D301" s="60" t="e">
        <f ca="1">VLOOKUP($C301,INDIRECT("'"&amp;$B298&amp;"'!"&amp;CELL("address",$A$30)&amp;":"&amp;CELL("address",$E$110)),2, FALSE)</f>
        <v>#N/A</v>
      </c>
      <c r="E301" s="60" t="e">
        <f ca="1">VLOOKUP($C301,INDIRECT("'"&amp;$B298&amp;"'!"&amp;CELL("address",$A$30)&amp;":"&amp;CELL("address",$E$110)),3, FALSE)</f>
        <v>#N/A</v>
      </c>
      <c r="F301" s="69" t="e">
        <f ca="1">VLOOKUP($C301,INDIRECT("'"&amp;$B298&amp;"'!"&amp;CELL("address",$A$30)&amp;":"&amp;CELL("address",$F$110)),5, FALSE)</f>
        <v>#N/A</v>
      </c>
      <c r="G301" s="53" t="e">
        <f ca="1">VLOOKUP($C301,INDIRECT("'"&amp;$B298&amp;"'!"&amp;CELL("address",$A$30)&amp;":"&amp;CELL("address",$F$110)),6, FALSE)</f>
        <v>#N/A</v>
      </c>
    </row>
    <row r="302" spans="2:8" ht="14.45" customHeight="1" outlineLevel="1" x14ac:dyDescent="0.25">
      <c r="B302" s="52"/>
      <c r="C302" s="57">
        <v>4</v>
      </c>
      <c r="D302" s="60" t="e">
        <f ca="1">VLOOKUP($C302,INDIRECT("'"&amp;$B298&amp;"'!"&amp;CELL("address",$A$30)&amp;":"&amp;CELL("address",$E$110)),2, FALSE)</f>
        <v>#N/A</v>
      </c>
      <c r="E302" s="60" t="e">
        <f ca="1">VLOOKUP($C302,INDIRECT("'"&amp;$B298&amp;"'!"&amp;CELL("address",$A$30)&amp;":"&amp;CELL("address",$E$110)),3, FALSE)</f>
        <v>#N/A</v>
      </c>
      <c r="F302" s="69" t="e">
        <f ca="1">VLOOKUP($C302,INDIRECT("'"&amp;$B298&amp;"'!"&amp;CELL("address",$A$30)&amp;":"&amp;CELL("address",$F$110)),5, FALSE)</f>
        <v>#N/A</v>
      </c>
      <c r="G302" s="53" t="e">
        <f ca="1">VLOOKUP($C302,INDIRECT("'"&amp;$B298&amp;"'!"&amp;CELL("address",$A$30)&amp;":"&amp;CELL("address",$F$110)),6, FALSE)</f>
        <v>#N/A</v>
      </c>
    </row>
    <row r="303" spans="2:8" ht="15" customHeight="1" outlineLevel="1" thickBot="1" x14ac:dyDescent="0.3">
      <c r="B303" s="54"/>
      <c r="C303" s="58">
        <v>5</v>
      </c>
      <c r="D303" s="61" t="e">
        <f ca="1">VLOOKUP($C303,INDIRECT("'"&amp;$B298&amp;"'!"&amp;CELL("address",$A$30)&amp;":"&amp;CELL("address",$E$110)),2, FALSE)</f>
        <v>#N/A</v>
      </c>
      <c r="E303" s="61" t="e">
        <f ca="1">VLOOKUP($C303,INDIRECT("'"&amp;$B298&amp;"'!"&amp;CELL("address",$A$30)&amp;":"&amp;CELL("address",$E$110)),3, FALSE)</f>
        <v>#N/A</v>
      </c>
      <c r="F303" s="70" t="e">
        <f ca="1">VLOOKUP($C303,INDIRECT("'"&amp;$B298&amp;"'!"&amp;CELL("address",$A$30)&amp;":"&amp;CELL("address",$F$110)),5, FALSE)</f>
        <v>#N/A</v>
      </c>
      <c r="G303" s="55" t="e">
        <f ca="1">VLOOKUP($C303,INDIRECT("'"&amp;$B298&amp;"'!"&amp;CELL("address",$A$30)&amp;":"&amp;CELL("address",$F$110)),6, FALSE)</f>
        <v>#N/A</v>
      </c>
    </row>
    <row r="304" spans="2:8" ht="15.75" thickBot="1" x14ac:dyDescent="0.3">
      <c r="F304" s="2"/>
    </row>
    <row r="305" spans="2:8" ht="15.75" thickBot="1" x14ac:dyDescent="0.3">
      <c r="B305" s="89" t="e">
        <f ca="1">VLOOKUP((ROW(B305)+3)/7, Worksheet!$F$2:$G$51, 2,FALSE)</f>
        <v>#N/A</v>
      </c>
      <c r="C305" s="88" t="e">
        <f ca="1">IF(INDIRECT("'"&amp;$B305&amp;"'!"&amp;CELL("address",$B$5)) = "", "", INDIRECT("'"&amp;$B305&amp;"'!"&amp;CELL("address",$B$5)))</f>
        <v>#N/A</v>
      </c>
      <c r="D305" s="88" t="e">
        <f ca="1">IF(INDIRECT("'"&amp;$B305&amp;"'!"&amp;CELL("address",$B$6)) = "", "", INDIRECT("'"&amp;$B305&amp;"'!"&amp;CELL("address",$B$6)))</f>
        <v>#N/A</v>
      </c>
      <c r="E305" s="88"/>
      <c r="F305" s="88" t="e">
        <f ca="1">IF(INDIRECT("'"&amp;$B305&amp;"'!"&amp;CELL("address",B$9)) = "", "", INDIRECT("'"&amp;$B305&amp;"'!"&amp;CELL("address",B$9)))</f>
        <v>#N/A</v>
      </c>
      <c r="G305" s="90"/>
      <c r="H305" s="62" t="e">
        <f ca="1">HYPERLINK("#'" &amp; B305 &amp; "'!A20", "Click and go to " &amp; C305 &amp; " - " &amp; D305)</f>
        <v>#N/A</v>
      </c>
    </row>
    <row r="306" spans="2:8" ht="14.45" customHeight="1" outlineLevel="1" x14ac:dyDescent="0.25">
      <c r="B306" s="50"/>
      <c r="C306" s="56">
        <v>1</v>
      </c>
      <c r="D306" s="59" t="e">
        <f ca="1">VLOOKUP($C306,INDIRECT("'"&amp;$B305&amp;"'!"&amp;CELL("address",$A$30)&amp;":"&amp;CELL("address",$E$110)),2, FALSE)</f>
        <v>#N/A</v>
      </c>
      <c r="E306" s="59" t="e">
        <f ca="1">VLOOKUP($C306,INDIRECT("'"&amp;$B305&amp;"'!"&amp;CELL("address",$A$30)&amp;":"&amp;CELL("address",$E$110)),3, FALSE)</f>
        <v>#N/A</v>
      </c>
      <c r="F306" s="59" t="e">
        <f ca="1">VLOOKUP($C306,INDIRECT("'"&amp;$B305&amp;"'!"&amp;CELL("address",$A$30)&amp;":"&amp;CELL("address",$F$110)),5, FALSE)</f>
        <v>#N/A</v>
      </c>
      <c r="G306" s="51" t="e">
        <f ca="1">VLOOKUP($C306,INDIRECT("'"&amp;$B305&amp;"'!"&amp;CELL("address",$A$30)&amp;":"&amp;CELL("address",$F$110)),6, FALSE)</f>
        <v>#N/A</v>
      </c>
      <c r="H306" s="62"/>
    </row>
    <row r="307" spans="2:8" ht="14.45" customHeight="1" outlineLevel="1" x14ac:dyDescent="0.25">
      <c r="B307" s="74"/>
      <c r="C307" s="57">
        <v>2</v>
      </c>
      <c r="D307" s="60" t="e">
        <f ca="1">VLOOKUP($C307,INDIRECT("'"&amp;$B305&amp;"'!"&amp;CELL("address",$A$30)&amp;":"&amp;CELL("address",$E$110)),2, FALSE)</f>
        <v>#N/A</v>
      </c>
      <c r="E307" s="60" t="e">
        <f ca="1">VLOOKUP($C307,INDIRECT("'"&amp;$B305&amp;"'!"&amp;CELL("address",$A$30)&amp;":"&amp;CELL("address",$E$110)),3, FALSE)</f>
        <v>#N/A</v>
      </c>
      <c r="F307" s="69" t="e">
        <f ca="1">VLOOKUP($C307,INDIRECT("'"&amp;$B305&amp;"'!"&amp;CELL("address",$A$30)&amp;":"&amp;CELL("address",$F$110)),5, FALSE)</f>
        <v>#N/A</v>
      </c>
      <c r="G307" s="53" t="e">
        <f ca="1">VLOOKUP($C307,INDIRECT("'"&amp;$B305&amp;"'!"&amp;CELL("address",$A$30)&amp;":"&amp;CELL("address",$F$110)),6, FALSE)</f>
        <v>#N/A</v>
      </c>
    </row>
    <row r="308" spans="2:8" ht="14.45" customHeight="1" outlineLevel="1" x14ac:dyDescent="0.25">
      <c r="B308" s="74"/>
      <c r="C308" s="57">
        <v>3</v>
      </c>
      <c r="D308" s="60" t="e">
        <f ca="1">VLOOKUP($C308,INDIRECT("'"&amp;$B305&amp;"'!"&amp;CELL("address",$A$30)&amp;":"&amp;CELL("address",$E$110)),2, FALSE)</f>
        <v>#N/A</v>
      </c>
      <c r="E308" s="60" t="e">
        <f ca="1">VLOOKUP($C308,INDIRECT("'"&amp;$B305&amp;"'!"&amp;CELL("address",$A$30)&amp;":"&amp;CELL("address",$E$110)),3, FALSE)</f>
        <v>#N/A</v>
      </c>
      <c r="F308" s="69" t="e">
        <f ca="1">VLOOKUP($C308,INDIRECT("'"&amp;$B305&amp;"'!"&amp;CELL("address",$A$30)&amp;":"&amp;CELL("address",$F$110)),5, FALSE)</f>
        <v>#N/A</v>
      </c>
      <c r="G308" s="53" t="e">
        <f ca="1">VLOOKUP($C308,INDIRECT("'"&amp;$B305&amp;"'!"&amp;CELL("address",$A$30)&amp;":"&amp;CELL("address",$F$110)),6, FALSE)</f>
        <v>#N/A</v>
      </c>
    </row>
    <row r="309" spans="2:8" ht="14.45" customHeight="1" outlineLevel="1" x14ac:dyDescent="0.25">
      <c r="B309" s="52"/>
      <c r="C309" s="57">
        <v>4</v>
      </c>
      <c r="D309" s="60" t="e">
        <f ca="1">VLOOKUP($C309,INDIRECT("'"&amp;$B305&amp;"'!"&amp;CELL("address",$A$30)&amp;":"&amp;CELL("address",$E$110)),2, FALSE)</f>
        <v>#N/A</v>
      </c>
      <c r="E309" s="60" t="e">
        <f ca="1">VLOOKUP($C309,INDIRECT("'"&amp;$B305&amp;"'!"&amp;CELL("address",$A$30)&amp;":"&amp;CELL("address",$E$110)),3, FALSE)</f>
        <v>#N/A</v>
      </c>
      <c r="F309" s="69" t="e">
        <f ca="1">VLOOKUP($C309,INDIRECT("'"&amp;$B305&amp;"'!"&amp;CELL("address",$A$30)&amp;":"&amp;CELL("address",$F$110)),5, FALSE)</f>
        <v>#N/A</v>
      </c>
      <c r="G309" s="53" t="e">
        <f ca="1">VLOOKUP($C309,INDIRECT("'"&amp;$B305&amp;"'!"&amp;CELL("address",$A$30)&amp;":"&amp;CELL("address",$F$110)),6, FALSE)</f>
        <v>#N/A</v>
      </c>
    </row>
    <row r="310" spans="2:8" ht="15" customHeight="1" outlineLevel="1" thickBot="1" x14ac:dyDescent="0.3">
      <c r="B310" s="54"/>
      <c r="C310" s="58">
        <v>5</v>
      </c>
      <c r="D310" s="61" t="e">
        <f ca="1">VLOOKUP($C310,INDIRECT("'"&amp;$B305&amp;"'!"&amp;CELL("address",$A$30)&amp;":"&amp;CELL("address",$E$110)),2, FALSE)</f>
        <v>#N/A</v>
      </c>
      <c r="E310" s="61" t="e">
        <f ca="1">VLOOKUP($C310,INDIRECT("'"&amp;$B305&amp;"'!"&amp;CELL("address",$A$30)&amp;":"&amp;CELL("address",$E$110)),3, FALSE)</f>
        <v>#N/A</v>
      </c>
      <c r="F310" s="70" t="e">
        <f ca="1">VLOOKUP($C310,INDIRECT("'"&amp;$B305&amp;"'!"&amp;CELL("address",$A$30)&amp;":"&amp;CELL("address",$F$110)),5, FALSE)</f>
        <v>#N/A</v>
      </c>
      <c r="G310" s="55" t="e">
        <f ca="1">VLOOKUP($C310,INDIRECT("'"&amp;$B305&amp;"'!"&amp;CELL("address",$A$30)&amp;":"&amp;CELL("address",$F$110)),6, FALSE)</f>
        <v>#N/A</v>
      </c>
    </row>
    <row r="311" spans="2:8" ht="15.75" thickBot="1" x14ac:dyDescent="0.3">
      <c r="F311" s="2"/>
    </row>
    <row r="312" spans="2:8" ht="15.75" thickBot="1" x14ac:dyDescent="0.3">
      <c r="B312" s="89" t="e">
        <f ca="1">VLOOKUP((ROW(B312)+3)/7, Worksheet!$F$2:$G$51, 2,FALSE)</f>
        <v>#N/A</v>
      </c>
      <c r="C312" s="88" t="e">
        <f ca="1">IF(INDIRECT("'"&amp;$B312&amp;"'!"&amp;CELL("address",$B$5)) = "", "", INDIRECT("'"&amp;$B312&amp;"'!"&amp;CELL("address",$B$5)))</f>
        <v>#N/A</v>
      </c>
      <c r="D312" s="88" t="e">
        <f ca="1">IF(INDIRECT("'"&amp;$B312&amp;"'!"&amp;CELL("address",$B$6)) = "", "", INDIRECT("'"&amp;$B312&amp;"'!"&amp;CELL("address",$B$6)))</f>
        <v>#N/A</v>
      </c>
      <c r="E312" s="88"/>
      <c r="F312" s="88" t="e">
        <f ca="1">IF(INDIRECT("'"&amp;$B312&amp;"'!"&amp;CELL("address",B$9)) = "", "", INDIRECT("'"&amp;$B312&amp;"'!"&amp;CELL("address",B$9)))</f>
        <v>#N/A</v>
      </c>
      <c r="G312" s="90"/>
      <c r="H312" s="62" t="e">
        <f ca="1">HYPERLINK("#'" &amp; B312 &amp; "'!A20", "Click and go to " &amp; C312 &amp; " - " &amp; D312)</f>
        <v>#N/A</v>
      </c>
    </row>
    <row r="313" spans="2:8" ht="14.45" customHeight="1" outlineLevel="1" x14ac:dyDescent="0.25">
      <c r="B313" s="50"/>
      <c r="C313" s="56">
        <v>1</v>
      </c>
      <c r="D313" s="59" t="e">
        <f ca="1">VLOOKUP($C313,INDIRECT("'"&amp;$B312&amp;"'!"&amp;CELL("address",$A$30)&amp;":"&amp;CELL("address",$E$110)),2, FALSE)</f>
        <v>#N/A</v>
      </c>
      <c r="E313" s="59" t="e">
        <f ca="1">VLOOKUP($C313,INDIRECT("'"&amp;$B312&amp;"'!"&amp;CELL("address",$A$30)&amp;":"&amp;CELL("address",$E$110)),3, FALSE)</f>
        <v>#N/A</v>
      </c>
      <c r="F313" s="59" t="e">
        <f ca="1">VLOOKUP($C313,INDIRECT("'"&amp;$B312&amp;"'!"&amp;CELL("address",$A$30)&amp;":"&amp;CELL("address",$F$110)),5, FALSE)</f>
        <v>#N/A</v>
      </c>
      <c r="G313" s="51" t="e">
        <f ca="1">VLOOKUP($C313,INDIRECT("'"&amp;$B312&amp;"'!"&amp;CELL("address",$A$30)&amp;":"&amp;CELL("address",$F$110)),6, FALSE)</f>
        <v>#N/A</v>
      </c>
      <c r="H313" s="62"/>
    </row>
    <row r="314" spans="2:8" ht="14.45" customHeight="1" outlineLevel="1" x14ac:dyDescent="0.25">
      <c r="B314" s="74"/>
      <c r="C314" s="57">
        <v>2</v>
      </c>
      <c r="D314" s="60" t="e">
        <f ca="1">VLOOKUP($C314,INDIRECT("'"&amp;$B312&amp;"'!"&amp;CELL("address",$A$30)&amp;":"&amp;CELL("address",$E$110)),2, FALSE)</f>
        <v>#N/A</v>
      </c>
      <c r="E314" s="60" t="e">
        <f ca="1">VLOOKUP($C314,INDIRECT("'"&amp;$B312&amp;"'!"&amp;CELL("address",$A$30)&amp;":"&amp;CELL("address",$E$110)),3, FALSE)</f>
        <v>#N/A</v>
      </c>
      <c r="F314" s="69" t="e">
        <f ca="1">VLOOKUP($C314,INDIRECT("'"&amp;$B312&amp;"'!"&amp;CELL("address",$A$30)&amp;":"&amp;CELL("address",$F$110)),5, FALSE)</f>
        <v>#N/A</v>
      </c>
      <c r="G314" s="53" t="e">
        <f ca="1">VLOOKUP($C314,INDIRECT("'"&amp;$B312&amp;"'!"&amp;CELL("address",$A$30)&amp;":"&amp;CELL("address",$F$110)),6, FALSE)</f>
        <v>#N/A</v>
      </c>
    </row>
    <row r="315" spans="2:8" ht="14.45" customHeight="1" outlineLevel="1" x14ac:dyDescent="0.25">
      <c r="B315" s="74"/>
      <c r="C315" s="57">
        <v>3</v>
      </c>
      <c r="D315" s="60" t="e">
        <f ca="1">VLOOKUP($C315,INDIRECT("'"&amp;$B312&amp;"'!"&amp;CELL("address",$A$30)&amp;":"&amp;CELL("address",$E$110)),2, FALSE)</f>
        <v>#N/A</v>
      </c>
      <c r="E315" s="60" t="e">
        <f ca="1">VLOOKUP($C315,INDIRECT("'"&amp;$B312&amp;"'!"&amp;CELL("address",$A$30)&amp;":"&amp;CELL("address",$E$110)),3, FALSE)</f>
        <v>#N/A</v>
      </c>
      <c r="F315" s="69" t="e">
        <f ca="1">VLOOKUP($C315,INDIRECT("'"&amp;$B312&amp;"'!"&amp;CELL("address",$A$30)&amp;":"&amp;CELL("address",$F$110)),5, FALSE)</f>
        <v>#N/A</v>
      </c>
      <c r="G315" s="53" t="e">
        <f ca="1">VLOOKUP($C315,INDIRECT("'"&amp;$B312&amp;"'!"&amp;CELL("address",$A$30)&amp;":"&amp;CELL("address",$F$110)),6, FALSE)</f>
        <v>#N/A</v>
      </c>
    </row>
    <row r="316" spans="2:8" ht="14.45" customHeight="1" outlineLevel="1" x14ac:dyDescent="0.25">
      <c r="B316" s="52"/>
      <c r="C316" s="57">
        <v>4</v>
      </c>
      <c r="D316" s="60" t="e">
        <f ca="1">VLOOKUP($C316,INDIRECT("'"&amp;$B312&amp;"'!"&amp;CELL("address",$A$30)&amp;":"&amp;CELL("address",$E$110)),2, FALSE)</f>
        <v>#N/A</v>
      </c>
      <c r="E316" s="60" t="e">
        <f ca="1">VLOOKUP($C316,INDIRECT("'"&amp;$B312&amp;"'!"&amp;CELL("address",$A$30)&amp;":"&amp;CELL("address",$E$110)),3, FALSE)</f>
        <v>#N/A</v>
      </c>
      <c r="F316" s="69" t="e">
        <f ca="1">VLOOKUP($C316,INDIRECT("'"&amp;$B312&amp;"'!"&amp;CELL("address",$A$30)&amp;":"&amp;CELL("address",$F$110)),5, FALSE)</f>
        <v>#N/A</v>
      </c>
      <c r="G316" s="53" t="e">
        <f ca="1">VLOOKUP($C316,INDIRECT("'"&amp;$B312&amp;"'!"&amp;CELL("address",$A$30)&amp;":"&amp;CELL("address",$F$110)),6, FALSE)</f>
        <v>#N/A</v>
      </c>
    </row>
    <row r="317" spans="2:8" ht="15" customHeight="1" outlineLevel="1" thickBot="1" x14ac:dyDescent="0.3">
      <c r="B317" s="54"/>
      <c r="C317" s="58">
        <v>5</v>
      </c>
      <c r="D317" s="61" t="e">
        <f ca="1">VLOOKUP($C317,INDIRECT("'"&amp;$B312&amp;"'!"&amp;CELL("address",$A$30)&amp;":"&amp;CELL("address",$E$110)),2, FALSE)</f>
        <v>#N/A</v>
      </c>
      <c r="E317" s="61" t="e">
        <f ca="1">VLOOKUP($C317,INDIRECT("'"&amp;$B312&amp;"'!"&amp;CELL("address",$A$30)&amp;":"&amp;CELL("address",$E$110)),3, FALSE)</f>
        <v>#N/A</v>
      </c>
      <c r="F317" s="70" t="e">
        <f ca="1">VLOOKUP($C317,INDIRECT("'"&amp;$B312&amp;"'!"&amp;CELL("address",$A$30)&amp;":"&amp;CELL("address",$F$110)),5, FALSE)</f>
        <v>#N/A</v>
      </c>
      <c r="G317" s="55" t="e">
        <f ca="1">VLOOKUP($C317,INDIRECT("'"&amp;$B312&amp;"'!"&amp;CELL("address",$A$30)&amp;":"&amp;CELL("address",$F$110)),6, FALSE)</f>
        <v>#N/A</v>
      </c>
    </row>
    <row r="318" spans="2:8" ht="15.75" thickBot="1" x14ac:dyDescent="0.3">
      <c r="F318" s="2"/>
    </row>
    <row r="319" spans="2:8" ht="15.75" thickBot="1" x14ac:dyDescent="0.3">
      <c r="B319" s="89" t="e">
        <f ca="1">VLOOKUP((ROW(B319)+3)/7, Worksheet!$F$2:$G$51, 2,FALSE)</f>
        <v>#N/A</v>
      </c>
      <c r="C319" s="88" t="e">
        <f ca="1">IF(INDIRECT("'"&amp;$B319&amp;"'!"&amp;CELL("address",$B$5)) = "", "", INDIRECT("'"&amp;$B319&amp;"'!"&amp;CELL("address",$B$5)))</f>
        <v>#N/A</v>
      </c>
      <c r="D319" s="88" t="e">
        <f ca="1">IF(INDIRECT("'"&amp;$B319&amp;"'!"&amp;CELL("address",$B$6)) = "", "", INDIRECT("'"&amp;$B319&amp;"'!"&amp;CELL("address",$B$6)))</f>
        <v>#N/A</v>
      </c>
      <c r="E319" s="88"/>
      <c r="F319" s="88" t="e">
        <f ca="1">IF(INDIRECT("'"&amp;$B319&amp;"'!"&amp;CELL("address",B$9)) = "", "", INDIRECT("'"&amp;$B319&amp;"'!"&amp;CELL("address",B$9)))</f>
        <v>#N/A</v>
      </c>
      <c r="G319" s="90"/>
      <c r="H319" s="62" t="e">
        <f ca="1">HYPERLINK("#'" &amp; B319 &amp; "'!A20", "Click and go to " &amp; C319 &amp; " - " &amp; D319)</f>
        <v>#N/A</v>
      </c>
    </row>
    <row r="320" spans="2:8" ht="14.45" customHeight="1" outlineLevel="1" x14ac:dyDescent="0.25">
      <c r="B320" s="50"/>
      <c r="C320" s="56">
        <v>1</v>
      </c>
      <c r="D320" s="59" t="e">
        <f ca="1">VLOOKUP($C320,INDIRECT("'"&amp;$B319&amp;"'!"&amp;CELL("address",$A$30)&amp;":"&amp;CELL("address",$E$110)),2, FALSE)</f>
        <v>#N/A</v>
      </c>
      <c r="E320" s="59" t="e">
        <f ca="1">VLOOKUP($C320,INDIRECT("'"&amp;$B319&amp;"'!"&amp;CELL("address",$A$30)&amp;":"&amp;CELL("address",$E$110)),3, FALSE)</f>
        <v>#N/A</v>
      </c>
      <c r="F320" s="59" t="e">
        <f ca="1">VLOOKUP($C320,INDIRECT("'"&amp;$B319&amp;"'!"&amp;CELL("address",$A$30)&amp;":"&amp;CELL("address",$F$110)),5, FALSE)</f>
        <v>#N/A</v>
      </c>
      <c r="G320" s="51" t="e">
        <f ca="1">VLOOKUP($C320,INDIRECT("'"&amp;$B319&amp;"'!"&amp;CELL("address",$A$30)&amp;":"&amp;CELL("address",$F$110)),6, FALSE)</f>
        <v>#N/A</v>
      </c>
      <c r="H320" s="62"/>
    </row>
    <row r="321" spans="2:8" ht="14.45" customHeight="1" outlineLevel="1" x14ac:dyDescent="0.25">
      <c r="B321" s="74"/>
      <c r="C321" s="57">
        <v>2</v>
      </c>
      <c r="D321" s="60" t="e">
        <f ca="1">VLOOKUP($C321,INDIRECT("'"&amp;$B319&amp;"'!"&amp;CELL("address",$A$30)&amp;":"&amp;CELL("address",$E$110)),2, FALSE)</f>
        <v>#N/A</v>
      </c>
      <c r="E321" s="60" t="e">
        <f ca="1">VLOOKUP($C321,INDIRECT("'"&amp;$B319&amp;"'!"&amp;CELL("address",$A$30)&amp;":"&amp;CELL("address",$E$110)),3, FALSE)</f>
        <v>#N/A</v>
      </c>
      <c r="F321" s="69" t="e">
        <f ca="1">VLOOKUP($C321,INDIRECT("'"&amp;$B319&amp;"'!"&amp;CELL("address",$A$30)&amp;":"&amp;CELL("address",$F$110)),5, FALSE)</f>
        <v>#N/A</v>
      </c>
      <c r="G321" s="53" t="e">
        <f ca="1">VLOOKUP($C321,INDIRECT("'"&amp;$B319&amp;"'!"&amp;CELL("address",$A$30)&amp;":"&amp;CELL("address",$F$110)),6, FALSE)</f>
        <v>#N/A</v>
      </c>
    </row>
    <row r="322" spans="2:8" ht="14.45" customHeight="1" outlineLevel="1" x14ac:dyDescent="0.25">
      <c r="B322" s="74"/>
      <c r="C322" s="57">
        <v>3</v>
      </c>
      <c r="D322" s="60" t="e">
        <f ca="1">VLOOKUP($C322,INDIRECT("'"&amp;$B319&amp;"'!"&amp;CELL("address",$A$30)&amp;":"&amp;CELL("address",$E$110)),2, FALSE)</f>
        <v>#N/A</v>
      </c>
      <c r="E322" s="60" t="e">
        <f ca="1">VLOOKUP($C322,INDIRECT("'"&amp;$B319&amp;"'!"&amp;CELL("address",$A$30)&amp;":"&amp;CELL("address",$E$110)),3, FALSE)</f>
        <v>#N/A</v>
      </c>
      <c r="F322" s="69" t="e">
        <f ca="1">VLOOKUP($C322,INDIRECT("'"&amp;$B319&amp;"'!"&amp;CELL("address",$A$30)&amp;":"&amp;CELL("address",$F$110)),5, FALSE)</f>
        <v>#N/A</v>
      </c>
      <c r="G322" s="53" t="e">
        <f ca="1">VLOOKUP($C322,INDIRECT("'"&amp;$B319&amp;"'!"&amp;CELL("address",$A$30)&amp;":"&amp;CELL("address",$F$110)),6, FALSE)</f>
        <v>#N/A</v>
      </c>
    </row>
    <row r="323" spans="2:8" ht="14.45" customHeight="1" outlineLevel="1" x14ac:dyDescent="0.25">
      <c r="B323" s="52"/>
      <c r="C323" s="57">
        <v>4</v>
      </c>
      <c r="D323" s="60" t="e">
        <f ca="1">VLOOKUP($C323,INDIRECT("'"&amp;$B319&amp;"'!"&amp;CELL("address",$A$30)&amp;":"&amp;CELL("address",$E$110)),2, FALSE)</f>
        <v>#N/A</v>
      </c>
      <c r="E323" s="60" t="e">
        <f ca="1">VLOOKUP($C323,INDIRECT("'"&amp;$B319&amp;"'!"&amp;CELL("address",$A$30)&amp;":"&amp;CELL("address",$E$110)),3, FALSE)</f>
        <v>#N/A</v>
      </c>
      <c r="F323" s="69" t="e">
        <f ca="1">VLOOKUP($C323,INDIRECT("'"&amp;$B319&amp;"'!"&amp;CELL("address",$A$30)&amp;":"&amp;CELL("address",$F$110)),5, FALSE)</f>
        <v>#N/A</v>
      </c>
      <c r="G323" s="53" t="e">
        <f ca="1">VLOOKUP($C323,INDIRECT("'"&amp;$B319&amp;"'!"&amp;CELL("address",$A$30)&amp;":"&amp;CELL("address",$F$110)),6, FALSE)</f>
        <v>#N/A</v>
      </c>
    </row>
    <row r="324" spans="2:8" ht="15" customHeight="1" outlineLevel="1" thickBot="1" x14ac:dyDescent="0.3">
      <c r="B324" s="54"/>
      <c r="C324" s="58">
        <v>5</v>
      </c>
      <c r="D324" s="61" t="e">
        <f ca="1">VLOOKUP($C324,INDIRECT("'"&amp;$B319&amp;"'!"&amp;CELL("address",$A$30)&amp;":"&amp;CELL("address",$E$110)),2, FALSE)</f>
        <v>#N/A</v>
      </c>
      <c r="E324" s="61" t="e">
        <f ca="1">VLOOKUP($C324,INDIRECT("'"&amp;$B319&amp;"'!"&amp;CELL("address",$A$30)&amp;":"&amp;CELL("address",$E$110)),3, FALSE)</f>
        <v>#N/A</v>
      </c>
      <c r="F324" s="70" t="e">
        <f ca="1">VLOOKUP($C324,INDIRECT("'"&amp;$B319&amp;"'!"&amp;CELL("address",$A$30)&amp;":"&amp;CELL("address",$F$110)),5, FALSE)</f>
        <v>#N/A</v>
      </c>
      <c r="G324" s="55" t="e">
        <f ca="1">VLOOKUP($C324,INDIRECT("'"&amp;$B319&amp;"'!"&amp;CELL("address",$A$30)&amp;":"&amp;CELL("address",$F$110)),6, FALSE)</f>
        <v>#N/A</v>
      </c>
    </row>
    <row r="325" spans="2:8" ht="15.75" thickBot="1" x14ac:dyDescent="0.3">
      <c r="F325" s="2"/>
    </row>
    <row r="326" spans="2:8" ht="15.75" thickBot="1" x14ac:dyDescent="0.3">
      <c r="B326" s="89" t="e">
        <f ca="1">VLOOKUP((ROW(B326)+3)/7, Worksheet!$F$2:$G$51, 2,FALSE)</f>
        <v>#N/A</v>
      </c>
      <c r="C326" s="88" t="e">
        <f ca="1">IF(INDIRECT("'"&amp;$B326&amp;"'!"&amp;CELL("address",$B$5)) = "", "", INDIRECT("'"&amp;$B326&amp;"'!"&amp;CELL("address",$B$5)))</f>
        <v>#N/A</v>
      </c>
      <c r="D326" s="88" t="e">
        <f ca="1">IF(INDIRECT("'"&amp;$B326&amp;"'!"&amp;CELL("address",$B$6)) = "", "", INDIRECT("'"&amp;$B326&amp;"'!"&amp;CELL("address",$B$6)))</f>
        <v>#N/A</v>
      </c>
      <c r="E326" s="88"/>
      <c r="F326" s="88" t="e">
        <f ca="1">IF(INDIRECT("'"&amp;$B326&amp;"'!"&amp;CELL("address",B$9)) = "", "", INDIRECT("'"&amp;$B326&amp;"'!"&amp;CELL("address",B$9)))</f>
        <v>#N/A</v>
      </c>
      <c r="G326" s="90"/>
      <c r="H326" s="62" t="e">
        <f ca="1">HYPERLINK("#'" &amp; B326 &amp; "'!A20", "Click and go to " &amp; C326 &amp; " - " &amp; D326)</f>
        <v>#N/A</v>
      </c>
    </row>
    <row r="327" spans="2:8" ht="14.45" customHeight="1" outlineLevel="1" x14ac:dyDescent="0.25">
      <c r="B327" s="50"/>
      <c r="C327" s="56">
        <v>1</v>
      </c>
      <c r="D327" s="59" t="e">
        <f ca="1">VLOOKUP($C327,INDIRECT("'"&amp;$B326&amp;"'!"&amp;CELL("address",$A$30)&amp;":"&amp;CELL("address",$E$110)),2, FALSE)</f>
        <v>#N/A</v>
      </c>
      <c r="E327" s="59" t="e">
        <f ca="1">VLOOKUP($C327,INDIRECT("'"&amp;$B326&amp;"'!"&amp;CELL("address",$A$30)&amp;":"&amp;CELL("address",$E$110)),3, FALSE)</f>
        <v>#N/A</v>
      </c>
      <c r="F327" s="59" t="e">
        <f ca="1">VLOOKUP($C327,INDIRECT("'"&amp;$B326&amp;"'!"&amp;CELL("address",$A$30)&amp;":"&amp;CELL("address",$F$110)),5, FALSE)</f>
        <v>#N/A</v>
      </c>
      <c r="G327" s="51" t="e">
        <f ca="1">VLOOKUP($C327,INDIRECT("'"&amp;$B326&amp;"'!"&amp;CELL("address",$A$30)&amp;":"&amp;CELL("address",$F$110)),6, FALSE)</f>
        <v>#N/A</v>
      </c>
      <c r="H327" s="62"/>
    </row>
    <row r="328" spans="2:8" ht="14.45" customHeight="1" outlineLevel="1" x14ac:dyDescent="0.25">
      <c r="B328" s="74"/>
      <c r="C328" s="57">
        <v>2</v>
      </c>
      <c r="D328" s="60" t="e">
        <f ca="1">VLOOKUP($C328,INDIRECT("'"&amp;$B326&amp;"'!"&amp;CELL("address",$A$30)&amp;":"&amp;CELL("address",$E$110)),2, FALSE)</f>
        <v>#N/A</v>
      </c>
      <c r="E328" s="60" t="e">
        <f ca="1">VLOOKUP($C328,INDIRECT("'"&amp;$B326&amp;"'!"&amp;CELL("address",$A$30)&amp;":"&amp;CELL("address",$E$110)),3, FALSE)</f>
        <v>#N/A</v>
      </c>
      <c r="F328" s="69" t="e">
        <f ca="1">VLOOKUP($C328,INDIRECT("'"&amp;$B326&amp;"'!"&amp;CELL("address",$A$30)&amp;":"&amp;CELL("address",$F$110)),5, FALSE)</f>
        <v>#N/A</v>
      </c>
      <c r="G328" s="53" t="e">
        <f ca="1">VLOOKUP($C328,INDIRECT("'"&amp;$B326&amp;"'!"&amp;CELL("address",$A$30)&amp;":"&amp;CELL("address",$F$110)),6, FALSE)</f>
        <v>#N/A</v>
      </c>
    </row>
    <row r="329" spans="2:8" ht="14.45" customHeight="1" outlineLevel="1" x14ac:dyDescent="0.25">
      <c r="B329" s="74"/>
      <c r="C329" s="57">
        <v>3</v>
      </c>
      <c r="D329" s="60" t="e">
        <f ca="1">VLOOKUP($C329,INDIRECT("'"&amp;$B326&amp;"'!"&amp;CELL("address",$A$30)&amp;":"&amp;CELL("address",$E$110)),2, FALSE)</f>
        <v>#N/A</v>
      </c>
      <c r="E329" s="60" t="e">
        <f ca="1">VLOOKUP($C329,INDIRECT("'"&amp;$B326&amp;"'!"&amp;CELL("address",$A$30)&amp;":"&amp;CELL("address",$E$110)),3, FALSE)</f>
        <v>#N/A</v>
      </c>
      <c r="F329" s="69" t="e">
        <f ca="1">VLOOKUP($C329,INDIRECT("'"&amp;$B326&amp;"'!"&amp;CELL("address",$A$30)&amp;":"&amp;CELL("address",$F$110)),5, FALSE)</f>
        <v>#N/A</v>
      </c>
      <c r="G329" s="53" t="e">
        <f ca="1">VLOOKUP($C329,INDIRECT("'"&amp;$B326&amp;"'!"&amp;CELL("address",$A$30)&amp;":"&amp;CELL("address",$F$110)),6, FALSE)</f>
        <v>#N/A</v>
      </c>
    </row>
    <row r="330" spans="2:8" ht="14.45" customHeight="1" outlineLevel="1" x14ac:dyDescent="0.25">
      <c r="B330" s="52"/>
      <c r="C330" s="57">
        <v>4</v>
      </c>
      <c r="D330" s="60" t="e">
        <f ca="1">VLOOKUP($C330,INDIRECT("'"&amp;$B326&amp;"'!"&amp;CELL("address",$A$30)&amp;":"&amp;CELL("address",$E$110)),2, FALSE)</f>
        <v>#N/A</v>
      </c>
      <c r="E330" s="60" t="e">
        <f ca="1">VLOOKUP($C330,INDIRECT("'"&amp;$B326&amp;"'!"&amp;CELL("address",$A$30)&amp;":"&amp;CELL("address",$E$110)),3, FALSE)</f>
        <v>#N/A</v>
      </c>
      <c r="F330" s="69" t="e">
        <f ca="1">VLOOKUP($C330,INDIRECT("'"&amp;$B326&amp;"'!"&amp;CELL("address",$A$30)&amp;":"&amp;CELL("address",$F$110)),5, FALSE)</f>
        <v>#N/A</v>
      </c>
      <c r="G330" s="53" t="e">
        <f ca="1">VLOOKUP($C330,INDIRECT("'"&amp;$B326&amp;"'!"&amp;CELL("address",$A$30)&amp;":"&amp;CELL("address",$F$110)),6, FALSE)</f>
        <v>#N/A</v>
      </c>
    </row>
    <row r="331" spans="2:8" ht="15" customHeight="1" outlineLevel="1" thickBot="1" x14ac:dyDescent="0.3">
      <c r="B331" s="54"/>
      <c r="C331" s="58">
        <v>5</v>
      </c>
      <c r="D331" s="61" t="e">
        <f ca="1">VLOOKUP($C331,INDIRECT("'"&amp;$B326&amp;"'!"&amp;CELL("address",$A$30)&amp;":"&amp;CELL("address",$E$110)),2, FALSE)</f>
        <v>#N/A</v>
      </c>
      <c r="E331" s="61" t="e">
        <f ca="1">VLOOKUP($C331,INDIRECT("'"&amp;$B326&amp;"'!"&amp;CELL("address",$A$30)&amp;":"&amp;CELL("address",$E$110)),3, FALSE)</f>
        <v>#N/A</v>
      </c>
      <c r="F331" s="70" t="e">
        <f ca="1">VLOOKUP($C331,INDIRECT("'"&amp;$B326&amp;"'!"&amp;CELL("address",$A$30)&amp;":"&amp;CELL("address",$F$110)),5, FALSE)</f>
        <v>#N/A</v>
      </c>
      <c r="G331" s="55" t="e">
        <f ca="1">VLOOKUP($C331,INDIRECT("'"&amp;$B326&amp;"'!"&amp;CELL("address",$A$30)&amp;":"&amp;CELL("address",$F$110)),6, FALSE)</f>
        <v>#N/A</v>
      </c>
    </row>
    <row r="332" spans="2:8" ht="15.75" thickBot="1" x14ac:dyDescent="0.3">
      <c r="F332" s="2"/>
    </row>
    <row r="333" spans="2:8" ht="15.75" thickBot="1" x14ac:dyDescent="0.3">
      <c r="B333" s="89" t="e">
        <f ca="1">VLOOKUP((ROW(B333)+3)/7, Worksheet!$F$2:$G$51, 2,FALSE)</f>
        <v>#N/A</v>
      </c>
      <c r="C333" s="88" t="e">
        <f ca="1">IF(INDIRECT("'"&amp;$B333&amp;"'!"&amp;CELL("address",$B$5)) = "", "", INDIRECT("'"&amp;$B333&amp;"'!"&amp;CELL("address",$B$5)))</f>
        <v>#N/A</v>
      </c>
      <c r="D333" s="88" t="e">
        <f ca="1">IF(INDIRECT("'"&amp;$B333&amp;"'!"&amp;CELL("address",$B$6)) = "", "", INDIRECT("'"&amp;$B333&amp;"'!"&amp;CELL("address",$B$6)))</f>
        <v>#N/A</v>
      </c>
      <c r="E333" s="88"/>
      <c r="F333" s="88" t="e">
        <f ca="1">IF(INDIRECT("'"&amp;$B333&amp;"'!"&amp;CELL("address",B$9)) = "", "", INDIRECT("'"&amp;$B333&amp;"'!"&amp;CELL("address",B$9)))</f>
        <v>#N/A</v>
      </c>
      <c r="G333" s="90"/>
      <c r="H333" s="62" t="e">
        <f ca="1">HYPERLINK("#'" &amp; B333 &amp; "'!A20", "Click and go to " &amp; C333 &amp; " - " &amp; D333)</f>
        <v>#N/A</v>
      </c>
    </row>
    <row r="334" spans="2:8" ht="14.45" customHeight="1" outlineLevel="1" x14ac:dyDescent="0.25">
      <c r="B334" s="50"/>
      <c r="C334" s="56">
        <v>1</v>
      </c>
      <c r="D334" s="59" t="e">
        <f ca="1">VLOOKUP($C334,INDIRECT("'"&amp;$B333&amp;"'!"&amp;CELL("address",$A$30)&amp;":"&amp;CELL("address",$E$110)),2, FALSE)</f>
        <v>#N/A</v>
      </c>
      <c r="E334" s="59" t="e">
        <f ca="1">VLOOKUP($C334,INDIRECT("'"&amp;$B333&amp;"'!"&amp;CELL("address",$A$30)&amp;":"&amp;CELL("address",$E$110)),3, FALSE)</f>
        <v>#N/A</v>
      </c>
      <c r="F334" s="59" t="e">
        <f ca="1">VLOOKUP($C334,INDIRECT("'"&amp;$B333&amp;"'!"&amp;CELL("address",$A$30)&amp;":"&amp;CELL("address",$F$110)),5, FALSE)</f>
        <v>#N/A</v>
      </c>
      <c r="G334" s="51" t="e">
        <f ca="1">VLOOKUP($C334,INDIRECT("'"&amp;$B333&amp;"'!"&amp;CELL("address",$A$30)&amp;":"&amp;CELL("address",$F$110)),6, FALSE)</f>
        <v>#N/A</v>
      </c>
      <c r="H334" s="62"/>
    </row>
    <row r="335" spans="2:8" ht="14.45" customHeight="1" outlineLevel="1" x14ac:dyDescent="0.25">
      <c r="B335" s="74"/>
      <c r="C335" s="57">
        <v>2</v>
      </c>
      <c r="D335" s="60" t="e">
        <f ca="1">VLOOKUP($C335,INDIRECT("'"&amp;$B333&amp;"'!"&amp;CELL("address",$A$30)&amp;":"&amp;CELL("address",$E$110)),2, FALSE)</f>
        <v>#N/A</v>
      </c>
      <c r="E335" s="60" t="e">
        <f ca="1">VLOOKUP($C335,INDIRECT("'"&amp;$B333&amp;"'!"&amp;CELL("address",$A$30)&amp;":"&amp;CELL("address",$E$110)),3, FALSE)</f>
        <v>#N/A</v>
      </c>
      <c r="F335" s="69" t="e">
        <f ca="1">VLOOKUP($C335,INDIRECT("'"&amp;$B333&amp;"'!"&amp;CELL("address",$A$30)&amp;":"&amp;CELL("address",$F$110)),5, FALSE)</f>
        <v>#N/A</v>
      </c>
      <c r="G335" s="53" t="e">
        <f ca="1">VLOOKUP($C335,INDIRECT("'"&amp;$B333&amp;"'!"&amp;CELL("address",$A$30)&amp;":"&amp;CELL("address",$F$110)),6, FALSE)</f>
        <v>#N/A</v>
      </c>
    </row>
    <row r="336" spans="2:8" ht="14.45" customHeight="1" outlineLevel="1" x14ac:dyDescent="0.25">
      <c r="B336" s="74"/>
      <c r="C336" s="57">
        <v>3</v>
      </c>
      <c r="D336" s="60" t="e">
        <f ca="1">VLOOKUP($C336,INDIRECT("'"&amp;$B333&amp;"'!"&amp;CELL("address",$A$30)&amp;":"&amp;CELL("address",$E$110)),2, FALSE)</f>
        <v>#N/A</v>
      </c>
      <c r="E336" s="60" t="e">
        <f ca="1">VLOOKUP($C336,INDIRECT("'"&amp;$B333&amp;"'!"&amp;CELL("address",$A$30)&amp;":"&amp;CELL("address",$E$110)),3, FALSE)</f>
        <v>#N/A</v>
      </c>
      <c r="F336" s="69" t="e">
        <f ca="1">VLOOKUP($C336,INDIRECT("'"&amp;$B333&amp;"'!"&amp;CELL("address",$A$30)&amp;":"&amp;CELL("address",$F$110)),5, FALSE)</f>
        <v>#N/A</v>
      </c>
      <c r="G336" s="53" t="e">
        <f ca="1">VLOOKUP($C336,INDIRECT("'"&amp;$B333&amp;"'!"&amp;CELL("address",$A$30)&amp;":"&amp;CELL("address",$F$110)),6, FALSE)</f>
        <v>#N/A</v>
      </c>
    </row>
    <row r="337" spans="2:8" ht="14.45" customHeight="1" outlineLevel="1" x14ac:dyDescent="0.25">
      <c r="B337" s="52"/>
      <c r="C337" s="57">
        <v>4</v>
      </c>
      <c r="D337" s="60" t="e">
        <f ca="1">VLOOKUP($C337,INDIRECT("'"&amp;$B333&amp;"'!"&amp;CELL("address",$A$30)&amp;":"&amp;CELL("address",$E$110)),2, FALSE)</f>
        <v>#N/A</v>
      </c>
      <c r="E337" s="60" t="e">
        <f ca="1">VLOOKUP($C337,INDIRECT("'"&amp;$B333&amp;"'!"&amp;CELL("address",$A$30)&amp;":"&amp;CELL("address",$E$110)),3, FALSE)</f>
        <v>#N/A</v>
      </c>
      <c r="F337" s="69" t="e">
        <f ca="1">VLOOKUP($C337,INDIRECT("'"&amp;$B333&amp;"'!"&amp;CELL("address",$A$30)&amp;":"&amp;CELL("address",$F$110)),5, FALSE)</f>
        <v>#N/A</v>
      </c>
      <c r="G337" s="53" t="e">
        <f ca="1">VLOOKUP($C337,INDIRECT("'"&amp;$B333&amp;"'!"&amp;CELL("address",$A$30)&amp;":"&amp;CELL("address",$F$110)),6, FALSE)</f>
        <v>#N/A</v>
      </c>
    </row>
    <row r="338" spans="2:8" ht="15" customHeight="1" outlineLevel="1" thickBot="1" x14ac:dyDescent="0.3">
      <c r="B338" s="54"/>
      <c r="C338" s="58">
        <v>5</v>
      </c>
      <c r="D338" s="61" t="e">
        <f ca="1">VLOOKUP($C338,INDIRECT("'"&amp;$B333&amp;"'!"&amp;CELL("address",$A$30)&amp;":"&amp;CELL("address",$E$110)),2, FALSE)</f>
        <v>#N/A</v>
      </c>
      <c r="E338" s="61" t="e">
        <f ca="1">VLOOKUP($C338,INDIRECT("'"&amp;$B333&amp;"'!"&amp;CELL("address",$A$30)&amp;":"&amp;CELL("address",$E$110)),3, FALSE)</f>
        <v>#N/A</v>
      </c>
      <c r="F338" s="70" t="e">
        <f ca="1">VLOOKUP($C338,INDIRECT("'"&amp;$B333&amp;"'!"&amp;CELL("address",$A$30)&amp;":"&amp;CELL("address",$F$110)),5, FALSE)</f>
        <v>#N/A</v>
      </c>
      <c r="G338" s="55" t="e">
        <f ca="1">VLOOKUP($C338,INDIRECT("'"&amp;$B333&amp;"'!"&amp;CELL("address",$A$30)&amp;":"&amp;CELL("address",$F$110)),6, FALSE)</f>
        <v>#N/A</v>
      </c>
    </row>
    <row r="339" spans="2:8" ht="15.75" thickBot="1" x14ac:dyDescent="0.3">
      <c r="F339" s="2"/>
    </row>
    <row r="340" spans="2:8" ht="15.75" thickBot="1" x14ac:dyDescent="0.3">
      <c r="B340" s="89" t="e">
        <f ca="1">VLOOKUP((ROW(B340)+3)/7, Worksheet!$F$2:$G$51, 2,FALSE)</f>
        <v>#N/A</v>
      </c>
      <c r="C340" s="88" t="e">
        <f ca="1">IF(INDIRECT("'"&amp;$B340&amp;"'!"&amp;CELL("address",$B$5)) = "", "", INDIRECT("'"&amp;$B340&amp;"'!"&amp;CELL("address",$B$5)))</f>
        <v>#N/A</v>
      </c>
      <c r="D340" s="88" t="e">
        <f ca="1">IF(INDIRECT("'"&amp;$B340&amp;"'!"&amp;CELL("address",$B$6)) = "", "", INDIRECT("'"&amp;$B340&amp;"'!"&amp;CELL("address",$B$6)))</f>
        <v>#N/A</v>
      </c>
      <c r="E340" s="88"/>
      <c r="F340" s="88" t="e">
        <f ca="1">IF(INDIRECT("'"&amp;$B340&amp;"'!"&amp;CELL("address",B$9)) = "", "", INDIRECT("'"&amp;$B340&amp;"'!"&amp;CELL("address",B$9)))</f>
        <v>#N/A</v>
      </c>
      <c r="G340" s="90"/>
      <c r="H340" s="62" t="e">
        <f ca="1">HYPERLINK("#'" &amp; B340 &amp; "'!A20", "Click and go to " &amp; C340 &amp; " - " &amp; D340)</f>
        <v>#N/A</v>
      </c>
    </row>
    <row r="341" spans="2:8" ht="14.45" customHeight="1" outlineLevel="1" x14ac:dyDescent="0.25">
      <c r="B341" s="50"/>
      <c r="C341" s="56">
        <v>1</v>
      </c>
      <c r="D341" s="59" t="e">
        <f ca="1">VLOOKUP($C341,INDIRECT("'"&amp;$B340&amp;"'!"&amp;CELL("address",$A$30)&amp;":"&amp;CELL("address",$E$110)),2, FALSE)</f>
        <v>#N/A</v>
      </c>
      <c r="E341" s="59" t="e">
        <f ca="1">VLOOKUP($C341,INDIRECT("'"&amp;$B340&amp;"'!"&amp;CELL("address",$A$30)&amp;":"&amp;CELL("address",$E$110)),3, FALSE)</f>
        <v>#N/A</v>
      </c>
      <c r="F341" s="59" t="e">
        <f ca="1">VLOOKUP($C341,INDIRECT("'"&amp;$B340&amp;"'!"&amp;CELL("address",$A$30)&amp;":"&amp;CELL("address",$F$110)),5, FALSE)</f>
        <v>#N/A</v>
      </c>
      <c r="G341" s="51" t="e">
        <f ca="1">VLOOKUP($C341,INDIRECT("'"&amp;$B340&amp;"'!"&amp;CELL("address",$A$30)&amp;":"&amp;CELL("address",$F$110)),6, FALSE)</f>
        <v>#N/A</v>
      </c>
      <c r="H341" s="62"/>
    </row>
    <row r="342" spans="2:8" ht="14.45" customHeight="1" outlineLevel="1" x14ac:dyDescent="0.25">
      <c r="B342" s="74"/>
      <c r="C342" s="57">
        <v>2</v>
      </c>
      <c r="D342" s="60" t="e">
        <f ca="1">VLOOKUP($C342,INDIRECT("'"&amp;$B340&amp;"'!"&amp;CELL("address",$A$30)&amp;":"&amp;CELL("address",$E$110)),2, FALSE)</f>
        <v>#N/A</v>
      </c>
      <c r="E342" s="60" t="e">
        <f ca="1">VLOOKUP($C342,INDIRECT("'"&amp;$B340&amp;"'!"&amp;CELL("address",$A$30)&amp;":"&amp;CELL("address",$E$110)),3, FALSE)</f>
        <v>#N/A</v>
      </c>
      <c r="F342" s="69" t="e">
        <f ca="1">VLOOKUP($C342,INDIRECT("'"&amp;$B340&amp;"'!"&amp;CELL("address",$A$30)&amp;":"&amp;CELL("address",$F$110)),5, FALSE)</f>
        <v>#N/A</v>
      </c>
      <c r="G342" s="53" t="e">
        <f ca="1">VLOOKUP($C342,INDIRECT("'"&amp;$B340&amp;"'!"&amp;CELL("address",$A$30)&amp;":"&amp;CELL("address",$F$110)),6, FALSE)</f>
        <v>#N/A</v>
      </c>
    </row>
    <row r="343" spans="2:8" ht="14.45" customHeight="1" outlineLevel="1" x14ac:dyDescent="0.25">
      <c r="B343" s="74"/>
      <c r="C343" s="57">
        <v>3</v>
      </c>
      <c r="D343" s="60" t="e">
        <f ca="1">VLOOKUP($C343,INDIRECT("'"&amp;$B340&amp;"'!"&amp;CELL("address",$A$30)&amp;":"&amp;CELL("address",$E$110)),2, FALSE)</f>
        <v>#N/A</v>
      </c>
      <c r="E343" s="60" t="e">
        <f ca="1">VLOOKUP($C343,INDIRECT("'"&amp;$B340&amp;"'!"&amp;CELL("address",$A$30)&amp;":"&amp;CELL("address",$E$110)),3, FALSE)</f>
        <v>#N/A</v>
      </c>
      <c r="F343" s="69" t="e">
        <f ca="1">VLOOKUP($C343,INDIRECT("'"&amp;$B340&amp;"'!"&amp;CELL("address",$A$30)&amp;":"&amp;CELL("address",$F$110)),5, FALSE)</f>
        <v>#N/A</v>
      </c>
      <c r="G343" s="53" t="e">
        <f ca="1">VLOOKUP($C343,INDIRECT("'"&amp;$B340&amp;"'!"&amp;CELL("address",$A$30)&amp;":"&amp;CELL("address",$F$110)),6, FALSE)</f>
        <v>#N/A</v>
      </c>
    </row>
    <row r="344" spans="2:8" ht="14.45" customHeight="1" outlineLevel="1" x14ac:dyDescent="0.25">
      <c r="B344" s="52"/>
      <c r="C344" s="57">
        <v>4</v>
      </c>
      <c r="D344" s="60" t="e">
        <f ca="1">VLOOKUP($C344,INDIRECT("'"&amp;$B340&amp;"'!"&amp;CELL("address",$A$30)&amp;":"&amp;CELL("address",$E$110)),2, FALSE)</f>
        <v>#N/A</v>
      </c>
      <c r="E344" s="60" t="e">
        <f ca="1">VLOOKUP($C344,INDIRECT("'"&amp;$B340&amp;"'!"&amp;CELL("address",$A$30)&amp;":"&amp;CELL("address",$E$110)),3, FALSE)</f>
        <v>#N/A</v>
      </c>
      <c r="F344" s="69" t="e">
        <f ca="1">VLOOKUP($C344,INDIRECT("'"&amp;$B340&amp;"'!"&amp;CELL("address",$A$30)&amp;":"&amp;CELL("address",$F$110)),5, FALSE)</f>
        <v>#N/A</v>
      </c>
      <c r="G344" s="53" t="e">
        <f ca="1">VLOOKUP($C344,INDIRECT("'"&amp;$B340&amp;"'!"&amp;CELL("address",$A$30)&amp;":"&amp;CELL("address",$F$110)),6, FALSE)</f>
        <v>#N/A</v>
      </c>
    </row>
    <row r="345" spans="2:8" ht="15" customHeight="1" outlineLevel="1" thickBot="1" x14ac:dyDescent="0.3">
      <c r="B345" s="54"/>
      <c r="C345" s="58">
        <v>5</v>
      </c>
      <c r="D345" s="61" t="e">
        <f ca="1">VLOOKUP($C345,INDIRECT("'"&amp;$B340&amp;"'!"&amp;CELL("address",$A$30)&amp;":"&amp;CELL("address",$E$110)),2, FALSE)</f>
        <v>#N/A</v>
      </c>
      <c r="E345" s="61" t="e">
        <f ca="1">VLOOKUP($C345,INDIRECT("'"&amp;$B340&amp;"'!"&amp;CELL("address",$A$30)&amp;":"&amp;CELL("address",$E$110)),3, FALSE)</f>
        <v>#N/A</v>
      </c>
      <c r="F345" s="70" t="e">
        <f ca="1">VLOOKUP($C345,INDIRECT("'"&amp;$B340&amp;"'!"&amp;CELL("address",$A$30)&amp;":"&amp;CELL("address",$F$110)),5, FALSE)</f>
        <v>#N/A</v>
      </c>
      <c r="G345" s="55" t="e">
        <f ca="1">VLOOKUP($C345,INDIRECT("'"&amp;$B340&amp;"'!"&amp;CELL("address",$A$30)&amp;":"&amp;CELL("address",$F$110)),6, FALSE)</f>
        <v>#N/A</v>
      </c>
    </row>
    <row r="346" spans="2:8" ht="15.75" thickBot="1" x14ac:dyDescent="0.3">
      <c r="F346" s="2"/>
    </row>
    <row r="347" spans="2:8" ht="15.75" thickBot="1" x14ac:dyDescent="0.3">
      <c r="B347" s="89" t="e">
        <f ca="1">VLOOKUP((ROW(B347)+3)/7, Worksheet!$F$2:$G$51, 2,FALSE)</f>
        <v>#N/A</v>
      </c>
      <c r="C347" s="88" t="e">
        <f ca="1">IF(INDIRECT("'"&amp;$B347&amp;"'!"&amp;CELL("address",$B$5)) = "", "", INDIRECT("'"&amp;$B347&amp;"'!"&amp;CELL("address",$B$5)))</f>
        <v>#N/A</v>
      </c>
      <c r="D347" s="88" t="e">
        <f ca="1">IF(INDIRECT("'"&amp;$B347&amp;"'!"&amp;CELL("address",$B$6)) = "", "", INDIRECT("'"&amp;$B347&amp;"'!"&amp;CELL("address",$B$6)))</f>
        <v>#N/A</v>
      </c>
      <c r="E347" s="88"/>
      <c r="F347" s="88" t="e">
        <f ca="1">IF(INDIRECT("'"&amp;$B347&amp;"'!"&amp;CELL("address",B$9)) = "", "", INDIRECT("'"&amp;$B347&amp;"'!"&amp;CELL("address",B$9)))</f>
        <v>#N/A</v>
      </c>
      <c r="G347" s="90"/>
      <c r="H347" s="62" t="e">
        <f ca="1">HYPERLINK("#'" &amp; B347 &amp; "'!A20", "Click and go to " &amp; C347 &amp; " - " &amp; D347)</f>
        <v>#N/A</v>
      </c>
    </row>
    <row r="348" spans="2:8" ht="14.45" customHeight="1" outlineLevel="1" x14ac:dyDescent="0.25">
      <c r="B348" s="50"/>
      <c r="C348" s="56">
        <v>1</v>
      </c>
      <c r="D348" s="59" t="e">
        <f ca="1">VLOOKUP($C348,INDIRECT("'"&amp;$B347&amp;"'!"&amp;CELL("address",$A$30)&amp;":"&amp;CELL("address",$E$110)),2, FALSE)</f>
        <v>#N/A</v>
      </c>
      <c r="E348" s="59" t="e">
        <f ca="1">VLOOKUP($C348,INDIRECT("'"&amp;$B347&amp;"'!"&amp;CELL("address",$A$30)&amp;":"&amp;CELL("address",$E$110)),3, FALSE)</f>
        <v>#N/A</v>
      </c>
      <c r="F348" s="59" t="e">
        <f ca="1">VLOOKUP($C348,INDIRECT("'"&amp;$B347&amp;"'!"&amp;CELL("address",$A$30)&amp;":"&amp;CELL("address",$F$110)),5, FALSE)</f>
        <v>#N/A</v>
      </c>
      <c r="G348" s="51" t="e">
        <f ca="1">VLOOKUP($C348,INDIRECT("'"&amp;$B347&amp;"'!"&amp;CELL("address",$A$30)&amp;":"&amp;CELL("address",$F$110)),6, FALSE)</f>
        <v>#N/A</v>
      </c>
      <c r="H348" s="62"/>
    </row>
    <row r="349" spans="2:8" ht="14.45" customHeight="1" outlineLevel="1" x14ac:dyDescent="0.25">
      <c r="B349" s="74"/>
      <c r="C349" s="57">
        <v>2</v>
      </c>
      <c r="D349" s="60" t="e">
        <f ca="1">VLOOKUP($C349,INDIRECT("'"&amp;$B347&amp;"'!"&amp;CELL("address",$A$30)&amp;":"&amp;CELL("address",$E$110)),2, FALSE)</f>
        <v>#N/A</v>
      </c>
      <c r="E349" s="60" t="e">
        <f ca="1">VLOOKUP($C349,INDIRECT("'"&amp;$B347&amp;"'!"&amp;CELL("address",$A$30)&amp;":"&amp;CELL("address",$E$110)),3, FALSE)</f>
        <v>#N/A</v>
      </c>
      <c r="F349" s="69" t="e">
        <f ca="1">VLOOKUP($C349,INDIRECT("'"&amp;$B347&amp;"'!"&amp;CELL("address",$A$30)&amp;":"&amp;CELL("address",$F$110)),5, FALSE)</f>
        <v>#N/A</v>
      </c>
      <c r="G349" s="53" t="e">
        <f ca="1">VLOOKUP($C349,INDIRECT("'"&amp;$B347&amp;"'!"&amp;CELL("address",$A$30)&amp;":"&amp;CELL("address",$F$110)),6, FALSE)</f>
        <v>#N/A</v>
      </c>
    </row>
    <row r="350" spans="2:8" ht="14.45" customHeight="1" outlineLevel="1" x14ac:dyDescent="0.25">
      <c r="B350" s="74"/>
      <c r="C350" s="57">
        <v>3</v>
      </c>
      <c r="D350" s="60" t="e">
        <f ca="1">VLOOKUP($C350,INDIRECT("'"&amp;$B347&amp;"'!"&amp;CELL("address",$A$30)&amp;":"&amp;CELL("address",$E$110)),2, FALSE)</f>
        <v>#N/A</v>
      </c>
      <c r="E350" s="60" t="e">
        <f ca="1">VLOOKUP($C350,INDIRECT("'"&amp;$B347&amp;"'!"&amp;CELL("address",$A$30)&amp;":"&amp;CELL("address",$E$110)),3, FALSE)</f>
        <v>#N/A</v>
      </c>
      <c r="F350" s="69" t="e">
        <f ca="1">VLOOKUP($C350,INDIRECT("'"&amp;$B347&amp;"'!"&amp;CELL("address",$A$30)&amp;":"&amp;CELL("address",$F$110)),5, FALSE)</f>
        <v>#N/A</v>
      </c>
      <c r="G350" s="53" t="e">
        <f ca="1">VLOOKUP($C350,INDIRECT("'"&amp;$B347&amp;"'!"&amp;CELL("address",$A$30)&amp;":"&amp;CELL("address",$F$110)),6, FALSE)</f>
        <v>#N/A</v>
      </c>
    </row>
    <row r="351" spans="2:8" ht="14.45" customHeight="1" outlineLevel="1" x14ac:dyDescent="0.25">
      <c r="B351" s="52"/>
      <c r="C351" s="57">
        <v>4</v>
      </c>
      <c r="D351" s="60" t="e">
        <f ca="1">VLOOKUP($C351,INDIRECT("'"&amp;$B347&amp;"'!"&amp;CELL("address",$A$30)&amp;":"&amp;CELL("address",$E$110)),2, FALSE)</f>
        <v>#N/A</v>
      </c>
      <c r="E351" s="60" t="e">
        <f ca="1">VLOOKUP($C351,INDIRECT("'"&amp;$B347&amp;"'!"&amp;CELL("address",$A$30)&amp;":"&amp;CELL("address",$E$110)),3, FALSE)</f>
        <v>#N/A</v>
      </c>
      <c r="F351" s="69" t="e">
        <f ca="1">VLOOKUP($C351,INDIRECT("'"&amp;$B347&amp;"'!"&amp;CELL("address",$A$30)&amp;":"&amp;CELL("address",$F$110)),5, FALSE)</f>
        <v>#N/A</v>
      </c>
      <c r="G351" s="53" t="e">
        <f ca="1">VLOOKUP($C351,INDIRECT("'"&amp;$B347&amp;"'!"&amp;CELL("address",$A$30)&amp;":"&amp;CELL("address",$F$110)),6, FALSE)</f>
        <v>#N/A</v>
      </c>
    </row>
    <row r="352" spans="2:8" ht="15" customHeight="1" outlineLevel="1" thickBot="1" x14ac:dyDescent="0.3">
      <c r="B352" s="54"/>
      <c r="C352" s="58">
        <v>5</v>
      </c>
      <c r="D352" s="61" t="e">
        <f ca="1">VLOOKUP($C352,INDIRECT("'"&amp;$B347&amp;"'!"&amp;CELL("address",$A$30)&amp;":"&amp;CELL("address",$E$110)),2, FALSE)</f>
        <v>#N/A</v>
      </c>
      <c r="E352" s="61" t="e">
        <f ca="1">VLOOKUP($C352,INDIRECT("'"&amp;$B347&amp;"'!"&amp;CELL("address",$A$30)&amp;":"&amp;CELL("address",$E$110)),3, FALSE)</f>
        <v>#N/A</v>
      </c>
      <c r="F352" s="70" t="e">
        <f ca="1">VLOOKUP($C352,INDIRECT("'"&amp;$B347&amp;"'!"&amp;CELL("address",$A$30)&amp;":"&amp;CELL("address",$F$110)),5, FALSE)</f>
        <v>#N/A</v>
      </c>
      <c r="G352" s="55" t="e">
        <f ca="1">VLOOKUP($C352,INDIRECT("'"&amp;$B347&amp;"'!"&amp;CELL("address",$A$30)&amp;":"&amp;CELL("address",$F$110)),6, FALSE)</f>
        <v>#N/A</v>
      </c>
    </row>
    <row r="353" spans="6:6" x14ac:dyDescent="0.25">
      <c r="F353" s="2"/>
    </row>
  </sheetData>
  <mergeCells count="2">
    <mergeCell ref="J4:J9"/>
    <mergeCell ref="E1:F1"/>
  </mergeCells>
  <conditionalFormatting sqref="D5:G10">
    <cfRule type="containsErrors" dxfId="51" priority="149">
      <formula>ISERROR(D5)</formula>
    </cfRule>
  </conditionalFormatting>
  <conditionalFormatting sqref="D12:G17">
    <cfRule type="containsErrors" dxfId="50" priority="50">
      <formula>ISERROR(D12)</formula>
    </cfRule>
  </conditionalFormatting>
  <conditionalFormatting sqref="D19:G24">
    <cfRule type="containsErrors" dxfId="49" priority="49">
      <formula>ISERROR(D19)</formula>
    </cfRule>
  </conditionalFormatting>
  <conditionalFormatting sqref="D26:G31">
    <cfRule type="containsErrors" dxfId="48" priority="48">
      <formula>ISERROR(D26)</formula>
    </cfRule>
  </conditionalFormatting>
  <conditionalFormatting sqref="D33:G38">
    <cfRule type="containsErrors" dxfId="47" priority="47">
      <formula>ISERROR(D33)</formula>
    </cfRule>
  </conditionalFormatting>
  <conditionalFormatting sqref="D40:G45">
    <cfRule type="containsErrors" dxfId="46" priority="46">
      <formula>ISERROR(D40)</formula>
    </cfRule>
  </conditionalFormatting>
  <conditionalFormatting sqref="D47:G52">
    <cfRule type="containsErrors" dxfId="45" priority="45">
      <formula>ISERROR(D47)</formula>
    </cfRule>
  </conditionalFormatting>
  <conditionalFormatting sqref="D54:G59">
    <cfRule type="containsErrors" dxfId="44" priority="44">
      <formula>ISERROR(D54)</formula>
    </cfRule>
  </conditionalFormatting>
  <conditionalFormatting sqref="D61:G66">
    <cfRule type="containsErrors" dxfId="43" priority="43">
      <formula>ISERROR(D61)</formula>
    </cfRule>
  </conditionalFormatting>
  <conditionalFormatting sqref="D68:G73">
    <cfRule type="containsErrors" dxfId="42" priority="42">
      <formula>ISERROR(D68)</formula>
    </cfRule>
  </conditionalFormatting>
  <conditionalFormatting sqref="D75:G80">
    <cfRule type="containsErrors" dxfId="41" priority="41">
      <formula>ISERROR(D75)</formula>
    </cfRule>
  </conditionalFormatting>
  <conditionalFormatting sqref="D82:G87">
    <cfRule type="containsErrors" dxfId="40" priority="40">
      <formula>ISERROR(D82)</formula>
    </cfRule>
  </conditionalFormatting>
  <conditionalFormatting sqref="D89:G94">
    <cfRule type="containsErrors" dxfId="39" priority="39">
      <formula>ISERROR(D89)</formula>
    </cfRule>
  </conditionalFormatting>
  <conditionalFormatting sqref="D96:G101">
    <cfRule type="containsErrors" dxfId="38" priority="38">
      <formula>ISERROR(D96)</formula>
    </cfRule>
  </conditionalFormatting>
  <conditionalFormatting sqref="D103:G108">
    <cfRule type="containsErrors" dxfId="37" priority="37">
      <formula>ISERROR(D103)</formula>
    </cfRule>
  </conditionalFormatting>
  <conditionalFormatting sqref="D110:G115">
    <cfRule type="containsErrors" dxfId="36" priority="36">
      <formula>ISERROR(D110)</formula>
    </cfRule>
  </conditionalFormatting>
  <conditionalFormatting sqref="D117:G122">
    <cfRule type="containsErrors" dxfId="35" priority="35">
      <formula>ISERROR(D117)</formula>
    </cfRule>
  </conditionalFormatting>
  <conditionalFormatting sqref="D124:G129">
    <cfRule type="containsErrors" dxfId="34" priority="34">
      <formula>ISERROR(D124)</formula>
    </cfRule>
  </conditionalFormatting>
  <conditionalFormatting sqref="D131:G136">
    <cfRule type="containsErrors" dxfId="33" priority="33">
      <formula>ISERROR(D131)</formula>
    </cfRule>
  </conditionalFormatting>
  <conditionalFormatting sqref="D138:G143">
    <cfRule type="containsErrors" dxfId="32" priority="32">
      <formula>ISERROR(D138)</formula>
    </cfRule>
  </conditionalFormatting>
  <conditionalFormatting sqref="D145:G150">
    <cfRule type="containsErrors" dxfId="31" priority="31">
      <formula>ISERROR(D145)</formula>
    </cfRule>
  </conditionalFormatting>
  <conditionalFormatting sqref="D152:G157">
    <cfRule type="containsErrors" dxfId="30" priority="30">
      <formula>ISERROR(D152)</formula>
    </cfRule>
  </conditionalFormatting>
  <conditionalFormatting sqref="D159:G164">
    <cfRule type="containsErrors" dxfId="29" priority="29">
      <formula>ISERROR(D159)</formula>
    </cfRule>
  </conditionalFormatting>
  <conditionalFormatting sqref="D166:G171">
    <cfRule type="containsErrors" dxfId="28" priority="28">
      <formula>ISERROR(D166)</formula>
    </cfRule>
  </conditionalFormatting>
  <conditionalFormatting sqref="D173:G178">
    <cfRule type="containsErrors" dxfId="27" priority="27">
      <formula>ISERROR(D173)</formula>
    </cfRule>
  </conditionalFormatting>
  <conditionalFormatting sqref="D180:G185">
    <cfRule type="containsErrors" dxfId="26" priority="26">
      <formula>ISERROR(D180)</formula>
    </cfRule>
  </conditionalFormatting>
  <conditionalFormatting sqref="D187:G192">
    <cfRule type="containsErrors" dxfId="25" priority="25">
      <formula>ISERROR(D187)</formula>
    </cfRule>
  </conditionalFormatting>
  <conditionalFormatting sqref="D194:G199">
    <cfRule type="containsErrors" dxfId="24" priority="24">
      <formula>ISERROR(D194)</formula>
    </cfRule>
  </conditionalFormatting>
  <conditionalFormatting sqref="D201:G206">
    <cfRule type="containsErrors" dxfId="23" priority="23">
      <formula>ISERROR(D201)</formula>
    </cfRule>
  </conditionalFormatting>
  <conditionalFormatting sqref="D208:G213">
    <cfRule type="containsErrors" dxfId="22" priority="22">
      <formula>ISERROR(D208)</formula>
    </cfRule>
  </conditionalFormatting>
  <conditionalFormatting sqref="D215:G220">
    <cfRule type="containsErrors" dxfId="21" priority="21">
      <formula>ISERROR(D215)</formula>
    </cfRule>
  </conditionalFormatting>
  <conditionalFormatting sqref="D222:G227">
    <cfRule type="containsErrors" dxfId="20" priority="20">
      <formula>ISERROR(D222)</formula>
    </cfRule>
  </conditionalFormatting>
  <conditionalFormatting sqref="D229:G234">
    <cfRule type="containsErrors" dxfId="19" priority="19">
      <formula>ISERROR(D229)</formula>
    </cfRule>
  </conditionalFormatting>
  <conditionalFormatting sqref="D236:G241">
    <cfRule type="containsErrors" dxfId="18" priority="18">
      <formula>ISERROR(D236)</formula>
    </cfRule>
  </conditionalFormatting>
  <conditionalFormatting sqref="D243:G248">
    <cfRule type="containsErrors" dxfId="17" priority="17">
      <formula>ISERROR(D243)</formula>
    </cfRule>
  </conditionalFormatting>
  <conditionalFormatting sqref="D250:G255">
    <cfRule type="containsErrors" dxfId="16" priority="16">
      <formula>ISERROR(D250)</formula>
    </cfRule>
  </conditionalFormatting>
  <conditionalFormatting sqref="D257:G262">
    <cfRule type="containsErrors" dxfId="15" priority="15">
      <formula>ISERROR(D257)</formula>
    </cfRule>
  </conditionalFormatting>
  <conditionalFormatting sqref="D264:G269">
    <cfRule type="containsErrors" dxfId="14" priority="14">
      <formula>ISERROR(D264)</formula>
    </cfRule>
  </conditionalFormatting>
  <conditionalFormatting sqref="D271:G276">
    <cfRule type="containsErrors" dxfId="13" priority="13">
      <formula>ISERROR(D271)</formula>
    </cfRule>
  </conditionalFormatting>
  <conditionalFormatting sqref="D278:G283">
    <cfRule type="containsErrors" dxfId="12" priority="12">
      <formula>ISERROR(D278)</formula>
    </cfRule>
  </conditionalFormatting>
  <conditionalFormatting sqref="D285:G290">
    <cfRule type="containsErrors" dxfId="11" priority="11">
      <formula>ISERROR(D285)</formula>
    </cfRule>
  </conditionalFormatting>
  <conditionalFormatting sqref="D292:G297">
    <cfRule type="containsErrors" dxfId="10" priority="10">
      <formula>ISERROR(D292)</formula>
    </cfRule>
  </conditionalFormatting>
  <conditionalFormatting sqref="D299:G304">
    <cfRule type="containsErrors" dxfId="9" priority="9">
      <formula>ISERROR(D299)</formula>
    </cfRule>
  </conditionalFormatting>
  <conditionalFormatting sqref="D306:G311">
    <cfRule type="containsErrors" dxfId="8" priority="8">
      <formula>ISERROR(D306)</formula>
    </cfRule>
  </conditionalFormatting>
  <conditionalFormatting sqref="D313:G318">
    <cfRule type="containsErrors" dxfId="7" priority="7">
      <formula>ISERROR(D313)</formula>
    </cfRule>
  </conditionalFormatting>
  <conditionalFormatting sqref="D320:G325">
    <cfRule type="containsErrors" dxfId="6" priority="6">
      <formula>ISERROR(D320)</formula>
    </cfRule>
  </conditionalFormatting>
  <conditionalFormatting sqref="D327:G332">
    <cfRule type="containsErrors" dxfId="5" priority="5">
      <formula>ISERROR(D327)</formula>
    </cfRule>
  </conditionalFormatting>
  <conditionalFormatting sqref="D334:G339">
    <cfRule type="containsErrors" dxfId="4" priority="4">
      <formula>ISERROR(D334)</formula>
    </cfRule>
  </conditionalFormatting>
  <conditionalFormatting sqref="D341:G346">
    <cfRule type="containsErrors" dxfId="3" priority="3">
      <formula>ISERROR(D341)</formula>
    </cfRule>
  </conditionalFormatting>
  <conditionalFormatting sqref="D348:G353">
    <cfRule type="containsErrors" dxfId="2" priority="2">
      <formula>ISERROR(D348)</formula>
    </cfRule>
  </conditionalFormatting>
  <conditionalFormatting sqref="B2:H1048576 B1:E1 G1:H1">
    <cfRule type="containsErrors" dxfId="1" priority="1">
      <formula>ISERROR(B1)</formula>
    </cfRule>
  </conditionalFormatting>
  <hyperlinks>
    <hyperlink ref="A1" location="Menu!A1" display="Back To Menu"/>
    <hyperlink ref="B1" location="'Regular Cases'!A1" display="Regular Cases"/>
    <hyperlink ref="C1" location="QECD!B4" display="QECD"/>
    <hyperlink ref="D1" location="'Action Items'!A1" display="Action Items"/>
    <hyperlink ref="E1" location="Summary!A1" display="Summary"/>
    <hyperlink ref="G1" location="Weekly!A1" display="Weekly"/>
  </hyperlinks>
  <pageMargins left="0.7" right="0.7" top="0.75" bottom="0.75" header="0.3" footer="0.3"/>
  <pageSetup orientation="portrait" r:id="rId1"/>
  <ignoredErrors>
    <ignoredError sqref="D8:G10 D12:G17 D11 F11:G11 D19:G352 D18 F18:G18" evalError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/>
  <dimension ref="A1:AO190"/>
  <sheetViews>
    <sheetView zoomScaleNormal="100" workbookViewId="0">
      <pane ySplit="2" topLeftCell="A3" activePane="bottomLeft" state="frozen"/>
      <selection pane="bottomLeft" activeCell="F1" sqref="F1"/>
    </sheetView>
  </sheetViews>
  <sheetFormatPr defaultRowHeight="15" x14ac:dyDescent="0.25"/>
  <cols>
    <col min="1" max="1" width="14.28515625" customWidth="1"/>
    <col min="2" max="2" width="16" customWidth="1"/>
    <col min="3" max="3" width="17.28515625" bestFit="1" customWidth="1"/>
    <col min="4" max="4" width="14.7109375" customWidth="1"/>
    <col min="5" max="5" width="15.85546875" bestFit="1" customWidth="1"/>
    <col min="7" max="7" width="9.140625" style="208"/>
    <col min="9" max="9" width="8.85546875" style="104"/>
  </cols>
  <sheetData>
    <row r="1" spans="1:41" s="68" customFormat="1" ht="18.75" x14ac:dyDescent="0.25">
      <c r="A1" s="139" t="s">
        <v>150</v>
      </c>
      <c r="B1" s="215" t="s">
        <v>149</v>
      </c>
      <c r="C1" s="139" t="s">
        <v>113</v>
      </c>
      <c r="D1" s="139" t="s">
        <v>21</v>
      </c>
      <c r="E1" s="139" t="s">
        <v>114</v>
      </c>
      <c r="F1" s="139" t="s">
        <v>177</v>
      </c>
      <c r="G1" s="207"/>
    </row>
    <row r="2" spans="1:41" ht="8.25" customHeight="1" thickBot="1" x14ac:dyDescent="0.3"/>
    <row r="3" spans="1:41" s="30" customFormat="1" ht="75.75" customHeight="1" thickBot="1" x14ac:dyDescent="0.3">
      <c r="A3" s="3" t="s">
        <v>151</v>
      </c>
      <c r="B3" s="4" t="s">
        <v>44</v>
      </c>
      <c r="C3" s="4" t="s">
        <v>46</v>
      </c>
      <c r="D3" s="4" t="s">
        <v>47</v>
      </c>
      <c r="E3" s="4" t="s">
        <v>48</v>
      </c>
      <c r="F3" s="4" t="s">
        <v>49</v>
      </c>
      <c r="G3" s="209" t="s">
        <v>50</v>
      </c>
      <c r="H3" s="5" t="s">
        <v>51</v>
      </c>
      <c r="I3" s="105"/>
      <c r="J3" s="106" t="s">
        <v>147</v>
      </c>
      <c r="K3" s="107" t="s">
        <v>146</v>
      </c>
      <c r="L3" s="108" t="s">
        <v>52</v>
      </c>
      <c r="M3" s="6"/>
      <c r="N3" s="8" t="s">
        <v>158</v>
      </c>
      <c r="O3" s="9" t="s">
        <v>53</v>
      </c>
      <c r="P3" s="10" t="s">
        <v>54</v>
      </c>
      <c r="Q3" s="11" t="s">
        <v>55</v>
      </c>
      <c r="R3" s="12" t="s">
        <v>56</v>
      </c>
      <c r="S3" s="13" t="s">
        <v>57</v>
      </c>
      <c r="T3" s="14" t="s">
        <v>58</v>
      </c>
      <c r="U3" s="15" t="s">
        <v>59</v>
      </c>
      <c r="V3" s="16" t="s">
        <v>60</v>
      </c>
      <c r="W3" s="15" t="s">
        <v>61</v>
      </c>
      <c r="X3" s="17" t="s">
        <v>62</v>
      </c>
      <c r="Y3" s="17" t="s">
        <v>63</v>
      </c>
      <c r="Z3" s="17" t="s">
        <v>64</v>
      </c>
      <c r="AA3" s="18" t="s">
        <v>65</v>
      </c>
      <c r="AB3" s="19"/>
      <c r="AC3" s="20" t="s">
        <v>2</v>
      </c>
      <c r="AD3" s="20" t="s">
        <v>66</v>
      </c>
      <c r="AE3" s="20" t="s">
        <v>67</v>
      </c>
      <c r="AF3" s="21" t="s">
        <v>68</v>
      </c>
      <c r="AG3" s="22" t="s">
        <v>69</v>
      </c>
      <c r="AH3" s="23" t="s">
        <v>70</v>
      </c>
      <c r="AI3" s="24" t="s">
        <v>71</v>
      </c>
      <c r="AJ3" s="25"/>
      <c r="AK3" s="26" t="s">
        <v>72</v>
      </c>
      <c r="AL3" s="27" t="s">
        <v>73</v>
      </c>
      <c r="AM3" s="28" t="s">
        <v>74</v>
      </c>
      <c r="AN3" s="7" t="s">
        <v>75</v>
      </c>
      <c r="AO3" s="29" t="s">
        <v>76</v>
      </c>
    </row>
    <row r="4" spans="1:41" s="176" customFormat="1" ht="25.5" customHeight="1" x14ac:dyDescent="0.25">
      <c r="A4" s="194" t="s">
        <v>178</v>
      </c>
      <c r="B4" s="195" t="s">
        <v>122</v>
      </c>
      <c r="C4" s="196" t="s">
        <v>124</v>
      </c>
      <c r="D4" s="195" t="s">
        <v>127</v>
      </c>
      <c r="E4" s="195" t="s">
        <v>179</v>
      </c>
      <c r="F4" s="197">
        <v>10</v>
      </c>
      <c r="G4" s="210"/>
      <c r="H4" s="198"/>
      <c r="I4" s="147"/>
      <c r="J4" s="148">
        <v>269</v>
      </c>
      <c r="K4" s="149"/>
      <c r="L4" s="150"/>
      <c r="M4" s="151"/>
      <c r="N4" s="148"/>
      <c r="O4" s="149"/>
      <c r="P4" s="152"/>
      <c r="Q4" s="153"/>
      <c r="R4" s="221"/>
      <c r="S4" s="155"/>
      <c r="T4" s="156"/>
      <c r="U4" s="157"/>
      <c r="V4" s="158"/>
      <c r="W4" s="159"/>
      <c r="X4" s="160"/>
      <c r="Y4" s="160"/>
      <c r="Z4" s="160"/>
      <c r="AA4" s="161"/>
      <c r="AB4" s="162"/>
      <c r="AC4" s="163"/>
      <c r="AD4" s="164"/>
      <c r="AE4" s="165"/>
      <c r="AF4" s="166"/>
      <c r="AG4" s="167"/>
      <c r="AH4" s="168"/>
      <c r="AI4" s="169"/>
      <c r="AJ4" s="170"/>
      <c r="AK4" s="171"/>
      <c r="AL4" s="172"/>
      <c r="AM4" s="173"/>
      <c r="AN4" s="174"/>
      <c r="AO4" s="175"/>
    </row>
    <row r="5" spans="1:41" s="176" customFormat="1" ht="25.5" customHeight="1" x14ac:dyDescent="0.25">
      <c r="A5" s="194" t="s">
        <v>142</v>
      </c>
      <c r="B5" s="195" t="s">
        <v>122</v>
      </c>
      <c r="C5" s="196" t="s">
        <v>180</v>
      </c>
      <c r="D5" s="195" t="s">
        <v>127</v>
      </c>
      <c r="E5" s="195" t="s">
        <v>179</v>
      </c>
      <c r="F5" s="197">
        <v>10</v>
      </c>
      <c r="G5" s="210"/>
      <c r="H5" s="198"/>
      <c r="I5" s="147"/>
      <c r="J5" s="148"/>
      <c r="K5" s="149">
        <v>500</v>
      </c>
      <c r="L5" s="150"/>
      <c r="M5" s="151"/>
      <c r="N5" s="148"/>
      <c r="O5" s="149"/>
      <c r="P5" s="152"/>
      <c r="Q5" s="153"/>
      <c r="R5" s="154"/>
      <c r="S5" s="155"/>
      <c r="T5" s="156"/>
      <c r="U5" s="157"/>
      <c r="V5" s="158"/>
      <c r="W5" s="159"/>
      <c r="X5" s="160"/>
      <c r="Y5" s="160"/>
      <c r="Z5" s="160"/>
      <c r="AA5" s="161"/>
      <c r="AB5" s="162"/>
      <c r="AC5" s="163"/>
      <c r="AD5" s="164"/>
      <c r="AE5" s="165"/>
      <c r="AF5" s="166"/>
      <c r="AG5" s="167"/>
      <c r="AH5" s="168"/>
      <c r="AI5" s="169"/>
      <c r="AJ5" s="170"/>
      <c r="AK5" s="171"/>
      <c r="AL5" s="172"/>
      <c r="AM5" s="173"/>
      <c r="AN5" s="174"/>
      <c r="AO5" s="175"/>
    </row>
    <row r="6" spans="1:41" s="176" customFormat="1" ht="25.5" customHeight="1" x14ac:dyDescent="0.25">
      <c r="A6" s="194" t="s">
        <v>181</v>
      </c>
      <c r="B6" s="195" t="s">
        <v>122</v>
      </c>
      <c r="C6" s="196" t="s">
        <v>125</v>
      </c>
      <c r="D6" s="195" t="s">
        <v>127</v>
      </c>
      <c r="E6" s="195" t="s">
        <v>179</v>
      </c>
      <c r="F6" s="197">
        <v>10</v>
      </c>
      <c r="G6" s="210"/>
      <c r="H6" s="198"/>
      <c r="I6" s="147"/>
      <c r="J6" s="148"/>
      <c r="K6" s="149">
        <v>1</v>
      </c>
      <c r="L6" s="150"/>
      <c r="M6" s="151"/>
      <c r="N6" s="148"/>
      <c r="O6" s="149"/>
      <c r="P6" s="152"/>
      <c r="Q6" s="153"/>
      <c r="R6" s="154"/>
      <c r="S6" s="155"/>
      <c r="T6" s="156"/>
      <c r="U6" s="157"/>
      <c r="V6" s="158"/>
      <c r="W6" s="159"/>
      <c r="X6" s="160"/>
      <c r="Y6" s="160"/>
      <c r="Z6" s="160"/>
      <c r="AA6" s="161"/>
      <c r="AB6" s="162"/>
      <c r="AC6" s="163"/>
      <c r="AD6" s="164"/>
      <c r="AE6" s="165"/>
      <c r="AF6" s="166"/>
      <c r="AG6" s="167"/>
      <c r="AH6" s="168"/>
      <c r="AI6" s="169"/>
      <c r="AJ6" s="170"/>
      <c r="AK6" s="171"/>
      <c r="AL6" s="172"/>
      <c r="AM6" s="173"/>
      <c r="AN6" s="174"/>
      <c r="AO6" s="175"/>
    </row>
    <row r="7" spans="1:41" s="176" customFormat="1" ht="25.5" customHeight="1" x14ac:dyDescent="0.25">
      <c r="A7" s="194" t="s">
        <v>181</v>
      </c>
      <c r="B7" s="195" t="s">
        <v>122</v>
      </c>
      <c r="C7" s="196" t="s">
        <v>126</v>
      </c>
      <c r="D7" s="195" t="s">
        <v>127</v>
      </c>
      <c r="E7" s="195" t="s">
        <v>179</v>
      </c>
      <c r="F7" s="197">
        <v>10</v>
      </c>
      <c r="G7" s="210"/>
      <c r="H7" s="198"/>
      <c r="I7" s="147"/>
      <c r="J7" s="148"/>
      <c r="K7" s="149">
        <v>500</v>
      </c>
      <c r="L7" s="150"/>
      <c r="M7" s="151"/>
      <c r="N7" s="148"/>
      <c r="O7" s="149"/>
      <c r="P7" s="152"/>
      <c r="Q7" s="153"/>
      <c r="R7" s="177"/>
      <c r="S7" s="155"/>
      <c r="T7" s="156"/>
      <c r="U7" s="157"/>
      <c r="V7" s="158"/>
      <c r="W7" s="159"/>
      <c r="X7" s="160"/>
      <c r="Y7" s="160"/>
      <c r="Z7" s="160"/>
      <c r="AA7" s="161"/>
      <c r="AB7" s="162"/>
      <c r="AC7" s="163"/>
      <c r="AD7" s="164"/>
      <c r="AE7" s="165"/>
      <c r="AF7" s="166"/>
      <c r="AG7" s="167"/>
      <c r="AH7" s="168"/>
      <c r="AI7" s="169"/>
      <c r="AJ7" s="170"/>
      <c r="AK7" s="171"/>
      <c r="AL7" s="172"/>
      <c r="AM7" s="173"/>
      <c r="AN7" s="174"/>
      <c r="AO7" s="175"/>
    </row>
    <row r="8" spans="1:41" s="176" customFormat="1" ht="25.5" customHeight="1" x14ac:dyDescent="0.25">
      <c r="A8" s="194" t="s">
        <v>182</v>
      </c>
      <c r="B8" s="195" t="s">
        <v>122</v>
      </c>
      <c r="C8" s="196" t="s">
        <v>126</v>
      </c>
      <c r="D8" s="195" t="s">
        <v>127</v>
      </c>
      <c r="E8" s="195" t="s">
        <v>179</v>
      </c>
      <c r="F8" s="197">
        <v>10</v>
      </c>
      <c r="G8" s="210"/>
      <c r="H8" s="198"/>
      <c r="I8" s="147"/>
      <c r="J8" s="148"/>
      <c r="K8" s="149">
        <v>100</v>
      </c>
      <c r="L8" s="150"/>
      <c r="M8" s="151"/>
      <c r="N8" s="148"/>
      <c r="O8" s="149"/>
      <c r="P8" s="152"/>
      <c r="Q8" s="153"/>
      <c r="R8" s="177"/>
      <c r="S8" s="155"/>
      <c r="T8" s="156"/>
      <c r="U8" s="157"/>
      <c r="V8" s="158"/>
      <c r="W8" s="159"/>
      <c r="X8" s="160"/>
      <c r="Y8" s="160"/>
      <c r="Z8" s="160"/>
      <c r="AA8" s="161"/>
      <c r="AB8" s="162"/>
      <c r="AC8" s="178"/>
      <c r="AD8" s="164"/>
      <c r="AE8" s="165"/>
      <c r="AF8" s="166"/>
      <c r="AG8" s="167"/>
      <c r="AH8" s="168"/>
      <c r="AI8" s="169"/>
      <c r="AJ8" s="170"/>
      <c r="AK8" s="171"/>
      <c r="AL8" s="172"/>
      <c r="AM8" s="173"/>
      <c r="AN8" s="174"/>
      <c r="AO8" s="175"/>
    </row>
    <row r="9" spans="1:41" s="176" customFormat="1" ht="25.5" customHeight="1" x14ac:dyDescent="0.25">
      <c r="A9" s="194" t="s">
        <v>183</v>
      </c>
      <c r="B9" s="195" t="s">
        <v>122</v>
      </c>
      <c r="C9" s="196" t="s">
        <v>126</v>
      </c>
      <c r="D9" s="195" t="s">
        <v>127</v>
      </c>
      <c r="E9" s="195" t="s">
        <v>179</v>
      </c>
      <c r="F9" s="195">
        <v>10</v>
      </c>
      <c r="G9" s="211"/>
      <c r="H9" s="199"/>
      <c r="I9" s="147"/>
      <c r="J9" s="148"/>
      <c r="K9" s="149"/>
      <c r="L9" s="150"/>
      <c r="M9" s="151"/>
      <c r="N9" s="148"/>
      <c r="O9" s="149"/>
      <c r="P9" s="152"/>
      <c r="Q9" s="153"/>
      <c r="R9" s="177"/>
      <c r="S9" s="155"/>
      <c r="T9" s="156"/>
      <c r="U9" s="157"/>
      <c r="V9" s="158"/>
      <c r="W9" s="159"/>
      <c r="X9" s="160"/>
      <c r="Y9" s="160"/>
      <c r="Z9" s="160"/>
      <c r="AA9" s="161"/>
      <c r="AB9" s="162"/>
      <c r="AC9" s="179"/>
      <c r="AD9" s="164"/>
      <c r="AE9" s="165"/>
      <c r="AF9" s="166"/>
      <c r="AG9" s="167"/>
      <c r="AH9" s="168"/>
      <c r="AI9" s="169"/>
      <c r="AJ9" s="170"/>
      <c r="AK9" s="171"/>
      <c r="AL9" s="172"/>
      <c r="AM9" s="173"/>
      <c r="AN9" s="174"/>
      <c r="AO9" s="175"/>
    </row>
    <row r="10" spans="1:41" s="176" customFormat="1" ht="25.5" customHeight="1" x14ac:dyDescent="0.25">
      <c r="A10" s="194" t="s">
        <v>143</v>
      </c>
      <c r="B10" s="195" t="s">
        <v>123</v>
      </c>
      <c r="C10" s="196" t="s">
        <v>144</v>
      </c>
      <c r="D10" s="195" t="s">
        <v>116</v>
      </c>
      <c r="E10" s="195" t="s">
        <v>184</v>
      </c>
      <c r="F10" s="195">
        <v>10</v>
      </c>
      <c r="G10" s="212"/>
      <c r="H10" s="198"/>
      <c r="I10" s="147"/>
      <c r="J10" s="148">
        <f>200*868/1000</f>
        <v>173.6</v>
      </c>
      <c r="K10" s="149"/>
      <c r="L10" s="150"/>
      <c r="M10" s="151"/>
      <c r="N10" s="148"/>
      <c r="O10" s="149"/>
      <c r="P10" s="152"/>
      <c r="Q10" s="153"/>
      <c r="R10" s="177"/>
      <c r="S10" s="155"/>
      <c r="T10" s="156"/>
      <c r="U10" s="157"/>
      <c r="V10" s="158"/>
      <c r="W10" s="159"/>
      <c r="X10" s="160"/>
      <c r="Y10" s="160"/>
      <c r="Z10" s="160"/>
      <c r="AA10" s="161"/>
      <c r="AB10" s="162"/>
      <c r="AC10" s="180"/>
      <c r="AD10" s="164"/>
      <c r="AE10" s="165"/>
      <c r="AF10" s="166"/>
      <c r="AG10" s="167"/>
      <c r="AH10" s="168"/>
      <c r="AI10" s="169"/>
      <c r="AJ10" s="170"/>
      <c r="AK10" s="171"/>
      <c r="AL10" s="172"/>
      <c r="AM10" s="173"/>
      <c r="AN10" s="174"/>
      <c r="AO10" s="175"/>
    </row>
    <row r="11" spans="1:41" s="184" customFormat="1" ht="25.5" customHeight="1" x14ac:dyDescent="0.25">
      <c r="A11" s="194" t="s">
        <v>185</v>
      </c>
      <c r="B11" s="197" t="s">
        <v>123</v>
      </c>
      <c r="C11" s="193"/>
      <c r="D11" s="197" t="s">
        <v>116</v>
      </c>
      <c r="E11" s="197" t="s">
        <v>188</v>
      </c>
      <c r="F11" s="197">
        <v>10</v>
      </c>
      <c r="G11" s="210"/>
      <c r="H11" s="200"/>
      <c r="I11" s="147"/>
      <c r="J11" s="148">
        <v>41.18</v>
      </c>
      <c r="K11" s="149"/>
      <c r="L11" s="150"/>
      <c r="M11" s="151"/>
      <c r="N11" s="148"/>
      <c r="O11" s="149"/>
      <c r="P11" s="152"/>
      <c r="Q11" s="181"/>
      <c r="R11" s="182"/>
      <c r="S11" s="155"/>
      <c r="T11" s="156"/>
      <c r="U11" s="157"/>
      <c r="V11" s="158"/>
      <c r="W11" s="159"/>
      <c r="X11" s="160"/>
      <c r="Y11" s="160"/>
      <c r="Z11" s="160"/>
      <c r="AA11" s="161"/>
      <c r="AB11" s="183"/>
      <c r="AC11" s="180"/>
      <c r="AD11" s="164"/>
      <c r="AE11" s="165"/>
      <c r="AF11" s="166"/>
      <c r="AG11" s="167"/>
      <c r="AH11" s="168"/>
      <c r="AI11" s="169"/>
      <c r="AJ11" s="170"/>
      <c r="AK11" s="171"/>
      <c r="AL11" s="172"/>
      <c r="AM11" s="173"/>
      <c r="AN11" s="174"/>
      <c r="AO11" s="175"/>
    </row>
    <row r="12" spans="1:41" s="184" customFormat="1" ht="25.5" customHeight="1" x14ac:dyDescent="0.25">
      <c r="A12" s="194" t="s">
        <v>186</v>
      </c>
      <c r="B12" s="197" t="s">
        <v>123</v>
      </c>
      <c r="C12" s="193" t="s">
        <v>187</v>
      </c>
      <c r="D12" s="197" t="s">
        <v>116</v>
      </c>
      <c r="E12" s="197" t="s">
        <v>188</v>
      </c>
      <c r="F12" s="197">
        <v>10</v>
      </c>
      <c r="G12" s="210"/>
      <c r="H12" s="200"/>
      <c r="I12" s="147"/>
      <c r="J12" s="148"/>
      <c r="K12" s="149"/>
      <c r="L12" s="150"/>
      <c r="M12" s="151"/>
      <c r="N12" s="148"/>
      <c r="O12" s="149"/>
      <c r="P12" s="152"/>
      <c r="Q12" s="181"/>
      <c r="R12" s="182"/>
      <c r="S12" s="155"/>
      <c r="T12" s="156"/>
      <c r="U12" s="157"/>
      <c r="V12" s="158"/>
      <c r="W12" s="159"/>
      <c r="X12" s="160"/>
      <c r="Y12" s="160"/>
      <c r="Z12" s="160"/>
      <c r="AA12" s="161"/>
      <c r="AB12" s="162"/>
      <c r="AC12" s="180"/>
      <c r="AD12" s="164"/>
      <c r="AE12" s="165"/>
      <c r="AF12" s="166"/>
      <c r="AG12" s="167"/>
      <c r="AH12" s="168"/>
      <c r="AI12" s="169"/>
      <c r="AJ12" s="170"/>
      <c r="AK12" s="171"/>
      <c r="AL12" s="172"/>
      <c r="AM12" s="173"/>
      <c r="AN12" s="174"/>
      <c r="AO12" s="175"/>
    </row>
    <row r="13" spans="1:41" s="184" customFormat="1" ht="25.5" customHeight="1" x14ac:dyDescent="0.25">
      <c r="A13" s="194" t="s">
        <v>189</v>
      </c>
      <c r="B13" s="197" t="s">
        <v>123</v>
      </c>
      <c r="C13" s="193" t="s">
        <v>190</v>
      </c>
      <c r="D13" s="197" t="s">
        <v>116</v>
      </c>
      <c r="E13" s="197" t="s">
        <v>188</v>
      </c>
      <c r="F13" s="197">
        <v>10</v>
      </c>
      <c r="G13" s="210"/>
      <c r="H13" s="200"/>
      <c r="I13" s="147"/>
      <c r="J13" s="148"/>
      <c r="K13" s="149"/>
      <c r="L13" s="150"/>
      <c r="M13" s="151"/>
      <c r="N13" s="148"/>
      <c r="O13" s="149"/>
      <c r="P13" s="152"/>
      <c r="Q13" s="181"/>
      <c r="R13" s="182"/>
      <c r="S13" s="155"/>
      <c r="T13" s="156"/>
      <c r="U13" s="157"/>
      <c r="V13" s="158"/>
      <c r="W13" s="159"/>
      <c r="X13" s="160"/>
      <c r="Y13" s="160"/>
      <c r="Z13" s="160"/>
      <c r="AA13" s="161"/>
      <c r="AB13" s="162"/>
      <c r="AC13" s="180"/>
      <c r="AD13" s="164"/>
      <c r="AE13" s="165"/>
      <c r="AF13" s="166"/>
      <c r="AG13" s="167"/>
      <c r="AH13" s="168"/>
      <c r="AI13" s="169"/>
      <c r="AJ13" s="170"/>
      <c r="AK13" s="171"/>
      <c r="AL13" s="172"/>
      <c r="AM13" s="173"/>
      <c r="AN13" s="174"/>
      <c r="AO13" s="175"/>
    </row>
    <row r="14" spans="1:41" s="184" customFormat="1" ht="25.5" customHeight="1" x14ac:dyDescent="0.25">
      <c r="A14" s="201"/>
      <c r="B14" s="202"/>
      <c r="C14" s="203"/>
      <c r="D14" s="202"/>
      <c r="E14" s="202"/>
      <c r="F14" s="202"/>
      <c r="G14" s="213"/>
      <c r="H14" s="200"/>
      <c r="I14" s="185"/>
      <c r="J14" s="148"/>
      <c r="K14" s="149"/>
      <c r="L14" s="150"/>
      <c r="M14" s="151"/>
      <c r="N14" s="148"/>
      <c r="O14" s="149"/>
      <c r="P14" s="152"/>
      <c r="Q14" s="181"/>
      <c r="R14" s="182"/>
      <c r="S14" s="155"/>
      <c r="T14" s="156"/>
      <c r="U14" s="157"/>
      <c r="V14" s="158"/>
      <c r="W14" s="159"/>
      <c r="X14" s="160"/>
      <c r="Y14" s="160"/>
      <c r="Z14" s="160"/>
      <c r="AA14" s="161"/>
      <c r="AB14" s="162"/>
      <c r="AC14" s="180"/>
      <c r="AD14" s="164"/>
      <c r="AE14" s="165"/>
      <c r="AF14" s="166"/>
      <c r="AG14" s="167"/>
      <c r="AH14" s="168"/>
      <c r="AI14" s="169"/>
      <c r="AJ14" s="170"/>
      <c r="AK14" s="171"/>
      <c r="AL14" s="172"/>
      <c r="AM14" s="173"/>
      <c r="AN14" s="174"/>
      <c r="AO14" s="175"/>
    </row>
    <row r="15" spans="1:41" s="184" customFormat="1" ht="25.5" customHeight="1" x14ac:dyDescent="0.25">
      <c r="A15" s="201"/>
      <c r="B15" s="202"/>
      <c r="C15" s="203"/>
      <c r="D15" s="202"/>
      <c r="E15" s="202"/>
      <c r="F15" s="202"/>
      <c r="G15" s="213"/>
      <c r="H15" s="200"/>
      <c r="I15" s="147"/>
      <c r="J15" s="148"/>
      <c r="K15" s="149"/>
      <c r="L15" s="150"/>
      <c r="M15" s="151"/>
      <c r="N15" s="148"/>
      <c r="O15" s="149"/>
      <c r="P15" s="152"/>
      <c r="Q15" s="181"/>
      <c r="R15" s="182"/>
      <c r="S15" s="155"/>
      <c r="T15" s="156"/>
      <c r="U15" s="157"/>
      <c r="V15" s="158"/>
      <c r="W15" s="159"/>
      <c r="X15" s="160"/>
      <c r="Y15" s="160"/>
      <c r="Z15" s="160"/>
      <c r="AA15" s="161"/>
      <c r="AB15" s="162"/>
      <c r="AC15" s="180"/>
      <c r="AD15" s="164"/>
      <c r="AE15" s="165"/>
      <c r="AF15" s="166"/>
      <c r="AG15" s="167"/>
      <c r="AH15" s="168"/>
      <c r="AI15" s="169"/>
      <c r="AJ15" s="170"/>
      <c r="AK15" s="171"/>
      <c r="AL15" s="172"/>
      <c r="AM15" s="173"/>
      <c r="AN15" s="174"/>
      <c r="AO15" s="175"/>
    </row>
    <row r="16" spans="1:41" s="184" customFormat="1" ht="25.5" customHeight="1" x14ac:dyDescent="0.25">
      <c r="A16" s="201"/>
      <c r="B16" s="202"/>
      <c r="C16" s="203"/>
      <c r="D16" s="202"/>
      <c r="E16" s="202"/>
      <c r="F16" s="202"/>
      <c r="G16" s="213"/>
      <c r="H16" s="200"/>
      <c r="I16" s="147"/>
      <c r="J16" s="148"/>
      <c r="K16" s="149"/>
      <c r="L16" s="150"/>
      <c r="M16" s="151"/>
      <c r="N16" s="148"/>
      <c r="O16" s="149"/>
      <c r="P16" s="152"/>
      <c r="Q16" s="181"/>
      <c r="R16" s="182"/>
      <c r="S16" s="155"/>
      <c r="T16" s="156"/>
      <c r="U16" s="157"/>
      <c r="V16" s="158"/>
      <c r="W16" s="159"/>
      <c r="X16" s="160"/>
      <c r="Y16" s="160"/>
      <c r="Z16" s="160"/>
      <c r="AA16" s="161"/>
      <c r="AB16" s="162"/>
      <c r="AC16" s="180"/>
      <c r="AD16" s="164"/>
      <c r="AE16" s="165"/>
      <c r="AF16" s="166"/>
      <c r="AG16" s="167"/>
      <c r="AH16" s="168"/>
      <c r="AI16" s="169"/>
      <c r="AJ16" s="170"/>
      <c r="AK16" s="171"/>
      <c r="AL16" s="172"/>
      <c r="AM16" s="173"/>
      <c r="AN16" s="174"/>
      <c r="AO16" s="175"/>
    </row>
    <row r="17" spans="1:41" s="184" customFormat="1" ht="25.5" customHeight="1" x14ac:dyDescent="0.25">
      <c r="A17" s="201"/>
      <c r="B17" s="202"/>
      <c r="C17" s="203"/>
      <c r="D17" s="202"/>
      <c r="E17" s="202"/>
      <c r="F17" s="202"/>
      <c r="G17" s="213"/>
      <c r="H17" s="200"/>
      <c r="I17" s="147"/>
      <c r="J17" s="148"/>
      <c r="K17" s="149"/>
      <c r="L17" s="150"/>
      <c r="M17" s="151"/>
      <c r="N17" s="148"/>
      <c r="O17" s="149"/>
      <c r="P17" s="152"/>
      <c r="Q17" s="181"/>
      <c r="R17" s="182"/>
      <c r="S17" s="155"/>
      <c r="T17" s="156"/>
      <c r="U17" s="157"/>
      <c r="V17" s="158"/>
      <c r="W17" s="159"/>
      <c r="X17" s="160"/>
      <c r="Y17" s="160"/>
      <c r="Z17" s="160"/>
      <c r="AA17" s="161"/>
      <c r="AB17" s="162"/>
      <c r="AC17" s="180"/>
      <c r="AD17" s="164"/>
      <c r="AE17" s="165"/>
      <c r="AF17" s="166"/>
      <c r="AG17" s="167"/>
      <c r="AH17" s="168"/>
      <c r="AI17" s="169"/>
      <c r="AJ17" s="170"/>
      <c r="AK17" s="171"/>
      <c r="AL17" s="172"/>
      <c r="AM17" s="173"/>
      <c r="AN17" s="174"/>
      <c r="AO17" s="175"/>
    </row>
    <row r="18" spans="1:41" s="184" customFormat="1" ht="25.5" customHeight="1" x14ac:dyDescent="0.25">
      <c r="A18" s="201"/>
      <c r="B18" s="202"/>
      <c r="C18" s="203"/>
      <c r="D18" s="202"/>
      <c r="E18" s="202"/>
      <c r="F18" s="202"/>
      <c r="G18" s="213"/>
      <c r="H18" s="200"/>
      <c r="I18" s="147"/>
      <c r="J18" s="148"/>
      <c r="K18" s="149"/>
      <c r="L18" s="150"/>
      <c r="M18" s="151"/>
      <c r="N18" s="148"/>
      <c r="O18" s="149"/>
      <c r="P18" s="152"/>
      <c r="Q18" s="181"/>
      <c r="R18" s="182"/>
      <c r="S18" s="155"/>
      <c r="T18" s="156"/>
      <c r="U18" s="157"/>
      <c r="V18" s="158"/>
      <c r="W18" s="159"/>
      <c r="X18" s="160"/>
      <c r="Y18" s="160"/>
      <c r="Z18" s="160"/>
      <c r="AA18" s="161"/>
      <c r="AB18" s="162"/>
      <c r="AC18" s="180"/>
      <c r="AD18" s="164"/>
      <c r="AE18" s="165"/>
      <c r="AF18" s="166"/>
      <c r="AG18" s="167"/>
      <c r="AH18" s="168"/>
      <c r="AI18" s="169"/>
      <c r="AJ18" s="170"/>
      <c r="AK18" s="171"/>
      <c r="AL18" s="172"/>
      <c r="AM18" s="173"/>
      <c r="AN18" s="174"/>
      <c r="AO18" s="175"/>
    </row>
    <row r="19" spans="1:41" s="184" customFormat="1" ht="25.5" customHeight="1" x14ac:dyDescent="0.25">
      <c r="A19" s="201"/>
      <c r="B19" s="202"/>
      <c r="C19" s="203"/>
      <c r="D19" s="202"/>
      <c r="E19" s="202"/>
      <c r="F19" s="202"/>
      <c r="G19" s="213"/>
      <c r="H19" s="200"/>
      <c r="I19" s="147"/>
      <c r="J19" s="148"/>
      <c r="K19" s="149"/>
      <c r="L19" s="150"/>
      <c r="M19" s="151"/>
      <c r="N19" s="148"/>
      <c r="O19" s="149"/>
      <c r="P19" s="152"/>
      <c r="Q19" s="181"/>
      <c r="R19" s="182"/>
      <c r="S19" s="155"/>
      <c r="T19" s="156"/>
      <c r="U19" s="157"/>
      <c r="V19" s="158"/>
      <c r="W19" s="159"/>
      <c r="X19" s="160"/>
      <c r="Y19" s="160"/>
      <c r="Z19" s="160"/>
      <c r="AA19" s="161"/>
      <c r="AB19" s="162"/>
      <c r="AC19" s="180"/>
      <c r="AD19" s="164"/>
      <c r="AE19" s="165"/>
      <c r="AF19" s="166"/>
      <c r="AG19" s="167"/>
      <c r="AH19" s="168"/>
      <c r="AI19" s="169"/>
      <c r="AJ19" s="170"/>
      <c r="AK19" s="171"/>
      <c r="AL19" s="172"/>
      <c r="AM19" s="173"/>
      <c r="AN19" s="174"/>
      <c r="AO19" s="175"/>
    </row>
    <row r="20" spans="1:41" s="184" customFormat="1" ht="25.5" customHeight="1" x14ac:dyDescent="0.25">
      <c r="A20" s="201"/>
      <c r="B20" s="202"/>
      <c r="C20" s="203"/>
      <c r="D20" s="202"/>
      <c r="E20" s="202"/>
      <c r="F20" s="202"/>
      <c r="G20" s="213"/>
      <c r="H20" s="200"/>
      <c r="I20" s="147"/>
      <c r="J20" s="148"/>
      <c r="K20" s="149"/>
      <c r="L20" s="150"/>
      <c r="M20" s="151"/>
      <c r="N20" s="148"/>
      <c r="O20" s="149"/>
      <c r="P20" s="152"/>
      <c r="Q20" s="181"/>
      <c r="R20" s="182"/>
      <c r="S20" s="155"/>
      <c r="T20" s="156"/>
      <c r="U20" s="157"/>
      <c r="V20" s="158"/>
      <c r="W20" s="159"/>
      <c r="X20" s="160"/>
      <c r="Y20" s="160"/>
      <c r="Z20" s="160"/>
      <c r="AA20" s="161"/>
      <c r="AB20" s="162"/>
      <c r="AC20" s="180"/>
      <c r="AD20" s="164"/>
      <c r="AE20" s="165"/>
      <c r="AF20" s="166"/>
      <c r="AG20" s="167"/>
      <c r="AH20" s="168"/>
      <c r="AI20" s="169"/>
      <c r="AJ20" s="170"/>
      <c r="AK20" s="171"/>
      <c r="AL20" s="172"/>
      <c r="AM20" s="173"/>
      <c r="AN20" s="174"/>
      <c r="AO20" s="175"/>
    </row>
    <row r="21" spans="1:41" s="184" customFormat="1" ht="25.5" customHeight="1" x14ac:dyDescent="0.25">
      <c r="A21" s="201"/>
      <c r="B21" s="202"/>
      <c r="C21" s="203"/>
      <c r="D21" s="202"/>
      <c r="E21" s="202"/>
      <c r="F21" s="202"/>
      <c r="G21" s="213"/>
      <c r="H21" s="200"/>
      <c r="I21" s="147"/>
      <c r="J21" s="148"/>
      <c r="K21" s="149"/>
      <c r="L21" s="150"/>
      <c r="M21" s="151"/>
      <c r="N21" s="148"/>
      <c r="O21" s="149"/>
      <c r="P21" s="152"/>
      <c r="Q21" s="181"/>
      <c r="R21" s="182"/>
      <c r="S21" s="155"/>
      <c r="T21" s="156"/>
      <c r="U21" s="157"/>
      <c r="V21" s="158"/>
      <c r="W21" s="159"/>
      <c r="X21" s="160"/>
      <c r="Y21" s="160"/>
      <c r="Z21" s="160"/>
      <c r="AA21" s="161"/>
      <c r="AB21" s="162"/>
      <c r="AC21" s="180"/>
      <c r="AD21" s="164"/>
      <c r="AE21" s="165"/>
      <c r="AF21" s="166"/>
      <c r="AG21" s="167"/>
      <c r="AH21" s="168"/>
      <c r="AI21" s="169"/>
      <c r="AJ21" s="170"/>
      <c r="AK21" s="171"/>
      <c r="AL21" s="172"/>
      <c r="AM21" s="173"/>
      <c r="AN21" s="174"/>
      <c r="AO21" s="175"/>
    </row>
    <row r="22" spans="1:41" s="184" customFormat="1" ht="25.5" customHeight="1" x14ac:dyDescent="0.25">
      <c r="A22" s="204"/>
      <c r="B22" s="205"/>
      <c r="C22" s="206"/>
      <c r="D22" s="205"/>
      <c r="E22" s="205"/>
      <c r="F22" s="205"/>
      <c r="G22" s="214"/>
      <c r="H22" s="198"/>
      <c r="I22" s="147"/>
      <c r="J22" s="148"/>
      <c r="K22" s="149"/>
      <c r="L22" s="186"/>
      <c r="M22" s="151"/>
      <c r="N22" s="148"/>
      <c r="O22" s="149"/>
      <c r="P22" s="152"/>
      <c r="Q22" s="153"/>
      <c r="R22" s="187"/>
      <c r="S22" s="155"/>
      <c r="T22" s="188"/>
      <c r="U22" s="157"/>
      <c r="V22" s="158"/>
      <c r="W22" s="159"/>
      <c r="X22" s="160"/>
      <c r="Y22" s="160"/>
      <c r="Z22" s="160"/>
      <c r="AA22" s="161"/>
      <c r="AB22" s="162"/>
      <c r="AC22" s="189"/>
      <c r="AD22" s="190"/>
      <c r="AE22" s="191"/>
      <c r="AF22" s="166"/>
      <c r="AG22" s="167"/>
      <c r="AH22" s="168"/>
      <c r="AI22" s="169"/>
      <c r="AJ22" s="170"/>
      <c r="AK22" s="171"/>
      <c r="AL22" s="172"/>
      <c r="AM22" s="173"/>
      <c r="AN22" s="174"/>
      <c r="AO22" s="175"/>
    </row>
    <row r="23" spans="1:41" s="184" customFormat="1" ht="25.5" customHeight="1" x14ac:dyDescent="0.25">
      <c r="A23" s="201"/>
      <c r="B23" s="202"/>
      <c r="C23" s="203"/>
      <c r="D23" s="202"/>
      <c r="E23" s="202"/>
      <c r="F23" s="202"/>
      <c r="G23" s="213"/>
      <c r="H23" s="200"/>
      <c r="I23" s="147"/>
      <c r="J23" s="148"/>
      <c r="K23" s="149"/>
      <c r="L23" s="150"/>
      <c r="M23" s="151"/>
      <c r="N23" s="148"/>
      <c r="O23" s="149"/>
      <c r="P23" s="152"/>
      <c r="Q23" s="181"/>
      <c r="R23" s="182"/>
      <c r="S23" s="155"/>
      <c r="T23" s="156"/>
      <c r="U23" s="157"/>
      <c r="V23" s="158"/>
      <c r="W23" s="159"/>
      <c r="X23" s="160"/>
      <c r="Y23" s="160"/>
      <c r="Z23" s="160"/>
      <c r="AA23" s="161"/>
      <c r="AB23" s="162"/>
      <c r="AC23" s="180"/>
      <c r="AD23" s="164"/>
      <c r="AE23" s="165"/>
      <c r="AF23" s="166"/>
      <c r="AG23" s="167"/>
      <c r="AH23" s="168"/>
      <c r="AI23" s="169"/>
      <c r="AJ23" s="170"/>
      <c r="AK23" s="171"/>
      <c r="AL23" s="172"/>
      <c r="AM23" s="173"/>
      <c r="AN23" s="174"/>
      <c r="AO23" s="175"/>
    </row>
    <row r="24" spans="1:41" s="184" customFormat="1" ht="25.5" customHeight="1" x14ac:dyDescent="0.25">
      <c r="A24" s="201"/>
      <c r="B24" s="202"/>
      <c r="C24" s="203"/>
      <c r="D24" s="202"/>
      <c r="E24" s="202"/>
      <c r="F24" s="202"/>
      <c r="G24" s="213"/>
      <c r="H24" s="200"/>
      <c r="I24" s="147"/>
      <c r="J24" s="148"/>
      <c r="K24" s="149"/>
      <c r="L24" s="150"/>
      <c r="M24" s="151"/>
      <c r="N24" s="148"/>
      <c r="O24" s="149"/>
      <c r="P24" s="152"/>
      <c r="Q24" s="181"/>
      <c r="R24" s="182"/>
      <c r="S24" s="155"/>
      <c r="T24" s="156"/>
      <c r="U24" s="157"/>
      <c r="V24" s="158"/>
      <c r="W24" s="159"/>
      <c r="X24" s="160"/>
      <c r="Y24" s="160"/>
      <c r="Z24" s="160"/>
      <c r="AA24" s="161"/>
      <c r="AB24" s="162"/>
      <c r="AC24" s="180"/>
      <c r="AD24" s="164"/>
      <c r="AE24" s="165"/>
      <c r="AF24" s="166"/>
      <c r="AG24" s="167"/>
      <c r="AH24" s="168"/>
      <c r="AI24" s="169"/>
      <c r="AJ24" s="170"/>
      <c r="AK24" s="171"/>
      <c r="AL24" s="172"/>
      <c r="AM24" s="173"/>
      <c r="AN24" s="174"/>
      <c r="AO24" s="175"/>
    </row>
    <row r="25" spans="1:41" s="184" customFormat="1" ht="25.5" customHeight="1" x14ac:dyDescent="0.25">
      <c r="A25" s="201"/>
      <c r="B25" s="202"/>
      <c r="C25" s="203"/>
      <c r="D25" s="202"/>
      <c r="E25" s="202"/>
      <c r="F25" s="202"/>
      <c r="G25" s="213"/>
      <c r="H25" s="200"/>
      <c r="I25" s="147"/>
      <c r="J25" s="148"/>
      <c r="K25" s="149"/>
      <c r="L25" s="150"/>
      <c r="M25" s="151"/>
      <c r="N25" s="148"/>
      <c r="O25" s="149"/>
      <c r="P25" s="152"/>
      <c r="Q25" s="181"/>
      <c r="R25" s="182"/>
      <c r="S25" s="155"/>
      <c r="T25" s="156"/>
      <c r="U25" s="157"/>
      <c r="V25" s="158"/>
      <c r="W25" s="159"/>
      <c r="X25" s="160"/>
      <c r="Y25" s="160"/>
      <c r="Z25" s="160"/>
      <c r="AA25" s="161"/>
      <c r="AB25" s="162"/>
      <c r="AC25" s="180"/>
      <c r="AD25" s="164"/>
      <c r="AE25" s="165"/>
      <c r="AF25" s="166"/>
      <c r="AG25" s="167"/>
      <c r="AH25" s="168"/>
      <c r="AI25" s="169"/>
      <c r="AJ25" s="170"/>
      <c r="AK25" s="171"/>
      <c r="AL25" s="172"/>
      <c r="AM25" s="173"/>
      <c r="AN25" s="174"/>
      <c r="AO25" s="175"/>
    </row>
    <row r="26" spans="1:41" s="184" customFormat="1" ht="25.5" customHeight="1" x14ac:dyDescent="0.25">
      <c r="A26" s="201"/>
      <c r="B26" s="202"/>
      <c r="C26" s="203"/>
      <c r="D26" s="202"/>
      <c r="E26" s="202"/>
      <c r="F26" s="202"/>
      <c r="G26" s="213"/>
      <c r="H26" s="200"/>
      <c r="I26" s="147"/>
      <c r="J26" s="148"/>
      <c r="K26" s="149"/>
      <c r="L26" s="150"/>
      <c r="M26" s="151"/>
      <c r="N26" s="148"/>
      <c r="O26" s="149"/>
      <c r="P26" s="152"/>
      <c r="Q26" s="181"/>
      <c r="R26" s="182"/>
      <c r="S26" s="155"/>
      <c r="T26" s="156"/>
      <c r="U26" s="157"/>
      <c r="V26" s="158"/>
      <c r="W26" s="159"/>
      <c r="X26" s="160"/>
      <c r="Y26" s="160"/>
      <c r="Z26" s="160"/>
      <c r="AA26" s="161"/>
      <c r="AB26" s="162"/>
      <c r="AC26" s="180"/>
      <c r="AD26" s="164"/>
      <c r="AE26" s="165"/>
      <c r="AF26" s="166"/>
      <c r="AG26" s="167"/>
      <c r="AH26" s="168"/>
      <c r="AI26" s="169"/>
      <c r="AJ26" s="170"/>
      <c r="AK26" s="171"/>
      <c r="AL26" s="172"/>
      <c r="AM26" s="173"/>
      <c r="AN26" s="174"/>
      <c r="AO26" s="175"/>
    </row>
    <row r="27" spans="1:41" s="184" customFormat="1" ht="25.5" customHeight="1" x14ac:dyDescent="0.25">
      <c r="A27" s="201"/>
      <c r="B27" s="202"/>
      <c r="C27" s="203"/>
      <c r="D27" s="202"/>
      <c r="E27" s="202"/>
      <c r="F27" s="202"/>
      <c r="G27" s="213"/>
      <c r="H27" s="200"/>
      <c r="I27" s="147"/>
      <c r="J27" s="148"/>
      <c r="K27" s="149"/>
      <c r="L27" s="150"/>
      <c r="M27" s="151"/>
      <c r="N27" s="148"/>
      <c r="O27" s="149"/>
      <c r="P27" s="152"/>
      <c r="Q27" s="181"/>
      <c r="R27" s="182"/>
      <c r="S27" s="155"/>
      <c r="T27" s="156"/>
      <c r="U27" s="157"/>
      <c r="V27" s="158"/>
      <c r="W27" s="159"/>
      <c r="X27" s="160"/>
      <c r="Y27" s="160"/>
      <c r="Z27" s="160"/>
      <c r="AA27" s="161"/>
      <c r="AB27" s="162"/>
      <c r="AC27" s="180"/>
      <c r="AD27" s="164"/>
      <c r="AE27" s="165"/>
      <c r="AF27" s="166"/>
      <c r="AG27" s="167"/>
      <c r="AH27" s="168"/>
      <c r="AI27" s="169"/>
      <c r="AJ27" s="170"/>
      <c r="AK27" s="171"/>
      <c r="AL27" s="172"/>
      <c r="AM27" s="173"/>
      <c r="AN27" s="174"/>
      <c r="AO27" s="175"/>
    </row>
    <row r="28" spans="1:41" s="184" customFormat="1" ht="25.5" customHeight="1" x14ac:dyDescent="0.25">
      <c r="A28" s="204"/>
      <c r="B28" s="205"/>
      <c r="C28" s="206"/>
      <c r="D28" s="205"/>
      <c r="E28" s="205"/>
      <c r="F28" s="205"/>
      <c r="G28" s="214"/>
      <c r="H28" s="198"/>
      <c r="I28" s="147"/>
      <c r="J28" s="148"/>
      <c r="K28" s="149"/>
      <c r="L28" s="186"/>
      <c r="M28" s="151"/>
      <c r="N28" s="148"/>
      <c r="O28" s="149"/>
      <c r="P28" s="152"/>
      <c r="Q28" s="153"/>
      <c r="R28" s="187"/>
      <c r="S28" s="155"/>
      <c r="T28" s="188"/>
      <c r="U28" s="157"/>
      <c r="V28" s="158"/>
      <c r="W28" s="159"/>
      <c r="X28" s="160"/>
      <c r="Y28" s="160"/>
      <c r="Z28" s="160"/>
      <c r="AA28" s="161"/>
      <c r="AB28" s="162"/>
      <c r="AC28" s="189"/>
      <c r="AD28" s="190"/>
      <c r="AE28" s="191"/>
      <c r="AF28" s="166"/>
      <c r="AG28" s="167"/>
      <c r="AH28" s="168"/>
      <c r="AI28" s="169"/>
      <c r="AJ28" s="170"/>
      <c r="AK28" s="171"/>
      <c r="AL28" s="172"/>
      <c r="AM28" s="173"/>
      <c r="AN28" s="174"/>
      <c r="AO28" s="175"/>
    </row>
    <row r="29" spans="1:41" s="184" customFormat="1" ht="25.5" customHeight="1" x14ac:dyDescent="0.25">
      <c r="A29" s="201"/>
      <c r="B29" s="202"/>
      <c r="C29" s="203"/>
      <c r="D29" s="202"/>
      <c r="E29" s="202"/>
      <c r="F29" s="202"/>
      <c r="G29" s="213"/>
      <c r="H29" s="200"/>
      <c r="I29" s="147"/>
      <c r="J29" s="148"/>
      <c r="K29" s="149"/>
      <c r="L29" s="150"/>
      <c r="M29" s="151"/>
      <c r="N29" s="148"/>
      <c r="O29" s="149"/>
      <c r="P29" s="152"/>
      <c r="Q29" s="181"/>
      <c r="R29" s="182"/>
      <c r="S29" s="155"/>
      <c r="T29" s="156"/>
      <c r="U29" s="157"/>
      <c r="V29" s="158"/>
      <c r="W29" s="159"/>
      <c r="X29" s="160"/>
      <c r="Y29" s="160"/>
      <c r="Z29" s="160"/>
      <c r="AA29" s="161"/>
      <c r="AB29" s="162"/>
      <c r="AC29" s="180"/>
      <c r="AD29" s="164"/>
      <c r="AE29" s="165"/>
      <c r="AF29" s="166"/>
      <c r="AG29" s="167"/>
      <c r="AH29" s="168"/>
      <c r="AI29" s="169"/>
      <c r="AJ29" s="170"/>
      <c r="AK29" s="171"/>
      <c r="AL29" s="172"/>
      <c r="AM29" s="173"/>
      <c r="AN29" s="174"/>
      <c r="AO29" s="175"/>
    </row>
    <row r="30" spans="1:41" s="184" customFormat="1" ht="25.5" customHeight="1" x14ac:dyDescent="0.25">
      <c r="A30" s="201"/>
      <c r="B30" s="202"/>
      <c r="C30" s="203"/>
      <c r="D30" s="202"/>
      <c r="E30" s="202"/>
      <c r="F30" s="202"/>
      <c r="G30" s="213"/>
      <c r="H30" s="200"/>
      <c r="I30" s="147"/>
      <c r="J30" s="148"/>
      <c r="K30" s="149"/>
      <c r="L30" s="150"/>
      <c r="M30" s="151"/>
      <c r="N30" s="148"/>
      <c r="O30" s="149"/>
      <c r="P30" s="152"/>
      <c r="Q30" s="181"/>
      <c r="R30" s="182"/>
      <c r="S30" s="155"/>
      <c r="T30" s="156"/>
      <c r="U30" s="157"/>
      <c r="V30" s="158"/>
      <c r="W30" s="159"/>
      <c r="X30" s="160"/>
      <c r="Y30" s="160"/>
      <c r="Z30" s="160"/>
      <c r="AA30" s="161"/>
      <c r="AB30" s="162"/>
      <c r="AC30" s="180"/>
      <c r="AD30" s="164"/>
      <c r="AE30" s="165"/>
      <c r="AF30" s="166"/>
      <c r="AG30" s="167"/>
      <c r="AH30" s="168"/>
      <c r="AI30" s="169"/>
      <c r="AJ30" s="170"/>
      <c r="AK30" s="171"/>
      <c r="AL30" s="172"/>
      <c r="AM30" s="173"/>
      <c r="AN30" s="174"/>
      <c r="AO30" s="175"/>
    </row>
    <row r="31" spans="1:41" s="184" customFormat="1" ht="25.5" customHeight="1" x14ac:dyDescent="0.25">
      <c r="A31" s="201"/>
      <c r="B31" s="202"/>
      <c r="C31" s="203"/>
      <c r="D31" s="202"/>
      <c r="E31" s="202"/>
      <c r="F31" s="202"/>
      <c r="G31" s="213"/>
      <c r="H31" s="200"/>
      <c r="I31" s="147"/>
      <c r="J31" s="148"/>
      <c r="K31" s="149"/>
      <c r="L31" s="150"/>
      <c r="M31" s="151"/>
      <c r="N31" s="148"/>
      <c r="O31" s="149"/>
      <c r="P31" s="152"/>
      <c r="Q31" s="181"/>
      <c r="R31" s="182"/>
      <c r="S31" s="155"/>
      <c r="T31" s="156"/>
      <c r="U31" s="157"/>
      <c r="V31" s="158"/>
      <c r="W31" s="159"/>
      <c r="X31" s="160"/>
      <c r="Y31" s="160"/>
      <c r="Z31" s="160"/>
      <c r="AA31" s="161"/>
      <c r="AB31" s="162"/>
      <c r="AC31" s="180"/>
      <c r="AD31" s="164"/>
      <c r="AE31" s="165"/>
      <c r="AF31" s="166"/>
      <c r="AG31" s="167"/>
      <c r="AH31" s="168"/>
      <c r="AI31" s="169"/>
      <c r="AJ31" s="170"/>
      <c r="AK31" s="171"/>
      <c r="AL31" s="172"/>
      <c r="AM31" s="173"/>
      <c r="AN31" s="174"/>
      <c r="AO31" s="175"/>
    </row>
    <row r="32" spans="1:41" s="184" customFormat="1" ht="25.5" customHeight="1" x14ac:dyDescent="0.25">
      <c r="A32" s="201"/>
      <c r="B32" s="202"/>
      <c r="C32" s="203"/>
      <c r="D32" s="202"/>
      <c r="E32" s="202"/>
      <c r="F32" s="202"/>
      <c r="G32" s="213"/>
      <c r="H32" s="200"/>
      <c r="I32" s="147"/>
      <c r="J32" s="148"/>
      <c r="K32" s="149"/>
      <c r="L32" s="150"/>
      <c r="M32" s="151"/>
      <c r="N32" s="148"/>
      <c r="O32" s="149"/>
      <c r="P32" s="152"/>
      <c r="Q32" s="181"/>
      <c r="R32" s="182"/>
      <c r="S32" s="155"/>
      <c r="T32" s="156"/>
      <c r="U32" s="157"/>
      <c r="V32" s="158"/>
      <c r="W32" s="159"/>
      <c r="X32" s="160"/>
      <c r="Y32" s="160"/>
      <c r="Z32" s="160"/>
      <c r="AA32" s="161"/>
      <c r="AB32" s="162"/>
      <c r="AC32" s="180"/>
      <c r="AD32" s="164"/>
      <c r="AE32" s="165"/>
      <c r="AF32" s="166"/>
      <c r="AG32" s="167"/>
      <c r="AH32" s="168"/>
      <c r="AI32" s="169"/>
      <c r="AJ32" s="170"/>
      <c r="AK32" s="171"/>
      <c r="AL32" s="172"/>
      <c r="AM32" s="173"/>
      <c r="AN32" s="174"/>
      <c r="AO32" s="175"/>
    </row>
    <row r="33" spans="1:41" s="184" customFormat="1" ht="25.5" customHeight="1" x14ac:dyDescent="0.25">
      <c r="A33" s="201"/>
      <c r="B33" s="202"/>
      <c r="C33" s="203"/>
      <c r="D33" s="202"/>
      <c r="E33" s="202"/>
      <c r="F33" s="202"/>
      <c r="G33" s="213"/>
      <c r="H33" s="200"/>
      <c r="I33" s="147"/>
      <c r="J33" s="148"/>
      <c r="K33" s="149"/>
      <c r="L33" s="150"/>
      <c r="M33" s="151"/>
      <c r="N33" s="148"/>
      <c r="O33" s="149"/>
      <c r="P33" s="152"/>
      <c r="Q33" s="181"/>
      <c r="R33" s="182"/>
      <c r="S33" s="155"/>
      <c r="T33" s="156"/>
      <c r="U33" s="157"/>
      <c r="V33" s="158"/>
      <c r="W33" s="159"/>
      <c r="X33" s="160"/>
      <c r="Y33" s="160"/>
      <c r="Z33" s="160"/>
      <c r="AA33" s="161"/>
      <c r="AB33" s="162"/>
      <c r="AC33" s="180"/>
      <c r="AD33" s="164"/>
      <c r="AE33" s="165"/>
      <c r="AF33" s="166"/>
      <c r="AG33" s="167"/>
      <c r="AH33" s="168"/>
      <c r="AI33" s="169"/>
      <c r="AJ33" s="170"/>
      <c r="AK33" s="171"/>
      <c r="AL33" s="172"/>
      <c r="AM33" s="173"/>
      <c r="AN33" s="174"/>
      <c r="AO33" s="175"/>
    </row>
    <row r="34" spans="1:41" x14ac:dyDescent="0.25">
      <c r="A34" s="104"/>
      <c r="B34" s="104"/>
      <c r="C34" s="104"/>
      <c r="D34" s="104"/>
      <c r="E34" s="104"/>
      <c r="F34" s="104"/>
      <c r="H34" s="104"/>
    </row>
    <row r="35" spans="1:41" x14ac:dyDescent="0.25">
      <c r="A35" s="104"/>
      <c r="B35" s="104"/>
      <c r="C35" s="104"/>
      <c r="D35" s="104"/>
      <c r="E35" s="104"/>
      <c r="F35" s="104"/>
      <c r="H35" s="104"/>
    </row>
    <row r="36" spans="1:41" x14ac:dyDescent="0.25">
      <c r="A36" s="104"/>
      <c r="B36" s="104"/>
      <c r="C36" s="104"/>
      <c r="D36" s="104"/>
      <c r="E36" s="104"/>
      <c r="F36" s="104"/>
      <c r="H36" s="104"/>
    </row>
    <row r="37" spans="1:41" x14ac:dyDescent="0.25">
      <c r="A37" s="104"/>
      <c r="B37" s="104"/>
      <c r="C37" s="104"/>
      <c r="D37" s="104"/>
      <c r="E37" s="104"/>
      <c r="F37" s="104"/>
      <c r="H37" s="104"/>
    </row>
    <row r="38" spans="1:41" x14ac:dyDescent="0.25">
      <c r="A38" s="104"/>
      <c r="B38" s="104"/>
      <c r="C38" s="104"/>
      <c r="D38" s="104"/>
      <c r="E38" s="104"/>
      <c r="F38" s="104"/>
      <c r="H38" s="104"/>
    </row>
    <row r="39" spans="1:41" x14ac:dyDescent="0.25">
      <c r="A39" s="104"/>
      <c r="B39" s="104"/>
      <c r="C39" s="104"/>
      <c r="D39" s="104"/>
      <c r="E39" s="104"/>
      <c r="F39" s="104"/>
      <c r="H39" s="104"/>
    </row>
    <row r="40" spans="1:41" x14ac:dyDescent="0.25">
      <c r="A40" s="104"/>
      <c r="B40" s="104"/>
      <c r="C40" s="104"/>
      <c r="D40" s="104"/>
      <c r="E40" s="104"/>
      <c r="F40" s="104"/>
      <c r="H40" s="104"/>
    </row>
    <row r="41" spans="1:41" x14ac:dyDescent="0.25">
      <c r="A41" s="104"/>
      <c r="B41" s="104"/>
      <c r="C41" s="104"/>
      <c r="D41" s="104"/>
      <c r="E41" s="104"/>
      <c r="F41" s="104"/>
      <c r="H41" s="104"/>
    </row>
    <row r="42" spans="1:41" x14ac:dyDescent="0.25">
      <c r="A42" s="104"/>
      <c r="B42" s="104"/>
      <c r="C42" s="104"/>
      <c r="D42" s="104"/>
      <c r="E42" s="104"/>
      <c r="F42" s="104"/>
      <c r="H42" s="104"/>
    </row>
    <row r="43" spans="1:41" x14ac:dyDescent="0.25">
      <c r="A43" s="104"/>
      <c r="B43" s="104"/>
      <c r="C43" s="104"/>
      <c r="D43" s="104"/>
      <c r="E43" s="104"/>
      <c r="F43" s="104"/>
      <c r="H43" s="104"/>
    </row>
    <row r="44" spans="1:41" x14ac:dyDescent="0.25">
      <c r="A44" s="104"/>
      <c r="B44" s="104"/>
      <c r="C44" s="104"/>
      <c r="D44" s="104"/>
      <c r="E44" s="104"/>
      <c r="F44" s="104"/>
      <c r="H44" s="104"/>
    </row>
    <row r="45" spans="1:41" x14ac:dyDescent="0.25">
      <c r="A45" s="104"/>
      <c r="B45" s="104"/>
      <c r="C45" s="104"/>
      <c r="D45" s="104"/>
      <c r="E45" s="104"/>
      <c r="F45" s="104"/>
      <c r="H45" s="104"/>
    </row>
    <row r="46" spans="1:41" x14ac:dyDescent="0.25">
      <c r="A46" s="104"/>
      <c r="B46" s="104"/>
      <c r="C46" s="104"/>
      <c r="D46" s="104"/>
      <c r="E46" s="104"/>
      <c r="F46" s="104"/>
      <c r="H46" s="104"/>
    </row>
    <row r="47" spans="1:41" x14ac:dyDescent="0.25">
      <c r="A47" s="104"/>
      <c r="B47" s="104"/>
      <c r="C47" s="104"/>
      <c r="D47" s="104"/>
      <c r="E47" s="104"/>
      <c r="F47" s="104"/>
      <c r="H47" s="104"/>
    </row>
    <row r="48" spans="1:41" x14ac:dyDescent="0.25">
      <c r="A48" s="104"/>
      <c r="B48" s="104"/>
      <c r="C48" s="104"/>
      <c r="D48" s="104"/>
      <c r="E48" s="104"/>
      <c r="F48" s="104"/>
      <c r="H48" s="104"/>
    </row>
    <row r="49" spans="1:8" x14ac:dyDescent="0.25">
      <c r="A49" s="104"/>
      <c r="B49" s="104"/>
      <c r="C49" s="104"/>
      <c r="D49" s="104"/>
      <c r="E49" s="104"/>
      <c r="F49" s="104"/>
      <c r="H49" s="104"/>
    </row>
    <row r="50" spans="1:8" x14ac:dyDescent="0.25">
      <c r="A50" s="104"/>
      <c r="B50" s="104"/>
      <c r="C50" s="104"/>
      <c r="D50" s="104"/>
      <c r="E50" s="104"/>
      <c r="F50" s="104"/>
      <c r="H50" s="104"/>
    </row>
    <row r="51" spans="1:8" x14ac:dyDescent="0.25">
      <c r="A51" s="104"/>
      <c r="B51" s="104"/>
      <c r="C51" s="104"/>
      <c r="D51" s="104"/>
      <c r="E51" s="104"/>
      <c r="F51" s="104"/>
      <c r="H51" s="104"/>
    </row>
    <row r="52" spans="1:8" x14ac:dyDescent="0.25">
      <c r="A52" s="104"/>
      <c r="B52" s="104"/>
      <c r="C52" s="104"/>
      <c r="D52" s="104"/>
      <c r="E52" s="104"/>
      <c r="F52" s="104"/>
      <c r="H52" s="104"/>
    </row>
    <row r="53" spans="1:8" x14ac:dyDescent="0.25">
      <c r="A53" s="104"/>
      <c r="B53" s="104"/>
      <c r="C53" s="104"/>
      <c r="D53" s="104"/>
      <c r="E53" s="104"/>
      <c r="F53" s="104"/>
      <c r="H53" s="104"/>
    </row>
    <row r="54" spans="1:8" x14ac:dyDescent="0.25">
      <c r="A54" s="104"/>
      <c r="B54" s="104"/>
      <c r="C54" s="104"/>
      <c r="D54" s="104"/>
      <c r="E54" s="104"/>
      <c r="F54" s="104"/>
      <c r="H54" s="104"/>
    </row>
    <row r="55" spans="1:8" x14ac:dyDescent="0.25">
      <c r="A55" s="104"/>
      <c r="B55" s="104"/>
      <c r="C55" s="104"/>
      <c r="D55" s="104"/>
      <c r="E55" s="104"/>
      <c r="F55" s="104"/>
      <c r="H55" s="104"/>
    </row>
    <row r="56" spans="1:8" x14ac:dyDescent="0.25">
      <c r="A56" s="104"/>
      <c r="B56" s="104"/>
      <c r="C56" s="104"/>
      <c r="D56" s="104"/>
      <c r="E56" s="104"/>
      <c r="F56" s="104"/>
      <c r="H56" s="104"/>
    </row>
    <row r="57" spans="1:8" x14ac:dyDescent="0.25">
      <c r="A57" s="104"/>
      <c r="B57" s="104"/>
      <c r="C57" s="104"/>
      <c r="D57" s="104"/>
      <c r="E57" s="104"/>
      <c r="F57" s="104"/>
      <c r="H57" s="104"/>
    </row>
    <row r="58" spans="1:8" x14ac:dyDescent="0.25">
      <c r="A58" s="104"/>
      <c r="B58" s="104"/>
      <c r="C58" s="104"/>
      <c r="D58" s="104"/>
      <c r="E58" s="104"/>
      <c r="F58" s="104"/>
      <c r="H58" s="104"/>
    </row>
    <row r="59" spans="1:8" x14ac:dyDescent="0.25">
      <c r="A59" s="104"/>
      <c r="B59" s="104"/>
      <c r="C59" s="104"/>
      <c r="D59" s="104"/>
      <c r="E59" s="104"/>
      <c r="F59" s="104"/>
      <c r="H59" s="104"/>
    </row>
    <row r="60" spans="1:8" x14ac:dyDescent="0.25">
      <c r="A60" s="104"/>
      <c r="B60" s="104"/>
      <c r="C60" s="104"/>
      <c r="D60" s="104"/>
      <c r="E60" s="104"/>
      <c r="F60" s="104"/>
      <c r="H60" s="104"/>
    </row>
    <row r="61" spans="1:8" x14ac:dyDescent="0.25">
      <c r="A61" s="104"/>
      <c r="B61" s="104"/>
      <c r="C61" s="104"/>
      <c r="D61" s="104"/>
      <c r="E61" s="104"/>
      <c r="F61" s="104"/>
      <c r="H61" s="104"/>
    </row>
    <row r="62" spans="1:8" x14ac:dyDescent="0.25">
      <c r="A62" s="104"/>
      <c r="B62" s="104"/>
      <c r="C62" s="104"/>
      <c r="D62" s="104"/>
      <c r="E62" s="104"/>
      <c r="F62" s="104"/>
      <c r="H62" s="104"/>
    </row>
    <row r="63" spans="1:8" x14ac:dyDescent="0.25">
      <c r="A63" s="104"/>
      <c r="B63" s="104"/>
      <c r="C63" s="104"/>
      <c r="D63" s="104"/>
      <c r="E63" s="104"/>
      <c r="F63" s="104"/>
      <c r="H63" s="104"/>
    </row>
    <row r="64" spans="1:8" x14ac:dyDescent="0.25">
      <c r="A64" s="104"/>
      <c r="B64" s="104"/>
      <c r="C64" s="104"/>
      <c r="D64" s="104"/>
      <c r="E64" s="104"/>
      <c r="F64" s="104"/>
      <c r="H64" s="104"/>
    </row>
    <row r="65" spans="1:8" x14ac:dyDescent="0.25">
      <c r="A65" s="104"/>
      <c r="B65" s="104"/>
      <c r="C65" s="104"/>
      <c r="D65" s="104"/>
      <c r="E65" s="104"/>
      <c r="F65" s="104"/>
      <c r="H65" s="104"/>
    </row>
    <row r="66" spans="1:8" x14ac:dyDescent="0.25">
      <c r="A66" s="104"/>
      <c r="B66" s="104"/>
      <c r="C66" s="104"/>
      <c r="D66" s="104"/>
      <c r="E66" s="104"/>
      <c r="F66" s="104"/>
      <c r="H66" s="104"/>
    </row>
    <row r="67" spans="1:8" x14ac:dyDescent="0.25">
      <c r="A67" s="104"/>
      <c r="B67" s="104"/>
      <c r="C67" s="104"/>
      <c r="D67" s="104"/>
      <c r="E67" s="104"/>
      <c r="F67" s="104"/>
      <c r="H67" s="104"/>
    </row>
    <row r="68" spans="1:8" x14ac:dyDescent="0.25">
      <c r="A68" s="104"/>
      <c r="B68" s="104"/>
      <c r="C68" s="104"/>
      <c r="D68" s="104"/>
      <c r="E68" s="104"/>
      <c r="F68" s="104"/>
      <c r="H68" s="104"/>
    </row>
    <row r="69" spans="1:8" x14ac:dyDescent="0.25">
      <c r="A69" s="104"/>
      <c r="B69" s="104"/>
      <c r="C69" s="104"/>
      <c r="D69" s="104"/>
      <c r="E69" s="104"/>
      <c r="F69" s="104"/>
      <c r="H69" s="104"/>
    </row>
    <row r="70" spans="1:8" x14ac:dyDescent="0.25">
      <c r="A70" s="104"/>
      <c r="B70" s="104"/>
      <c r="C70" s="104"/>
      <c r="D70" s="104"/>
      <c r="E70" s="104"/>
      <c r="F70" s="104"/>
      <c r="H70" s="104"/>
    </row>
    <row r="71" spans="1:8" x14ac:dyDescent="0.25">
      <c r="A71" s="104"/>
      <c r="B71" s="104"/>
      <c r="C71" s="104"/>
      <c r="D71" s="104"/>
      <c r="E71" s="104"/>
      <c r="F71" s="104"/>
      <c r="H71" s="104"/>
    </row>
    <row r="72" spans="1:8" x14ac:dyDescent="0.25">
      <c r="A72" s="104"/>
      <c r="B72" s="104"/>
      <c r="C72" s="104"/>
      <c r="D72" s="104"/>
      <c r="E72" s="104"/>
      <c r="F72" s="104"/>
      <c r="H72" s="104"/>
    </row>
    <row r="73" spans="1:8" x14ac:dyDescent="0.25">
      <c r="A73" s="104"/>
      <c r="B73" s="104"/>
      <c r="C73" s="104"/>
      <c r="D73" s="104"/>
      <c r="E73" s="104"/>
      <c r="F73" s="104"/>
      <c r="H73" s="104"/>
    </row>
    <row r="74" spans="1:8" x14ac:dyDescent="0.25">
      <c r="A74" s="104"/>
      <c r="B74" s="104"/>
      <c r="C74" s="104"/>
      <c r="D74" s="104"/>
      <c r="E74" s="104"/>
      <c r="F74" s="104"/>
      <c r="H74" s="104"/>
    </row>
    <row r="75" spans="1:8" x14ac:dyDescent="0.25">
      <c r="A75" s="104"/>
      <c r="B75" s="104"/>
      <c r="C75" s="104"/>
      <c r="D75" s="104"/>
      <c r="E75" s="104"/>
      <c r="F75" s="104"/>
      <c r="H75" s="104"/>
    </row>
    <row r="76" spans="1:8" x14ac:dyDescent="0.25">
      <c r="A76" s="104"/>
      <c r="B76" s="104"/>
      <c r="C76" s="104"/>
      <c r="D76" s="104"/>
      <c r="E76" s="104"/>
      <c r="F76" s="104"/>
      <c r="H76" s="104"/>
    </row>
    <row r="77" spans="1:8" x14ac:dyDescent="0.25">
      <c r="A77" s="104"/>
      <c r="B77" s="104"/>
      <c r="C77" s="104"/>
      <c r="D77" s="104"/>
      <c r="E77" s="104"/>
      <c r="F77" s="104"/>
      <c r="H77" s="104"/>
    </row>
    <row r="78" spans="1:8" x14ac:dyDescent="0.25">
      <c r="A78" s="104"/>
      <c r="B78" s="104"/>
      <c r="C78" s="104"/>
      <c r="D78" s="104"/>
      <c r="E78" s="104"/>
      <c r="F78" s="104"/>
      <c r="H78" s="104"/>
    </row>
    <row r="79" spans="1:8" x14ac:dyDescent="0.25">
      <c r="A79" s="104"/>
      <c r="B79" s="104"/>
      <c r="C79" s="104"/>
      <c r="D79" s="104"/>
      <c r="E79" s="104"/>
      <c r="F79" s="104"/>
      <c r="H79" s="104"/>
    </row>
    <row r="80" spans="1:8" x14ac:dyDescent="0.25">
      <c r="A80" s="104"/>
      <c r="B80" s="104"/>
      <c r="C80" s="104"/>
      <c r="D80" s="104"/>
      <c r="E80" s="104"/>
      <c r="F80" s="104"/>
      <c r="H80" s="104"/>
    </row>
    <row r="81" spans="1:8" x14ac:dyDescent="0.25">
      <c r="A81" s="104"/>
      <c r="B81" s="104"/>
      <c r="C81" s="104"/>
      <c r="D81" s="104"/>
      <c r="E81" s="104"/>
      <c r="F81" s="104"/>
      <c r="H81" s="104"/>
    </row>
    <row r="82" spans="1:8" x14ac:dyDescent="0.25">
      <c r="A82" s="104"/>
      <c r="B82" s="104"/>
      <c r="C82" s="104"/>
      <c r="D82" s="104"/>
      <c r="E82" s="104"/>
      <c r="F82" s="104"/>
      <c r="H82" s="104"/>
    </row>
    <row r="83" spans="1:8" x14ac:dyDescent="0.25">
      <c r="A83" s="104"/>
      <c r="B83" s="104"/>
      <c r="C83" s="104"/>
      <c r="D83" s="104"/>
      <c r="E83" s="104"/>
      <c r="F83" s="104"/>
      <c r="H83" s="104"/>
    </row>
    <row r="84" spans="1:8" x14ac:dyDescent="0.25">
      <c r="A84" s="104"/>
      <c r="B84" s="104"/>
      <c r="C84" s="104"/>
      <c r="D84" s="104"/>
      <c r="E84" s="104"/>
      <c r="F84" s="104"/>
      <c r="H84" s="104"/>
    </row>
    <row r="85" spans="1:8" x14ac:dyDescent="0.25">
      <c r="A85" s="104"/>
      <c r="B85" s="104"/>
      <c r="C85" s="104"/>
      <c r="D85" s="104"/>
      <c r="E85" s="104"/>
      <c r="F85" s="104"/>
      <c r="H85" s="104"/>
    </row>
    <row r="86" spans="1:8" x14ac:dyDescent="0.25">
      <c r="A86" s="104"/>
      <c r="B86" s="104"/>
      <c r="C86" s="104"/>
      <c r="D86" s="104"/>
      <c r="E86" s="104"/>
      <c r="F86" s="104"/>
      <c r="H86" s="104"/>
    </row>
    <row r="87" spans="1:8" x14ac:dyDescent="0.25">
      <c r="A87" s="104"/>
      <c r="B87" s="104"/>
      <c r="C87" s="104"/>
      <c r="D87" s="104"/>
      <c r="E87" s="104"/>
      <c r="F87" s="104"/>
      <c r="H87" s="104"/>
    </row>
    <row r="88" spans="1:8" x14ac:dyDescent="0.25">
      <c r="A88" s="104"/>
      <c r="B88" s="104"/>
      <c r="C88" s="104"/>
      <c r="D88" s="104"/>
      <c r="E88" s="104"/>
      <c r="F88" s="104"/>
      <c r="H88" s="104"/>
    </row>
    <row r="89" spans="1:8" x14ac:dyDescent="0.25">
      <c r="A89" s="104"/>
      <c r="B89" s="104"/>
      <c r="C89" s="104"/>
      <c r="D89" s="104"/>
      <c r="E89" s="104"/>
      <c r="F89" s="104"/>
      <c r="H89" s="104"/>
    </row>
    <row r="90" spans="1:8" x14ac:dyDescent="0.25">
      <c r="A90" s="104"/>
      <c r="B90" s="104"/>
      <c r="C90" s="104"/>
      <c r="D90" s="104"/>
      <c r="E90" s="104"/>
      <c r="F90" s="104"/>
      <c r="H90" s="104"/>
    </row>
    <row r="91" spans="1:8" x14ac:dyDescent="0.25">
      <c r="A91" s="104"/>
      <c r="B91" s="104"/>
      <c r="C91" s="104"/>
      <c r="D91" s="104"/>
      <c r="E91" s="104"/>
      <c r="F91" s="104"/>
      <c r="H91" s="104"/>
    </row>
    <row r="92" spans="1:8" x14ac:dyDescent="0.25">
      <c r="A92" s="104"/>
      <c r="B92" s="104"/>
      <c r="C92" s="104"/>
      <c r="D92" s="104"/>
      <c r="E92" s="104"/>
      <c r="F92" s="104"/>
      <c r="H92" s="104"/>
    </row>
    <row r="93" spans="1:8" x14ac:dyDescent="0.25">
      <c r="A93" s="104"/>
      <c r="B93" s="104"/>
      <c r="C93" s="104"/>
      <c r="D93" s="104"/>
      <c r="E93" s="104"/>
      <c r="F93" s="104"/>
      <c r="H93" s="104"/>
    </row>
    <row r="94" spans="1:8" x14ac:dyDescent="0.25">
      <c r="A94" s="104"/>
      <c r="B94" s="104"/>
      <c r="C94" s="104"/>
      <c r="D94" s="104"/>
      <c r="E94" s="104"/>
      <c r="F94" s="104"/>
      <c r="H94" s="104"/>
    </row>
    <row r="95" spans="1:8" x14ac:dyDescent="0.25">
      <c r="A95" s="104"/>
      <c r="B95" s="104"/>
      <c r="C95" s="104"/>
      <c r="D95" s="104"/>
      <c r="E95" s="104"/>
      <c r="F95" s="104"/>
      <c r="H95" s="104"/>
    </row>
    <row r="96" spans="1:8" x14ac:dyDescent="0.25">
      <c r="A96" s="104"/>
      <c r="B96" s="104"/>
      <c r="C96" s="104"/>
      <c r="D96" s="104"/>
      <c r="E96" s="104"/>
      <c r="F96" s="104"/>
      <c r="H96" s="104"/>
    </row>
    <row r="97" spans="1:8" x14ac:dyDescent="0.25">
      <c r="A97" s="104"/>
      <c r="B97" s="104"/>
      <c r="C97" s="104"/>
      <c r="D97" s="104"/>
      <c r="E97" s="104"/>
      <c r="F97" s="104"/>
      <c r="H97" s="104"/>
    </row>
    <row r="98" spans="1:8" x14ac:dyDescent="0.25">
      <c r="A98" s="104"/>
      <c r="B98" s="104"/>
      <c r="C98" s="104"/>
      <c r="D98" s="104"/>
      <c r="E98" s="104"/>
      <c r="F98" s="104"/>
      <c r="H98" s="104"/>
    </row>
    <row r="99" spans="1:8" x14ac:dyDescent="0.25">
      <c r="A99" s="104"/>
      <c r="B99" s="104"/>
      <c r="C99" s="104"/>
      <c r="D99" s="104"/>
      <c r="E99" s="104"/>
      <c r="F99" s="104"/>
      <c r="H99" s="104"/>
    </row>
    <row r="100" spans="1:8" x14ac:dyDescent="0.25">
      <c r="A100" s="104"/>
      <c r="B100" s="104"/>
      <c r="C100" s="104"/>
      <c r="D100" s="104"/>
      <c r="E100" s="104"/>
      <c r="F100" s="104"/>
      <c r="H100" s="104"/>
    </row>
    <row r="101" spans="1:8" x14ac:dyDescent="0.25">
      <c r="A101" s="104"/>
      <c r="B101" s="104"/>
      <c r="C101" s="104"/>
      <c r="D101" s="104"/>
      <c r="E101" s="104"/>
      <c r="F101" s="104"/>
      <c r="H101" s="104"/>
    </row>
    <row r="102" spans="1:8" x14ac:dyDescent="0.25">
      <c r="A102" s="104"/>
      <c r="B102" s="104"/>
      <c r="C102" s="104"/>
      <c r="D102" s="104"/>
      <c r="E102" s="104"/>
      <c r="F102" s="104"/>
      <c r="H102" s="104"/>
    </row>
    <row r="103" spans="1:8" x14ac:dyDescent="0.25">
      <c r="A103" s="104"/>
      <c r="B103" s="104"/>
      <c r="C103" s="104"/>
      <c r="D103" s="104"/>
      <c r="E103" s="104"/>
      <c r="F103" s="104"/>
      <c r="H103" s="104"/>
    </row>
    <row r="104" spans="1:8" x14ac:dyDescent="0.25">
      <c r="A104" s="104"/>
      <c r="B104" s="104"/>
      <c r="C104" s="104"/>
      <c r="D104" s="104"/>
      <c r="E104" s="104"/>
      <c r="F104" s="104"/>
      <c r="H104" s="104"/>
    </row>
    <row r="105" spans="1:8" x14ac:dyDescent="0.25">
      <c r="A105" s="104"/>
      <c r="B105" s="104"/>
      <c r="C105" s="104"/>
      <c r="D105" s="104"/>
      <c r="E105" s="104"/>
      <c r="F105" s="104"/>
      <c r="H105" s="104"/>
    </row>
    <row r="106" spans="1:8" x14ac:dyDescent="0.25">
      <c r="A106" s="104"/>
      <c r="B106" s="104"/>
      <c r="C106" s="104"/>
      <c r="D106" s="104"/>
      <c r="E106" s="104"/>
      <c r="F106" s="104"/>
      <c r="H106" s="104"/>
    </row>
    <row r="107" spans="1:8" x14ac:dyDescent="0.25">
      <c r="A107" s="104"/>
      <c r="B107" s="104"/>
      <c r="C107" s="104"/>
      <c r="D107" s="104"/>
      <c r="E107" s="104"/>
      <c r="F107" s="104"/>
      <c r="H107" s="104"/>
    </row>
    <row r="108" spans="1:8" x14ac:dyDescent="0.25">
      <c r="A108" s="104"/>
      <c r="B108" s="104"/>
      <c r="C108" s="104"/>
      <c r="D108" s="104"/>
      <c r="E108" s="104"/>
      <c r="F108" s="104"/>
      <c r="H108" s="104"/>
    </row>
    <row r="109" spans="1:8" x14ac:dyDescent="0.25">
      <c r="A109" s="104"/>
      <c r="B109" s="104"/>
      <c r="C109" s="104"/>
      <c r="D109" s="104"/>
      <c r="E109" s="104"/>
      <c r="F109" s="104"/>
      <c r="H109" s="104"/>
    </row>
    <row r="110" spans="1:8" x14ac:dyDescent="0.25">
      <c r="A110" s="104"/>
      <c r="B110" s="104"/>
      <c r="C110" s="104"/>
      <c r="D110" s="104"/>
      <c r="E110" s="104"/>
      <c r="F110" s="104"/>
      <c r="H110" s="104"/>
    </row>
    <row r="111" spans="1:8" x14ac:dyDescent="0.25">
      <c r="A111" s="104"/>
      <c r="B111" s="104"/>
      <c r="C111" s="104"/>
      <c r="D111" s="104"/>
      <c r="E111" s="104"/>
      <c r="F111" s="104"/>
      <c r="H111" s="104"/>
    </row>
    <row r="112" spans="1:8" x14ac:dyDescent="0.25">
      <c r="A112" s="104"/>
      <c r="B112" s="104"/>
      <c r="C112" s="104"/>
      <c r="D112" s="104"/>
      <c r="E112" s="104"/>
      <c r="F112" s="104"/>
      <c r="H112" s="104"/>
    </row>
    <row r="113" spans="1:8" x14ac:dyDescent="0.25">
      <c r="A113" s="104"/>
      <c r="B113" s="104"/>
      <c r="C113" s="104"/>
      <c r="D113" s="104"/>
      <c r="E113" s="104"/>
      <c r="F113" s="104"/>
      <c r="H113" s="104"/>
    </row>
    <row r="114" spans="1:8" x14ac:dyDescent="0.25">
      <c r="A114" s="104"/>
      <c r="B114" s="104"/>
      <c r="C114" s="104"/>
      <c r="D114" s="104"/>
      <c r="E114" s="104"/>
      <c r="F114" s="104"/>
      <c r="H114" s="104"/>
    </row>
    <row r="115" spans="1:8" x14ac:dyDescent="0.25">
      <c r="A115" s="104"/>
      <c r="B115" s="104"/>
      <c r="C115" s="104"/>
      <c r="D115" s="104"/>
      <c r="E115" s="104"/>
      <c r="F115" s="104"/>
      <c r="H115" s="104"/>
    </row>
    <row r="116" spans="1:8" x14ac:dyDescent="0.25">
      <c r="A116" s="104"/>
      <c r="B116" s="104"/>
      <c r="C116" s="104"/>
      <c r="D116" s="104"/>
      <c r="E116" s="104"/>
      <c r="F116" s="104"/>
      <c r="H116" s="104"/>
    </row>
    <row r="117" spans="1:8" x14ac:dyDescent="0.25">
      <c r="A117" s="104"/>
      <c r="B117" s="104"/>
      <c r="C117" s="104"/>
      <c r="D117" s="104"/>
      <c r="E117" s="104"/>
      <c r="F117" s="104"/>
      <c r="H117" s="104"/>
    </row>
    <row r="118" spans="1:8" x14ac:dyDescent="0.25">
      <c r="A118" s="104"/>
      <c r="B118" s="104"/>
      <c r="C118" s="104"/>
      <c r="D118" s="104"/>
      <c r="E118" s="104"/>
      <c r="F118" s="104"/>
      <c r="H118" s="104"/>
    </row>
    <row r="119" spans="1:8" x14ac:dyDescent="0.25">
      <c r="A119" s="104"/>
      <c r="B119" s="104"/>
      <c r="C119" s="104"/>
      <c r="D119" s="104"/>
      <c r="E119" s="104"/>
      <c r="F119" s="104"/>
      <c r="H119" s="104"/>
    </row>
    <row r="120" spans="1:8" x14ac:dyDescent="0.25">
      <c r="A120" s="104"/>
      <c r="B120" s="104"/>
      <c r="C120" s="104"/>
      <c r="D120" s="104"/>
      <c r="E120" s="104"/>
      <c r="F120" s="104"/>
      <c r="H120" s="104"/>
    </row>
    <row r="121" spans="1:8" x14ac:dyDescent="0.25">
      <c r="A121" s="104"/>
      <c r="B121" s="104"/>
      <c r="C121" s="104"/>
      <c r="D121" s="104"/>
      <c r="E121" s="104"/>
      <c r="F121" s="104"/>
      <c r="H121" s="104"/>
    </row>
    <row r="122" spans="1:8" x14ac:dyDescent="0.25">
      <c r="A122" s="104"/>
      <c r="B122" s="104"/>
      <c r="C122" s="104"/>
      <c r="D122" s="104"/>
      <c r="E122" s="104"/>
      <c r="F122" s="104"/>
      <c r="H122" s="104"/>
    </row>
    <row r="123" spans="1:8" x14ac:dyDescent="0.25">
      <c r="A123" s="104"/>
      <c r="B123" s="104"/>
      <c r="C123" s="104"/>
      <c r="D123" s="104"/>
      <c r="E123" s="104"/>
      <c r="F123" s="104"/>
      <c r="H123" s="104"/>
    </row>
    <row r="124" spans="1:8" x14ac:dyDescent="0.25">
      <c r="A124" s="104"/>
      <c r="B124" s="104"/>
      <c r="C124" s="104"/>
      <c r="D124" s="104"/>
      <c r="E124" s="104"/>
      <c r="F124" s="104"/>
      <c r="H124" s="104"/>
    </row>
    <row r="125" spans="1:8" x14ac:dyDescent="0.25">
      <c r="A125" s="104"/>
      <c r="B125" s="104"/>
      <c r="C125" s="104"/>
      <c r="D125" s="104"/>
      <c r="E125" s="104"/>
      <c r="F125" s="104"/>
      <c r="H125" s="104"/>
    </row>
    <row r="126" spans="1:8" x14ac:dyDescent="0.25">
      <c r="A126" s="104"/>
      <c r="B126" s="104"/>
      <c r="C126" s="104"/>
      <c r="D126" s="104"/>
      <c r="E126" s="104"/>
      <c r="F126" s="104"/>
      <c r="H126" s="104"/>
    </row>
    <row r="127" spans="1:8" x14ac:dyDescent="0.25">
      <c r="A127" s="104"/>
      <c r="B127" s="104"/>
      <c r="C127" s="104"/>
      <c r="D127" s="104"/>
      <c r="E127" s="104"/>
      <c r="F127" s="104"/>
      <c r="H127" s="104"/>
    </row>
    <row r="128" spans="1:8" x14ac:dyDescent="0.25">
      <c r="A128" s="104"/>
      <c r="B128" s="104"/>
      <c r="C128" s="104"/>
      <c r="D128" s="104"/>
      <c r="E128" s="104"/>
      <c r="F128" s="104"/>
      <c r="H128" s="104"/>
    </row>
    <row r="129" spans="1:8" x14ac:dyDescent="0.25">
      <c r="A129" s="104"/>
      <c r="B129" s="104"/>
      <c r="C129" s="104"/>
      <c r="D129" s="104"/>
      <c r="E129" s="104"/>
      <c r="F129" s="104"/>
      <c r="H129" s="104"/>
    </row>
    <row r="130" spans="1:8" x14ac:dyDescent="0.25">
      <c r="A130" s="104"/>
      <c r="B130" s="104"/>
      <c r="C130" s="104"/>
      <c r="D130" s="104"/>
      <c r="E130" s="104"/>
      <c r="F130" s="104"/>
      <c r="H130" s="104"/>
    </row>
    <row r="131" spans="1:8" x14ac:dyDescent="0.25">
      <c r="A131" s="104"/>
      <c r="B131" s="104"/>
      <c r="C131" s="104"/>
      <c r="D131" s="104"/>
      <c r="E131" s="104"/>
      <c r="F131" s="104"/>
      <c r="H131" s="104"/>
    </row>
    <row r="132" spans="1:8" x14ac:dyDescent="0.25">
      <c r="A132" s="104"/>
      <c r="B132" s="104"/>
      <c r="C132" s="104"/>
      <c r="D132" s="104"/>
      <c r="E132" s="104"/>
      <c r="F132" s="104"/>
      <c r="H132" s="104"/>
    </row>
    <row r="133" spans="1:8" x14ac:dyDescent="0.25">
      <c r="A133" s="104"/>
      <c r="B133" s="104"/>
      <c r="C133" s="104"/>
      <c r="D133" s="104"/>
      <c r="E133" s="104"/>
      <c r="F133" s="104"/>
      <c r="H133" s="104"/>
    </row>
    <row r="134" spans="1:8" x14ac:dyDescent="0.25">
      <c r="A134" s="104"/>
      <c r="B134" s="104"/>
      <c r="C134" s="104"/>
      <c r="D134" s="104"/>
      <c r="E134" s="104"/>
      <c r="F134" s="104"/>
      <c r="H134" s="104"/>
    </row>
    <row r="135" spans="1:8" x14ac:dyDescent="0.25">
      <c r="A135" s="104"/>
      <c r="B135" s="104"/>
      <c r="C135" s="104"/>
      <c r="D135" s="104"/>
      <c r="E135" s="104"/>
      <c r="F135" s="104"/>
      <c r="H135" s="104"/>
    </row>
    <row r="136" spans="1:8" x14ac:dyDescent="0.25">
      <c r="A136" s="104"/>
      <c r="B136" s="104"/>
      <c r="C136" s="104"/>
      <c r="D136" s="104"/>
      <c r="E136" s="104"/>
      <c r="F136" s="104"/>
      <c r="H136" s="104"/>
    </row>
    <row r="137" spans="1:8" x14ac:dyDescent="0.25">
      <c r="A137" s="104"/>
      <c r="B137" s="104"/>
      <c r="C137" s="104"/>
      <c r="D137" s="104"/>
      <c r="E137" s="104"/>
      <c r="F137" s="104"/>
      <c r="H137" s="104"/>
    </row>
    <row r="138" spans="1:8" x14ac:dyDescent="0.25">
      <c r="A138" s="104"/>
      <c r="B138" s="104"/>
      <c r="C138" s="104"/>
      <c r="D138" s="104"/>
      <c r="E138" s="104"/>
      <c r="F138" s="104"/>
      <c r="H138" s="104"/>
    </row>
    <row r="139" spans="1:8" x14ac:dyDescent="0.25">
      <c r="A139" s="104"/>
      <c r="B139" s="104"/>
      <c r="C139" s="104"/>
      <c r="D139" s="104"/>
      <c r="E139" s="104"/>
      <c r="F139" s="104"/>
      <c r="H139" s="104"/>
    </row>
    <row r="140" spans="1:8" x14ac:dyDescent="0.25">
      <c r="A140" s="104"/>
      <c r="B140" s="104"/>
      <c r="C140" s="104"/>
      <c r="D140" s="104"/>
      <c r="E140" s="104"/>
      <c r="F140" s="104"/>
      <c r="H140" s="104"/>
    </row>
    <row r="141" spans="1:8" x14ac:dyDescent="0.25">
      <c r="A141" s="104"/>
      <c r="B141" s="104"/>
      <c r="C141" s="104"/>
      <c r="D141" s="104"/>
      <c r="E141" s="104"/>
      <c r="F141" s="104"/>
      <c r="H141" s="104"/>
    </row>
    <row r="142" spans="1:8" x14ac:dyDescent="0.25">
      <c r="A142" s="104"/>
      <c r="B142" s="104"/>
      <c r="C142" s="104"/>
      <c r="D142" s="104"/>
      <c r="E142" s="104"/>
      <c r="F142" s="104"/>
      <c r="H142" s="104"/>
    </row>
    <row r="143" spans="1:8" x14ac:dyDescent="0.25">
      <c r="A143" s="104"/>
      <c r="B143" s="104"/>
      <c r="C143" s="104"/>
      <c r="D143" s="104"/>
      <c r="E143" s="104"/>
      <c r="F143" s="104"/>
      <c r="H143" s="104"/>
    </row>
    <row r="144" spans="1:8" x14ac:dyDescent="0.25">
      <c r="A144" s="104"/>
      <c r="B144" s="104"/>
      <c r="C144" s="104"/>
      <c r="D144" s="104"/>
      <c r="E144" s="104"/>
      <c r="F144" s="104"/>
      <c r="H144" s="104"/>
    </row>
    <row r="145" spans="1:8" x14ac:dyDescent="0.25">
      <c r="A145" s="104"/>
      <c r="B145" s="104"/>
      <c r="C145" s="104"/>
      <c r="D145" s="104"/>
      <c r="E145" s="104"/>
      <c r="F145" s="104"/>
      <c r="H145" s="104"/>
    </row>
    <row r="146" spans="1:8" x14ac:dyDescent="0.25">
      <c r="A146" s="104"/>
      <c r="B146" s="104"/>
      <c r="C146" s="104"/>
      <c r="D146" s="104"/>
      <c r="E146" s="104"/>
      <c r="F146" s="104"/>
      <c r="H146" s="104"/>
    </row>
    <row r="147" spans="1:8" x14ac:dyDescent="0.25">
      <c r="A147" s="104"/>
      <c r="B147" s="104"/>
      <c r="C147" s="104"/>
      <c r="D147" s="104"/>
      <c r="E147" s="104"/>
      <c r="F147" s="104"/>
      <c r="H147" s="104"/>
    </row>
    <row r="148" spans="1:8" x14ac:dyDescent="0.25">
      <c r="A148" s="104"/>
      <c r="B148" s="104"/>
      <c r="C148" s="104"/>
      <c r="D148" s="104"/>
      <c r="E148" s="104"/>
      <c r="F148" s="104"/>
      <c r="H148" s="104"/>
    </row>
    <row r="149" spans="1:8" x14ac:dyDescent="0.25">
      <c r="A149" s="104"/>
      <c r="B149" s="104"/>
      <c r="C149" s="104"/>
      <c r="D149" s="104"/>
      <c r="E149" s="104"/>
      <c r="F149" s="104"/>
      <c r="H149" s="104"/>
    </row>
    <row r="150" spans="1:8" x14ac:dyDescent="0.25">
      <c r="A150" s="104"/>
      <c r="B150" s="104"/>
      <c r="C150" s="104"/>
      <c r="D150" s="104"/>
      <c r="E150" s="104"/>
      <c r="F150" s="104"/>
      <c r="H150" s="104"/>
    </row>
    <row r="151" spans="1:8" x14ac:dyDescent="0.25">
      <c r="A151" s="104"/>
      <c r="B151" s="104"/>
      <c r="C151" s="104"/>
      <c r="D151" s="104"/>
      <c r="E151" s="104"/>
      <c r="F151" s="104"/>
      <c r="H151" s="104"/>
    </row>
    <row r="152" spans="1:8" x14ac:dyDescent="0.25">
      <c r="A152" s="104"/>
      <c r="B152" s="104"/>
      <c r="C152" s="104"/>
      <c r="D152" s="104"/>
      <c r="E152" s="104"/>
      <c r="F152" s="104"/>
      <c r="H152" s="104"/>
    </row>
    <row r="153" spans="1:8" x14ac:dyDescent="0.25">
      <c r="A153" s="104"/>
      <c r="B153" s="104"/>
      <c r="C153" s="104"/>
      <c r="D153" s="104"/>
      <c r="E153" s="104"/>
      <c r="F153" s="104"/>
      <c r="H153" s="104"/>
    </row>
    <row r="154" spans="1:8" x14ac:dyDescent="0.25">
      <c r="A154" s="104"/>
      <c r="B154" s="104"/>
      <c r="C154" s="104"/>
      <c r="D154" s="104"/>
      <c r="E154" s="104"/>
      <c r="F154" s="104"/>
      <c r="H154" s="104"/>
    </row>
    <row r="155" spans="1:8" x14ac:dyDescent="0.25">
      <c r="A155" s="104"/>
      <c r="B155" s="104"/>
      <c r="C155" s="104"/>
      <c r="D155" s="104"/>
      <c r="E155" s="104"/>
      <c r="F155" s="104"/>
      <c r="H155" s="104"/>
    </row>
    <row r="156" spans="1:8" x14ac:dyDescent="0.25">
      <c r="A156" s="104"/>
      <c r="B156" s="104"/>
      <c r="C156" s="104"/>
      <c r="D156" s="104"/>
      <c r="E156" s="104"/>
      <c r="F156" s="104"/>
      <c r="H156" s="104"/>
    </row>
    <row r="157" spans="1:8" x14ac:dyDescent="0.25">
      <c r="A157" s="104"/>
      <c r="B157" s="104"/>
      <c r="C157" s="104"/>
      <c r="D157" s="104"/>
      <c r="E157" s="104"/>
      <c r="F157" s="104"/>
      <c r="H157" s="104"/>
    </row>
    <row r="158" spans="1:8" x14ac:dyDescent="0.25">
      <c r="A158" s="104"/>
      <c r="B158" s="104"/>
      <c r="C158" s="104"/>
      <c r="D158" s="104"/>
      <c r="E158" s="104"/>
      <c r="F158" s="104"/>
      <c r="H158" s="104"/>
    </row>
    <row r="159" spans="1:8" x14ac:dyDescent="0.25">
      <c r="A159" s="104"/>
      <c r="B159" s="104"/>
      <c r="C159" s="104"/>
      <c r="D159" s="104"/>
      <c r="E159" s="104"/>
      <c r="F159" s="104"/>
      <c r="H159" s="104"/>
    </row>
    <row r="160" spans="1:8" x14ac:dyDescent="0.25">
      <c r="A160" s="104"/>
      <c r="B160" s="104"/>
      <c r="C160" s="104"/>
      <c r="D160" s="104"/>
      <c r="E160" s="104"/>
      <c r="F160" s="104"/>
      <c r="H160" s="104"/>
    </row>
    <row r="161" spans="1:8" x14ac:dyDescent="0.25">
      <c r="A161" s="104"/>
      <c r="B161" s="104"/>
      <c r="C161" s="104"/>
      <c r="D161" s="104"/>
      <c r="E161" s="104"/>
      <c r="F161" s="104"/>
      <c r="H161" s="104"/>
    </row>
    <row r="162" spans="1:8" x14ac:dyDescent="0.25">
      <c r="A162" s="104"/>
      <c r="B162" s="104"/>
      <c r="C162" s="104"/>
      <c r="D162" s="104"/>
      <c r="E162" s="104"/>
      <c r="F162" s="104"/>
      <c r="H162" s="104"/>
    </row>
    <row r="163" spans="1:8" x14ac:dyDescent="0.25">
      <c r="A163" s="104"/>
      <c r="B163" s="104"/>
      <c r="C163" s="104"/>
      <c r="D163" s="104"/>
      <c r="E163" s="104"/>
      <c r="F163" s="104"/>
      <c r="H163" s="104"/>
    </row>
    <row r="164" spans="1:8" x14ac:dyDescent="0.25">
      <c r="A164" s="104"/>
      <c r="B164" s="104"/>
      <c r="C164" s="104"/>
      <c r="D164" s="104"/>
      <c r="E164" s="104"/>
      <c r="F164" s="104"/>
      <c r="H164" s="104"/>
    </row>
    <row r="165" spans="1:8" x14ac:dyDescent="0.25">
      <c r="A165" s="104"/>
      <c r="B165" s="104"/>
      <c r="C165" s="104"/>
      <c r="D165" s="104"/>
      <c r="E165" s="104"/>
      <c r="F165" s="104"/>
      <c r="H165" s="104"/>
    </row>
    <row r="166" spans="1:8" x14ac:dyDescent="0.25">
      <c r="A166" s="104"/>
      <c r="B166" s="104"/>
      <c r="C166" s="104"/>
      <c r="D166" s="104"/>
      <c r="E166" s="104"/>
      <c r="F166" s="104"/>
      <c r="H166" s="104"/>
    </row>
    <row r="167" spans="1:8" x14ac:dyDescent="0.25">
      <c r="A167" s="104"/>
      <c r="B167" s="104"/>
      <c r="C167" s="104"/>
      <c r="D167" s="104"/>
      <c r="E167" s="104"/>
      <c r="F167" s="104"/>
      <c r="H167" s="104"/>
    </row>
    <row r="168" spans="1:8" x14ac:dyDescent="0.25">
      <c r="A168" s="104"/>
      <c r="B168" s="104"/>
      <c r="C168" s="104"/>
      <c r="D168" s="104"/>
      <c r="E168" s="104"/>
      <c r="F168" s="104"/>
      <c r="H168" s="104"/>
    </row>
    <row r="169" spans="1:8" x14ac:dyDescent="0.25">
      <c r="A169" s="104"/>
      <c r="B169" s="104"/>
      <c r="C169" s="104"/>
      <c r="D169" s="104"/>
      <c r="E169" s="104"/>
      <c r="F169" s="104"/>
      <c r="H169" s="104"/>
    </row>
    <row r="170" spans="1:8" x14ac:dyDescent="0.25">
      <c r="A170" s="104"/>
      <c r="B170" s="104"/>
      <c r="C170" s="104"/>
      <c r="D170" s="104"/>
      <c r="E170" s="104"/>
      <c r="F170" s="104"/>
      <c r="H170" s="104"/>
    </row>
    <row r="171" spans="1:8" x14ac:dyDescent="0.25">
      <c r="A171" s="104"/>
      <c r="B171" s="104"/>
      <c r="C171" s="104"/>
      <c r="D171" s="104"/>
      <c r="E171" s="104"/>
      <c r="F171" s="104"/>
      <c r="H171" s="104"/>
    </row>
    <row r="172" spans="1:8" x14ac:dyDescent="0.25">
      <c r="A172" s="104"/>
      <c r="B172" s="104"/>
      <c r="C172" s="104"/>
      <c r="D172" s="104"/>
      <c r="E172" s="104"/>
      <c r="F172" s="104"/>
      <c r="H172" s="104"/>
    </row>
    <row r="173" spans="1:8" x14ac:dyDescent="0.25">
      <c r="A173" s="104"/>
      <c r="B173" s="104"/>
      <c r="C173" s="104"/>
      <c r="D173" s="104"/>
      <c r="E173" s="104"/>
      <c r="F173" s="104"/>
      <c r="H173" s="104"/>
    </row>
    <row r="174" spans="1:8" x14ac:dyDescent="0.25">
      <c r="A174" s="104"/>
      <c r="B174" s="104"/>
      <c r="C174" s="104"/>
      <c r="D174" s="104"/>
      <c r="E174" s="104"/>
      <c r="F174" s="104"/>
      <c r="H174" s="104"/>
    </row>
    <row r="175" spans="1:8" x14ac:dyDescent="0.25">
      <c r="A175" s="104"/>
      <c r="B175" s="104"/>
      <c r="C175" s="104"/>
      <c r="D175" s="104"/>
      <c r="E175" s="104"/>
      <c r="F175" s="104"/>
      <c r="H175" s="104"/>
    </row>
    <row r="176" spans="1:8" x14ac:dyDescent="0.25">
      <c r="A176" s="104"/>
      <c r="B176" s="104"/>
      <c r="C176" s="104"/>
      <c r="D176" s="104"/>
      <c r="E176" s="104"/>
      <c r="F176" s="104"/>
      <c r="H176" s="104"/>
    </row>
    <row r="177" spans="1:8" x14ac:dyDescent="0.25">
      <c r="A177" s="104"/>
      <c r="B177" s="104"/>
      <c r="C177" s="104"/>
      <c r="D177" s="104"/>
      <c r="E177" s="104"/>
      <c r="F177" s="104"/>
      <c r="H177" s="104"/>
    </row>
    <row r="178" spans="1:8" x14ac:dyDescent="0.25">
      <c r="A178" s="104"/>
      <c r="B178" s="104"/>
      <c r="C178" s="104"/>
      <c r="D178" s="104"/>
      <c r="E178" s="104"/>
      <c r="F178" s="104"/>
      <c r="H178" s="104"/>
    </row>
    <row r="179" spans="1:8" x14ac:dyDescent="0.25">
      <c r="A179" s="104"/>
      <c r="B179" s="104"/>
      <c r="C179" s="104"/>
      <c r="D179" s="104"/>
      <c r="E179" s="104"/>
      <c r="F179" s="104"/>
      <c r="H179" s="104"/>
    </row>
    <row r="180" spans="1:8" x14ac:dyDescent="0.25">
      <c r="A180" s="104"/>
      <c r="B180" s="104"/>
      <c r="C180" s="104"/>
      <c r="D180" s="104"/>
      <c r="E180" s="104"/>
      <c r="F180" s="104"/>
      <c r="H180" s="104"/>
    </row>
    <row r="181" spans="1:8" x14ac:dyDescent="0.25">
      <c r="A181" s="104"/>
      <c r="B181" s="104"/>
      <c r="C181" s="104"/>
      <c r="D181" s="104"/>
      <c r="E181" s="104"/>
      <c r="F181" s="104"/>
      <c r="H181" s="104"/>
    </row>
    <row r="182" spans="1:8" x14ac:dyDescent="0.25">
      <c r="A182" s="104"/>
      <c r="B182" s="104"/>
      <c r="C182" s="104"/>
      <c r="D182" s="104"/>
      <c r="E182" s="104"/>
      <c r="F182" s="104"/>
      <c r="H182" s="104"/>
    </row>
    <row r="183" spans="1:8" x14ac:dyDescent="0.25">
      <c r="A183" s="104"/>
      <c r="B183" s="104"/>
      <c r="C183" s="104"/>
      <c r="D183" s="104"/>
      <c r="E183" s="104"/>
      <c r="F183" s="104"/>
      <c r="H183" s="104"/>
    </row>
    <row r="184" spans="1:8" x14ac:dyDescent="0.25">
      <c r="A184" s="104"/>
      <c r="B184" s="104"/>
      <c r="C184" s="104"/>
      <c r="D184" s="104"/>
      <c r="E184" s="104"/>
      <c r="F184" s="104"/>
      <c r="H184" s="104"/>
    </row>
    <row r="185" spans="1:8" x14ac:dyDescent="0.25">
      <c r="A185" s="104"/>
      <c r="B185" s="104"/>
      <c r="C185" s="104"/>
      <c r="D185" s="104"/>
      <c r="E185" s="104"/>
      <c r="F185" s="104"/>
      <c r="H185" s="104"/>
    </row>
    <row r="186" spans="1:8" x14ac:dyDescent="0.25">
      <c r="A186" s="104"/>
      <c r="B186" s="104"/>
      <c r="C186" s="104"/>
      <c r="D186" s="104"/>
      <c r="E186" s="104"/>
      <c r="F186" s="104"/>
      <c r="H186" s="104"/>
    </row>
    <row r="187" spans="1:8" x14ac:dyDescent="0.25">
      <c r="A187" s="104"/>
      <c r="B187" s="104"/>
      <c r="C187" s="104"/>
      <c r="D187" s="104"/>
      <c r="E187" s="104"/>
      <c r="F187" s="104"/>
      <c r="H187" s="104"/>
    </row>
    <row r="188" spans="1:8" x14ac:dyDescent="0.25">
      <c r="A188" s="104"/>
      <c r="B188" s="104"/>
      <c r="C188" s="104"/>
      <c r="D188" s="104"/>
      <c r="E188" s="104"/>
      <c r="F188" s="104"/>
      <c r="H188" s="104"/>
    </row>
    <row r="189" spans="1:8" x14ac:dyDescent="0.25">
      <c r="A189" s="104"/>
      <c r="B189" s="104"/>
      <c r="C189" s="104"/>
      <c r="D189" s="104"/>
      <c r="E189" s="104"/>
      <c r="F189" s="104"/>
      <c r="H189" s="104"/>
    </row>
    <row r="190" spans="1:8" x14ac:dyDescent="0.25">
      <c r="A190" s="104"/>
      <c r="B190" s="104"/>
      <c r="C190" s="104"/>
      <c r="D190" s="104"/>
      <c r="E190" s="104"/>
      <c r="F190" s="104"/>
      <c r="H190" s="104"/>
    </row>
  </sheetData>
  <hyperlinks>
    <hyperlink ref="A1" location="Menu!A1" display="Back To Menu"/>
    <hyperlink ref="B1" location="'Regular Cases'!A1" display="Regular Cases"/>
    <hyperlink ref="C1" location="QECD!B4" display="QECD"/>
    <hyperlink ref="D1" location="'Action Items'!A1" display="Action Items"/>
    <hyperlink ref="E1" location="Summary!A1" display="Summary"/>
    <hyperlink ref="F1" location="Weekly!A1" display="Weekly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Q110"/>
  <sheetViews>
    <sheetView workbookViewId="0">
      <pane ySplit="2" topLeftCell="A3" activePane="bottomLeft" state="frozen"/>
      <selection pane="bottomLeft" activeCell="D18" sqref="D18"/>
    </sheetView>
  </sheetViews>
  <sheetFormatPr defaultColWidth="18.42578125" defaultRowHeight="15" x14ac:dyDescent="0.25"/>
  <cols>
    <col min="1" max="1" width="24.5703125" style="1" customWidth="1"/>
    <col min="2" max="8" width="15.85546875" style="1" customWidth="1"/>
    <col min="9" max="9" width="17.140625" style="1" bestFit="1" customWidth="1"/>
    <col min="10" max="11" width="15.85546875" style="1" customWidth="1"/>
    <col min="12" max="14" width="15.85546875" style="1" hidden="1" customWidth="1"/>
    <col min="15" max="17" width="0" style="1" hidden="1" customWidth="1"/>
    <col min="18" max="16384" width="18.42578125" style="1"/>
  </cols>
  <sheetData>
    <row r="1" spans="1:17" s="68" customFormat="1" ht="18.75" x14ac:dyDescent="0.25">
      <c r="A1" s="139" t="s">
        <v>150</v>
      </c>
      <c r="B1" s="139" t="s">
        <v>149</v>
      </c>
      <c r="C1" s="139" t="s">
        <v>113</v>
      </c>
      <c r="D1" s="139" t="s">
        <v>21</v>
      </c>
      <c r="E1" s="139" t="s">
        <v>114</v>
      </c>
      <c r="F1" s="139" t="s">
        <v>177</v>
      </c>
    </row>
    <row r="2" spans="1:17" ht="4.5" customHeight="1" x14ac:dyDescent="0.25"/>
    <row r="3" spans="1:17" ht="28.5" x14ac:dyDescent="0.45">
      <c r="D3" s="223" t="str">
        <f ca="1">MID(CELL("filename",A1),FIND("]",CELL("filename",A1))+1,255)  &amp; IF(B5&lt;&gt;"", " : " &amp; B5 &amp; " - " &amp; B6, "")</f>
        <v>Sample</v>
      </c>
    </row>
    <row r="4" spans="1:17" ht="18.75" x14ac:dyDescent="0.3">
      <c r="A4" s="115" t="s">
        <v>141</v>
      </c>
      <c r="B4" s="95"/>
      <c r="C4" s="95"/>
      <c r="D4" s="95"/>
      <c r="E4" s="95"/>
      <c r="F4" s="95" t="s">
        <v>153</v>
      </c>
      <c r="G4" s="95" t="s">
        <v>154</v>
      </c>
      <c r="L4" s="1" t="s">
        <v>147</v>
      </c>
      <c r="M4" s="1" t="s">
        <v>146</v>
      </c>
      <c r="N4" s="1" t="s">
        <v>152</v>
      </c>
      <c r="P4" s="1" t="s">
        <v>158</v>
      </c>
      <c r="Q4" s="1" t="s">
        <v>155</v>
      </c>
    </row>
    <row r="5" spans="1:17" x14ac:dyDescent="0.25">
      <c r="A5" s="95" t="s">
        <v>156</v>
      </c>
      <c r="B5" s="97"/>
      <c r="C5" s="95"/>
      <c r="D5" s="95" t="s">
        <v>20</v>
      </c>
      <c r="E5" s="95"/>
      <c r="F5" s="98"/>
      <c r="G5" s="98"/>
      <c r="L5" s="218" t="str">
        <f>IF(I23&lt;&gt;"", F5,"")</f>
        <v/>
      </c>
      <c r="M5" s="218" t="str">
        <f>IF(I23&lt;&gt;"","",IF(B10&gt;=40%,F5,""))</f>
        <v/>
      </c>
      <c r="N5" s="218">
        <f>IF(I23&lt;&gt;"","",IF(B10&lt;40%,F5,""))</f>
        <v>0</v>
      </c>
      <c r="P5" s="218" t="str">
        <f>IF(I23&lt;&gt;"", F6,"")</f>
        <v/>
      </c>
      <c r="Q5" s="1">
        <f>IF(P5 = "", F6, "")</f>
        <v>0</v>
      </c>
    </row>
    <row r="6" spans="1:17" x14ac:dyDescent="0.25">
      <c r="A6" s="95" t="s">
        <v>157</v>
      </c>
      <c r="B6" s="97"/>
      <c r="C6" s="95"/>
      <c r="D6" s="95" t="s">
        <v>45</v>
      </c>
      <c r="E6" s="95"/>
      <c r="F6" s="98"/>
      <c r="G6" s="98"/>
    </row>
    <row r="7" spans="1:17" x14ac:dyDescent="0.25">
      <c r="A7" s="95" t="s">
        <v>44</v>
      </c>
      <c r="B7" s="97"/>
      <c r="C7" s="95"/>
      <c r="D7" s="95"/>
      <c r="E7" s="95"/>
      <c r="F7" s="95"/>
      <c r="G7" s="95"/>
    </row>
    <row r="8" spans="1:17" x14ac:dyDescent="0.25">
      <c r="A8" s="95" t="s">
        <v>17</v>
      </c>
      <c r="B8" s="97"/>
      <c r="C8" s="95"/>
      <c r="D8" s="95" t="s">
        <v>43</v>
      </c>
      <c r="E8" s="253"/>
      <c r="F8" s="253"/>
      <c r="G8" s="253"/>
    </row>
    <row r="9" spans="1:17" x14ac:dyDescent="0.25">
      <c r="A9" s="95" t="s">
        <v>18</v>
      </c>
      <c r="B9" s="97"/>
      <c r="C9" s="95"/>
      <c r="D9" s="95"/>
      <c r="E9" s="95"/>
      <c r="F9" s="95"/>
      <c r="G9" s="95"/>
    </row>
    <row r="10" spans="1:17" x14ac:dyDescent="0.25">
      <c r="A10" s="95" t="s">
        <v>19</v>
      </c>
      <c r="B10" s="99"/>
      <c r="C10" s="95"/>
      <c r="D10" s="95" t="s">
        <v>159</v>
      </c>
      <c r="E10" s="253"/>
      <c r="F10" s="253"/>
      <c r="G10" s="253"/>
    </row>
    <row r="11" spans="1:17" x14ac:dyDescent="0.25">
      <c r="A11" s="95" t="s">
        <v>166</v>
      </c>
      <c r="B11" s="97"/>
      <c r="C11" s="95"/>
      <c r="D11" s="95" t="s">
        <v>160</v>
      </c>
      <c r="E11" s="253"/>
      <c r="F11" s="253"/>
      <c r="G11" s="253"/>
    </row>
    <row r="12" spans="1:17" x14ac:dyDescent="0.25">
      <c r="A12" s="95" t="s">
        <v>118</v>
      </c>
      <c r="B12" s="97"/>
      <c r="C12" s="95"/>
      <c r="D12" s="95" t="s">
        <v>161</v>
      </c>
      <c r="E12" s="253"/>
      <c r="F12" s="253"/>
      <c r="G12" s="253"/>
    </row>
    <row r="15" spans="1:17" ht="18.75" x14ac:dyDescent="0.3">
      <c r="A15" s="115" t="str">
        <f>"Stage: " &amp; B15</f>
        <v xml:space="preserve">Stage: </v>
      </c>
      <c r="B15" s="132" t="str">
        <f>IF(I23&lt;&gt;"", 10, IF(G23&lt;&gt;"", 8, IF(C23&lt;&gt;"", 6, IF(E18&lt;&gt;"", 4, IF(B18&lt;&gt;"", 2, "")))))</f>
        <v/>
      </c>
      <c r="C15" s="114"/>
      <c r="D15" s="114"/>
      <c r="E15" s="114"/>
      <c r="F15" s="114"/>
      <c r="G15" s="94"/>
      <c r="H15" s="94"/>
      <c r="I15" s="94"/>
      <c r="J15" s="94"/>
      <c r="K15" s="94"/>
      <c r="L15" s="94"/>
      <c r="M15" s="94"/>
      <c r="N15" s="94"/>
    </row>
    <row r="16" spans="1:17" x14ac:dyDescent="0.25">
      <c r="A16" s="127" t="s">
        <v>0</v>
      </c>
      <c r="B16" s="216" t="s">
        <v>3</v>
      </c>
      <c r="C16" s="125" t="s">
        <v>6</v>
      </c>
      <c r="D16" s="125" t="s">
        <v>4</v>
      </c>
      <c r="E16" s="216" t="s">
        <v>5</v>
      </c>
      <c r="F16" s="125" t="s">
        <v>7</v>
      </c>
      <c r="G16" s="95"/>
      <c r="H16" s="95"/>
      <c r="I16" s="95"/>
      <c r="J16" s="95"/>
      <c r="K16" s="95"/>
      <c r="L16" s="95"/>
      <c r="M16" s="95"/>
      <c r="N16" s="95"/>
    </row>
    <row r="17" spans="1:14" x14ac:dyDescent="0.25">
      <c r="A17" s="126" t="s">
        <v>42</v>
      </c>
      <c r="B17" s="119"/>
      <c r="C17" s="119"/>
      <c r="D17" s="119"/>
      <c r="E17" s="119"/>
      <c r="F17" s="140"/>
      <c r="G17" s="96"/>
      <c r="H17" s="96"/>
      <c r="I17" s="96"/>
      <c r="J17" s="96"/>
      <c r="K17" s="96"/>
      <c r="L17" s="96"/>
      <c r="M17" s="96"/>
      <c r="N17" s="96"/>
    </row>
    <row r="18" spans="1:14" x14ac:dyDescent="0.25">
      <c r="A18" s="134" t="s">
        <v>1</v>
      </c>
      <c r="B18" s="118"/>
      <c r="C18" s="118"/>
      <c r="D18" s="118"/>
      <c r="E18" s="118"/>
      <c r="F18" s="133"/>
      <c r="G18" s="96"/>
      <c r="H18" s="96"/>
      <c r="I18" s="96"/>
      <c r="J18" s="96"/>
      <c r="K18" s="96"/>
      <c r="L18" s="96"/>
      <c r="M18" s="96"/>
      <c r="N18" s="96"/>
    </row>
    <row r="19" spans="1:14" x14ac:dyDescent="0.25">
      <c r="A19" s="134" t="s">
        <v>2</v>
      </c>
      <c r="B19" s="121" t="str">
        <f ca="1">IF(B18&lt;&gt;"", "Done", IF(B17&lt;&gt;"",(B17-TODAY()),""))</f>
        <v/>
      </c>
      <c r="C19" s="121" t="str">
        <f t="shared" ref="C19:N19" ca="1" si="0">IF(C18&lt;&gt;"", "Done", IF(C17&lt;&gt;"",(C17-TODAY()),""))</f>
        <v/>
      </c>
      <c r="D19" s="121" t="str">
        <f t="shared" ca="1" si="0"/>
        <v/>
      </c>
      <c r="E19" s="121" t="str">
        <f t="shared" ca="1" si="0"/>
        <v/>
      </c>
      <c r="F19" s="122" t="str">
        <f t="shared" ca="1" si="0"/>
        <v/>
      </c>
      <c r="G19" s="100" t="str">
        <f t="shared" ca="1" si="0"/>
        <v/>
      </c>
      <c r="H19" s="100" t="str">
        <f t="shared" ca="1" si="0"/>
        <v/>
      </c>
      <c r="I19" s="100" t="str">
        <f t="shared" ca="1" si="0"/>
        <v/>
      </c>
      <c r="J19" s="76" t="str">
        <f t="shared" ca="1" si="0"/>
        <v/>
      </c>
      <c r="K19" s="76" t="str">
        <f t="shared" ca="1" si="0"/>
        <v/>
      </c>
      <c r="L19" s="76" t="str">
        <f t="shared" ca="1" si="0"/>
        <v/>
      </c>
      <c r="M19" s="76" t="str">
        <f t="shared" ca="1" si="0"/>
        <v/>
      </c>
      <c r="N19" s="76" t="str">
        <f t="shared" ca="1" si="0"/>
        <v/>
      </c>
    </row>
    <row r="20" spans="1:14" x14ac:dyDescent="0.25">
      <c r="A20" s="135"/>
      <c r="B20" s="94"/>
      <c r="C20" s="94"/>
      <c r="D20" s="94"/>
      <c r="E20" s="94"/>
      <c r="F20" s="94"/>
      <c r="G20" s="94"/>
      <c r="H20" s="94"/>
      <c r="I20" s="94"/>
      <c r="J20" s="76"/>
      <c r="K20" s="76"/>
      <c r="L20" s="76"/>
      <c r="M20" s="76"/>
      <c r="N20" s="76"/>
    </row>
    <row r="21" spans="1:14" ht="30" x14ac:dyDescent="0.25">
      <c r="A21" s="126" t="s">
        <v>9</v>
      </c>
      <c r="B21" s="117" t="s">
        <v>8</v>
      </c>
      <c r="C21" s="217" t="s">
        <v>10</v>
      </c>
      <c r="D21" s="117" t="s">
        <v>11</v>
      </c>
      <c r="E21" s="117" t="s">
        <v>12</v>
      </c>
      <c r="F21" s="117" t="s">
        <v>13</v>
      </c>
      <c r="G21" s="217" t="s">
        <v>14</v>
      </c>
      <c r="H21" s="117" t="s">
        <v>16</v>
      </c>
      <c r="I21" s="217" t="s">
        <v>15</v>
      </c>
      <c r="J21" s="76"/>
      <c r="K21" s="76"/>
      <c r="L21" s="76"/>
      <c r="M21" s="76"/>
      <c r="N21" s="76"/>
    </row>
    <row r="22" spans="1:14" x14ac:dyDescent="0.25">
      <c r="A22" s="134" t="s">
        <v>42</v>
      </c>
      <c r="B22" s="118"/>
      <c r="C22" s="118"/>
      <c r="D22" s="118"/>
      <c r="E22" s="118"/>
      <c r="F22" s="118"/>
      <c r="G22" s="118"/>
      <c r="H22" s="118"/>
      <c r="I22" s="133"/>
      <c r="J22" s="76"/>
      <c r="K22" s="76"/>
      <c r="L22" s="76"/>
      <c r="M22" s="76"/>
      <c r="N22" s="76"/>
    </row>
    <row r="23" spans="1:14" x14ac:dyDescent="0.25">
      <c r="A23" s="134" t="s">
        <v>1</v>
      </c>
      <c r="B23" s="118"/>
      <c r="C23" s="118"/>
      <c r="D23" s="118"/>
      <c r="E23" s="118"/>
      <c r="F23" s="118"/>
      <c r="G23" s="118"/>
      <c r="H23" s="118"/>
      <c r="I23" s="133"/>
      <c r="J23" s="76"/>
      <c r="K23" s="76"/>
      <c r="L23" s="76"/>
      <c r="M23" s="76"/>
      <c r="N23" s="76"/>
    </row>
    <row r="24" spans="1:14" x14ac:dyDescent="0.25">
      <c r="A24" s="136" t="s">
        <v>2</v>
      </c>
      <c r="B24" s="124" t="str">
        <f ca="1">IF(B23&lt;&gt;"", "Done", IF(B22&lt;&gt;"",(B22-TODAY()),""))</f>
        <v/>
      </c>
      <c r="C24" s="124" t="str">
        <f t="shared" ref="C24:I24" ca="1" si="1">IF(C23&lt;&gt;"", "Done", IF(C22&lt;&gt;"",(C22-TODAY()),""))</f>
        <v/>
      </c>
      <c r="D24" s="124" t="str">
        <f t="shared" ca="1" si="1"/>
        <v/>
      </c>
      <c r="E24" s="124" t="str">
        <f t="shared" ca="1" si="1"/>
        <v/>
      </c>
      <c r="F24" s="124" t="str">
        <f t="shared" ca="1" si="1"/>
        <v/>
      </c>
      <c r="G24" s="124" t="str">
        <f t="shared" ca="1" si="1"/>
        <v/>
      </c>
      <c r="H24" s="120" t="str">
        <f t="shared" ca="1" si="1"/>
        <v/>
      </c>
      <c r="I24" s="122" t="str">
        <f t="shared" ca="1" si="1"/>
        <v/>
      </c>
      <c r="J24" s="76"/>
      <c r="K24" s="76"/>
      <c r="L24" s="76"/>
      <c r="M24" s="76"/>
      <c r="N24" s="76"/>
    </row>
    <row r="25" spans="1:14" x14ac:dyDescent="0.25">
      <c r="B25" s="76"/>
      <c r="C25" s="76"/>
      <c r="D25" s="76"/>
      <c r="E25" s="76"/>
      <c r="F25" s="76"/>
      <c r="G25" s="76"/>
      <c r="H25" s="123"/>
      <c r="I25" s="76"/>
      <c r="J25" s="76"/>
      <c r="K25" s="76"/>
      <c r="L25" s="76"/>
      <c r="M25" s="76"/>
      <c r="N25" s="76"/>
    </row>
    <row r="26" spans="1:14" x14ac:dyDescent="0.25"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</row>
    <row r="29" spans="1:14" ht="18.75" x14ac:dyDescent="0.3">
      <c r="A29" s="116" t="s">
        <v>21</v>
      </c>
      <c r="B29" s="66" t="s">
        <v>41</v>
      </c>
      <c r="C29" s="66" t="s">
        <v>42</v>
      </c>
      <c r="D29" s="66" t="s">
        <v>1</v>
      </c>
      <c r="E29" s="66" t="s">
        <v>67</v>
      </c>
      <c r="F29" s="1" t="s">
        <v>43</v>
      </c>
    </row>
    <row r="30" spans="1:14" x14ac:dyDescent="0.25">
      <c r="A30" s="71" t="str">
        <f>IF(B30&lt;&gt;"", IF(D30 = "", 1, ""), "")</f>
        <v/>
      </c>
      <c r="B30" s="224"/>
      <c r="C30" s="224"/>
      <c r="D30" s="224"/>
      <c r="E30" s="72"/>
      <c r="F30" s="73"/>
      <c r="I30" s="129" t="str">
        <f>IF(A30="","",HYPERLINK("#'Action Items'!A1", "Go back to Action Items"))</f>
        <v/>
      </c>
    </row>
    <row r="31" spans="1:14" x14ac:dyDescent="0.25">
      <c r="A31" s="71" t="str">
        <f>IF(B31&lt;&gt;"", IF(D31 = "", MAX($A$30:A30)+1, ""), "")</f>
        <v/>
      </c>
      <c r="B31" s="224"/>
      <c r="C31" s="224"/>
      <c r="D31" s="224"/>
      <c r="E31" s="72"/>
      <c r="F31" s="73"/>
      <c r="I31" s="129" t="str">
        <f t="shared" ref="I31:I94" si="2">IF(A31="","",HYPERLINK("#'Action Items'!A1", "Go back to Action Items"))</f>
        <v/>
      </c>
    </row>
    <row r="32" spans="1:14" x14ac:dyDescent="0.25">
      <c r="A32" s="71" t="str">
        <f>IF(B32&lt;&gt;"", IF(D32 = "", MAX($A$30:A31)+1, ""), "")</f>
        <v/>
      </c>
      <c r="B32" s="224"/>
      <c r="C32" s="224"/>
      <c r="D32" s="224"/>
      <c r="E32" s="72"/>
      <c r="F32" s="73"/>
      <c r="I32" s="129" t="str">
        <f t="shared" si="2"/>
        <v/>
      </c>
    </row>
    <row r="33" spans="1:9" x14ac:dyDescent="0.25">
      <c r="A33" s="71" t="str">
        <f>IF(B33&lt;&gt;"", IF(D33 = "", MAX($A$30:A32)+1, ""), "")</f>
        <v/>
      </c>
      <c r="B33" s="224"/>
      <c r="C33" s="224"/>
      <c r="D33" s="224"/>
      <c r="E33" s="72"/>
      <c r="F33" s="73"/>
      <c r="I33" s="129" t="str">
        <f t="shared" si="2"/>
        <v/>
      </c>
    </row>
    <row r="34" spans="1:9" x14ac:dyDescent="0.25">
      <c r="A34" s="71" t="str">
        <f>IF(B34&lt;&gt;"", IF(D34 = "", MAX($A$30:A33)+1, ""), "")</f>
        <v/>
      </c>
      <c r="B34" s="224"/>
      <c r="C34" s="224"/>
      <c r="D34" s="224"/>
      <c r="E34" s="72"/>
      <c r="F34" s="73"/>
      <c r="I34" s="129" t="str">
        <f t="shared" si="2"/>
        <v/>
      </c>
    </row>
    <row r="35" spans="1:9" x14ac:dyDescent="0.25">
      <c r="A35" s="71" t="str">
        <f>IF(B35&lt;&gt;"", IF(D35 = "", MAX($A$30:A34)+1, ""), "")</f>
        <v/>
      </c>
      <c r="B35" s="224"/>
      <c r="C35" s="224"/>
      <c r="D35" s="224"/>
      <c r="E35" s="72"/>
      <c r="F35" s="73"/>
      <c r="I35" s="129" t="str">
        <f t="shared" si="2"/>
        <v/>
      </c>
    </row>
    <row r="36" spans="1:9" x14ac:dyDescent="0.25">
      <c r="A36" s="71" t="str">
        <f>IF(B36&lt;&gt;"", IF(D36 = "", MAX($A$30:A35)+1, ""), "")</f>
        <v/>
      </c>
      <c r="B36" s="224"/>
      <c r="C36" s="224"/>
      <c r="D36" s="224"/>
      <c r="E36" s="72"/>
      <c r="F36" s="73"/>
      <c r="I36" s="129" t="str">
        <f t="shared" si="2"/>
        <v/>
      </c>
    </row>
    <row r="37" spans="1:9" x14ac:dyDescent="0.25">
      <c r="A37" s="71" t="str">
        <f>IF(B37&lt;&gt;"", IF(D37 = "", MAX($A$30:A36)+1, ""), "")</f>
        <v/>
      </c>
      <c r="B37" s="224"/>
      <c r="C37" s="224"/>
      <c r="D37" s="224"/>
      <c r="E37" s="72"/>
      <c r="F37" s="73"/>
      <c r="I37" s="129" t="str">
        <f t="shared" si="2"/>
        <v/>
      </c>
    </row>
    <row r="38" spans="1:9" x14ac:dyDescent="0.25">
      <c r="A38" s="71" t="str">
        <f>IF(B38&lt;&gt;"", IF(D38 = "", MAX($A$30:A37)+1, ""), "")</f>
        <v/>
      </c>
      <c r="B38" s="224"/>
      <c r="C38" s="224"/>
      <c r="D38" s="224"/>
      <c r="E38" s="72"/>
      <c r="F38" s="73"/>
      <c r="I38" s="129" t="str">
        <f t="shared" si="2"/>
        <v/>
      </c>
    </row>
    <row r="39" spans="1:9" x14ac:dyDescent="0.25">
      <c r="A39" s="71" t="str">
        <f>IF(B39&lt;&gt;"", IF(D39 = "", MAX($A$30:A38)+1, ""), "")</f>
        <v/>
      </c>
      <c r="B39" s="224"/>
      <c r="C39" s="224"/>
      <c r="D39" s="224"/>
      <c r="E39" s="72"/>
      <c r="F39" s="73"/>
      <c r="I39" s="129" t="str">
        <f t="shared" si="2"/>
        <v/>
      </c>
    </row>
    <row r="40" spans="1:9" x14ac:dyDescent="0.25">
      <c r="A40" s="71" t="str">
        <f>IF(B40&lt;&gt;"", IF(D40 = "", MAX($A$30:A39)+1, ""), "")</f>
        <v/>
      </c>
      <c r="B40" s="224"/>
      <c r="C40" s="224"/>
      <c r="D40" s="224"/>
      <c r="E40" s="72"/>
      <c r="F40" s="73"/>
      <c r="I40" s="129" t="str">
        <f t="shared" si="2"/>
        <v/>
      </c>
    </row>
    <row r="41" spans="1:9" x14ac:dyDescent="0.25">
      <c r="A41" s="71" t="str">
        <f>IF(B41&lt;&gt;"", IF(D41 = "", MAX($A$30:A40)+1, ""), "")</f>
        <v/>
      </c>
      <c r="B41" s="224"/>
      <c r="C41" s="224"/>
      <c r="D41" s="224"/>
      <c r="E41" s="72"/>
      <c r="F41" s="73"/>
      <c r="I41" s="129" t="str">
        <f t="shared" si="2"/>
        <v/>
      </c>
    </row>
    <row r="42" spans="1:9" x14ac:dyDescent="0.25">
      <c r="A42" s="71" t="str">
        <f>IF(B42&lt;&gt;"", IF(D42 = "", MAX($A$30:A41)+1, ""), "")</f>
        <v/>
      </c>
      <c r="B42" s="224"/>
      <c r="C42" s="224"/>
      <c r="D42" s="224"/>
      <c r="E42" s="72"/>
      <c r="F42" s="73"/>
      <c r="I42" s="129" t="str">
        <f t="shared" si="2"/>
        <v/>
      </c>
    </row>
    <row r="43" spans="1:9" x14ac:dyDescent="0.25">
      <c r="A43" s="71" t="str">
        <f>IF(B43&lt;&gt;"", IF(D43 = "", MAX($A$30:A42)+1, ""), "")</f>
        <v/>
      </c>
      <c r="B43" s="224"/>
      <c r="C43" s="224"/>
      <c r="D43" s="224"/>
      <c r="E43" s="72"/>
      <c r="F43" s="73"/>
      <c r="I43" s="129" t="str">
        <f t="shared" si="2"/>
        <v/>
      </c>
    </row>
    <row r="44" spans="1:9" x14ac:dyDescent="0.25">
      <c r="A44" s="71" t="str">
        <f>IF(B44&lt;&gt;"", IF(D44 = "", MAX($A$30:A43)+1, ""), "")</f>
        <v/>
      </c>
      <c r="B44" s="224"/>
      <c r="C44" s="224"/>
      <c r="D44" s="224"/>
      <c r="E44" s="72"/>
      <c r="F44" s="73"/>
      <c r="I44" s="129" t="str">
        <f t="shared" si="2"/>
        <v/>
      </c>
    </row>
    <row r="45" spans="1:9" x14ac:dyDescent="0.25">
      <c r="A45" s="71"/>
      <c r="B45" s="224"/>
      <c r="C45" s="224"/>
      <c r="D45" s="224"/>
      <c r="E45" s="72"/>
      <c r="F45" s="73"/>
      <c r="I45" s="129" t="str">
        <f t="shared" si="2"/>
        <v/>
      </c>
    </row>
    <row r="46" spans="1:9" x14ac:dyDescent="0.25">
      <c r="A46" s="71"/>
      <c r="B46" s="224"/>
      <c r="C46" s="224"/>
      <c r="D46" s="224"/>
      <c r="E46" s="72"/>
      <c r="F46" s="73"/>
      <c r="I46" s="129" t="str">
        <f t="shared" si="2"/>
        <v/>
      </c>
    </row>
    <row r="47" spans="1:9" x14ac:dyDescent="0.25">
      <c r="A47" s="71"/>
      <c r="B47" s="224"/>
      <c r="C47" s="224"/>
      <c r="D47" s="224"/>
      <c r="E47" s="72"/>
      <c r="F47" s="73"/>
      <c r="I47" s="129" t="str">
        <f t="shared" si="2"/>
        <v/>
      </c>
    </row>
    <row r="48" spans="1:9" x14ac:dyDescent="0.25">
      <c r="A48" s="71"/>
      <c r="B48" s="224"/>
      <c r="C48" s="224"/>
      <c r="D48" s="224"/>
      <c r="E48" s="72"/>
      <c r="F48" s="73"/>
      <c r="I48" s="129" t="str">
        <f t="shared" si="2"/>
        <v/>
      </c>
    </row>
    <row r="49" spans="1:9" x14ac:dyDescent="0.25">
      <c r="A49" s="71"/>
      <c r="B49" s="224"/>
      <c r="C49" s="224"/>
      <c r="D49" s="224"/>
      <c r="E49" s="72"/>
      <c r="F49" s="73"/>
      <c r="I49" s="129" t="str">
        <f t="shared" si="2"/>
        <v/>
      </c>
    </row>
    <row r="50" spans="1:9" x14ac:dyDescent="0.25">
      <c r="A50" s="71"/>
      <c r="B50" s="224"/>
      <c r="C50" s="224"/>
      <c r="D50" s="224"/>
      <c r="E50" s="72"/>
      <c r="F50" s="73"/>
      <c r="I50" s="129" t="str">
        <f t="shared" si="2"/>
        <v/>
      </c>
    </row>
    <row r="51" spans="1:9" x14ac:dyDescent="0.25">
      <c r="A51" s="71"/>
      <c r="B51" s="224"/>
      <c r="C51" s="224"/>
      <c r="D51" s="224"/>
      <c r="E51" s="72"/>
      <c r="F51" s="73"/>
      <c r="I51" s="129" t="str">
        <f t="shared" si="2"/>
        <v/>
      </c>
    </row>
    <row r="52" spans="1:9" x14ac:dyDescent="0.25">
      <c r="A52" s="71"/>
      <c r="B52" s="224"/>
      <c r="C52" s="224"/>
      <c r="D52" s="224"/>
      <c r="E52" s="72"/>
      <c r="F52" s="73"/>
      <c r="I52" s="129" t="str">
        <f t="shared" si="2"/>
        <v/>
      </c>
    </row>
    <row r="53" spans="1:9" x14ac:dyDescent="0.25">
      <c r="A53" s="71"/>
      <c r="B53" s="224"/>
      <c r="C53" s="224"/>
      <c r="D53" s="224"/>
      <c r="E53" s="72"/>
      <c r="F53" s="73"/>
      <c r="I53" s="129" t="str">
        <f t="shared" si="2"/>
        <v/>
      </c>
    </row>
    <row r="54" spans="1:9" x14ac:dyDescent="0.25">
      <c r="A54" s="71"/>
      <c r="B54" s="224"/>
      <c r="C54" s="224"/>
      <c r="D54" s="224"/>
      <c r="E54" s="72"/>
      <c r="F54" s="73"/>
      <c r="I54" s="129" t="str">
        <f t="shared" si="2"/>
        <v/>
      </c>
    </row>
    <row r="55" spans="1:9" x14ac:dyDescent="0.25">
      <c r="A55" s="71"/>
      <c r="B55" s="224"/>
      <c r="C55" s="224"/>
      <c r="D55" s="224"/>
      <c r="E55" s="72"/>
      <c r="F55" s="73"/>
      <c r="I55" s="129" t="str">
        <f t="shared" si="2"/>
        <v/>
      </c>
    </row>
    <row r="56" spans="1:9" x14ac:dyDescent="0.25">
      <c r="A56" s="71"/>
      <c r="B56" s="224"/>
      <c r="C56" s="224"/>
      <c r="D56" s="224"/>
      <c r="E56" s="72"/>
      <c r="F56" s="73"/>
      <c r="I56" s="129" t="str">
        <f t="shared" si="2"/>
        <v/>
      </c>
    </row>
    <row r="57" spans="1:9" x14ac:dyDescent="0.25">
      <c r="A57" s="71"/>
      <c r="B57" s="224"/>
      <c r="C57" s="224"/>
      <c r="D57" s="224"/>
      <c r="E57" s="72"/>
      <c r="F57" s="73"/>
      <c r="I57" s="129" t="str">
        <f t="shared" si="2"/>
        <v/>
      </c>
    </row>
    <row r="58" spans="1:9" x14ac:dyDescent="0.25">
      <c r="A58" s="71"/>
      <c r="B58" s="224"/>
      <c r="C58" s="224"/>
      <c r="D58" s="224"/>
      <c r="E58" s="72"/>
      <c r="F58" s="73"/>
      <c r="I58" s="129" t="str">
        <f t="shared" si="2"/>
        <v/>
      </c>
    </row>
    <row r="59" spans="1:9" x14ac:dyDescent="0.25">
      <c r="A59" s="71"/>
      <c r="B59" s="224"/>
      <c r="C59" s="224"/>
      <c r="D59" s="224"/>
      <c r="E59" s="72"/>
      <c r="F59" s="73"/>
      <c r="I59" s="129" t="str">
        <f t="shared" si="2"/>
        <v/>
      </c>
    </row>
    <row r="60" spans="1:9" x14ac:dyDescent="0.25">
      <c r="A60" s="71"/>
      <c r="B60" s="224"/>
      <c r="C60" s="224"/>
      <c r="D60" s="224"/>
      <c r="E60" s="72"/>
      <c r="F60" s="73"/>
      <c r="I60" s="129" t="str">
        <f t="shared" si="2"/>
        <v/>
      </c>
    </row>
    <row r="61" spans="1:9" x14ac:dyDescent="0.25">
      <c r="A61" s="71"/>
      <c r="B61" s="224"/>
      <c r="C61" s="224"/>
      <c r="D61" s="224"/>
      <c r="E61" s="72"/>
      <c r="F61" s="73"/>
      <c r="I61" s="129" t="str">
        <f t="shared" si="2"/>
        <v/>
      </c>
    </row>
    <row r="62" spans="1:9" x14ac:dyDescent="0.25">
      <c r="A62" s="71"/>
      <c r="B62" s="224"/>
      <c r="C62" s="224"/>
      <c r="D62" s="224"/>
      <c r="E62" s="72"/>
      <c r="F62" s="73"/>
      <c r="I62" s="129" t="str">
        <f t="shared" si="2"/>
        <v/>
      </c>
    </row>
    <row r="63" spans="1:9" x14ac:dyDescent="0.25">
      <c r="A63" s="71"/>
      <c r="B63" s="224"/>
      <c r="C63" s="224"/>
      <c r="D63" s="224"/>
      <c r="E63" s="72"/>
      <c r="F63" s="73"/>
      <c r="I63" s="129" t="str">
        <f t="shared" si="2"/>
        <v/>
      </c>
    </row>
    <row r="64" spans="1:9" x14ac:dyDescent="0.25">
      <c r="A64" s="71"/>
      <c r="B64" s="224"/>
      <c r="C64" s="224"/>
      <c r="D64" s="224"/>
      <c r="E64" s="72"/>
      <c r="F64" s="73"/>
      <c r="I64" s="129" t="str">
        <f t="shared" si="2"/>
        <v/>
      </c>
    </row>
    <row r="65" spans="1:9" x14ac:dyDescent="0.25">
      <c r="A65" s="71"/>
      <c r="B65" s="224"/>
      <c r="C65" s="224"/>
      <c r="D65" s="224"/>
      <c r="E65" s="72"/>
      <c r="F65" s="73"/>
      <c r="I65" s="129" t="str">
        <f t="shared" si="2"/>
        <v/>
      </c>
    </row>
    <row r="66" spans="1:9" x14ac:dyDescent="0.25">
      <c r="A66" s="71"/>
      <c r="B66" s="224"/>
      <c r="C66" s="224"/>
      <c r="D66" s="224"/>
      <c r="E66" s="72"/>
      <c r="F66" s="73"/>
      <c r="I66" s="129" t="str">
        <f t="shared" si="2"/>
        <v/>
      </c>
    </row>
    <row r="67" spans="1:9" x14ac:dyDescent="0.25">
      <c r="A67" s="71"/>
      <c r="B67" s="224"/>
      <c r="C67" s="224"/>
      <c r="D67" s="224"/>
      <c r="E67" s="72"/>
      <c r="F67" s="73"/>
      <c r="I67" s="129" t="str">
        <f t="shared" si="2"/>
        <v/>
      </c>
    </row>
    <row r="68" spans="1:9" x14ac:dyDescent="0.25">
      <c r="A68" s="71"/>
      <c r="B68" s="224"/>
      <c r="C68" s="224"/>
      <c r="D68" s="224"/>
      <c r="E68" s="72"/>
      <c r="F68" s="73"/>
      <c r="I68" s="129" t="str">
        <f t="shared" si="2"/>
        <v/>
      </c>
    </row>
    <row r="69" spans="1:9" x14ac:dyDescent="0.25">
      <c r="A69" s="71"/>
      <c r="B69" s="224"/>
      <c r="C69" s="224"/>
      <c r="D69" s="224"/>
      <c r="E69" s="72"/>
      <c r="F69" s="73"/>
      <c r="I69" s="129" t="str">
        <f t="shared" si="2"/>
        <v/>
      </c>
    </row>
    <row r="70" spans="1:9" x14ac:dyDescent="0.25">
      <c r="A70" s="71"/>
      <c r="B70" s="224"/>
      <c r="C70" s="224"/>
      <c r="D70" s="224"/>
      <c r="E70" s="72"/>
      <c r="F70" s="73"/>
      <c r="I70" s="129" t="str">
        <f t="shared" si="2"/>
        <v/>
      </c>
    </row>
    <row r="71" spans="1:9" x14ac:dyDescent="0.25">
      <c r="A71" s="71"/>
      <c r="B71" s="224"/>
      <c r="C71" s="224"/>
      <c r="D71" s="224"/>
      <c r="E71" s="72"/>
      <c r="F71" s="73"/>
      <c r="I71" s="129" t="str">
        <f t="shared" si="2"/>
        <v/>
      </c>
    </row>
    <row r="72" spans="1:9" x14ac:dyDescent="0.25">
      <c r="A72" s="71"/>
      <c r="B72" s="224"/>
      <c r="C72" s="224"/>
      <c r="D72" s="224"/>
      <c r="E72" s="72"/>
      <c r="F72" s="73"/>
      <c r="I72" s="129" t="str">
        <f t="shared" si="2"/>
        <v/>
      </c>
    </row>
    <row r="73" spans="1:9" x14ac:dyDescent="0.25">
      <c r="A73" s="71"/>
      <c r="B73" s="224"/>
      <c r="C73" s="224"/>
      <c r="D73" s="224"/>
      <c r="E73" s="72"/>
      <c r="F73" s="73"/>
      <c r="I73" s="129" t="str">
        <f t="shared" si="2"/>
        <v/>
      </c>
    </row>
    <row r="74" spans="1:9" x14ac:dyDescent="0.25">
      <c r="A74" s="71"/>
      <c r="B74" s="224"/>
      <c r="C74" s="224"/>
      <c r="D74" s="224"/>
      <c r="E74" s="72"/>
      <c r="F74" s="73"/>
      <c r="I74" s="129" t="str">
        <f t="shared" si="2"/>
        <v/>
      </c>
    </row>
    <row r="75" spans="1:9" x14ac:dyDescent="0.25">
      <c r="A75" s="71"/>
      <c r="B75" s="224"/>
      <c r="C75" s="224"/>
      <c r="D75" s="224"/>
      <c r="E75" s="72"/>
      <c r="F75" s="73"/>
      <c r="I75" s="129" t="str">
        <f t="shared" si="2"/>
        <v/>
      </c>
    </row>
    <row r="76" spans="1:9" x14ac:dyDescent="0.25">
      <c r="A76" s="71"/>
      <c r="B76" s="224"/>
      <c r="C76" s="224"/>
      <c r="D76" s="224"/>
      <c r="E76" s="72"/>
      <c r="F76" s="73"/>
      <c r="I76" s="129" t="str">
        <f t="shared" si="2"/>
        <v/>
      </c>
    </row>
    <row r="77" spans="1:9" x14ac:dyDescent="0.25">
      <c r="A77" s="71"/>
      <c r="B77" s="224"/>
      <c r="C77" s="224"/>
      <c r="D77" s="224"/>
      <c r="E77" s="72"/>
      <c r="F77" s="73"/>
      <c r="I77" s="129" t="str">
        <f t="shared" si="2"/>
        <v/>
      </c>
    </row>
    <row r="78" spans="1:9" x14ac:dyDescent="0.25">
      <c r="A78" s="71"/>
      <c r="B78" s="224"/>
      <c r="C78" s="224"/>
      <c r="D78" s="224"/>
      <c r="E78" s="72"/>
      <c r="F78" s="73"/>
      <c r="I78" s="129" t="str">
        <f t="shared" si="2"/>
        <v/>
      </c>
    </row>
    <row r="79" spans="1:9" x14ac:dyDescent="0.25">
      <c r="A79" s="71"/>
      <c r="B79" s="224"/>
      <c r="C79" s="224"/>
      <c r="D79" s="224"/>
      <c r="E79" s="72"/>
      <c r="F79" s="73"/>
      <c r="I79" s="129" t="str">
        <f t="shared" si="2"/>
        <v/>
      </c>
    </row>
    <row r="80" spans="1:9" x14ac:dyDescent="0.25">
      <c r="A80" s="71"/>
      <c r="B80" s="224"/>
      <c r="C80" s="224"/>
      <c r="D80" s="224"/>
      <c r="E80" s="72"/>
      <c r="F80" s="73"/>
      <c r="I80" s="129" t="str">
        <f t="shared" si="2"/>
        <v/>
      </c>
    </row>
    <row r="81" spans="1:9" x14ac:dyDescent="0.25">
      <c r="A81" s="71"/>
      <c r="B81" s="224"/>
      <c r="C81" s="224"/>
      <c r="D81" s="224"/>
      <c r="E81" s="72"/>
      <c r="F81" s="73"/>
      <c r="I81" s="129" t="str">
        <f t="shared" si="2"/>
        <v/>
      </c>
    </row>
    <row r="82" spans="1:9" x14ac:dyDescent="0.25">
      <c r="A82" s="71"/>
      <c r="B82" s="224"/>
      <c r="C82" s="224"/>
      <c r="D82" s="224"/>
      <c r="E82" s="72"/>
      <c r="F82" s="73"/>
      <c r="I82" s="129" t="str">
        <f t="shared" si="2"/>
        <v/>
      </c>
    </row>
    <row r="83" spans="1:9" x14ac:dyDescent="0.25">
      <c r="A83" s="71"/>
      <c r="B83" s="224"/>
      <c r="C83" s="224"/>
      <c r="D83" s="224"/>
      <c r="E83" s="72"/>
      <c r="F83" s="73"/>
      <c r="I83" s="129" t="str">
        <f t="shared" si="2"/>
        <v/>
      </c>
    </row>
    <row r="84" spans="1:9" x14ac:dyDescent="0.25">
      <c r="A84" s="71"/>
      <c r="B84" s="224"/>
      <c r="C84" s="224"/>
      <c r="D84" s="224"/>
      <c r="E84" s="72"/>
      <c r="F84" s="73"/>
      <c r="I84" s="129" t="str">
        <f t="shared" si="2"/>
        <v/>
      </c>
    </row>
    <row r="85" spans="1:9" x14ac:dyDescent="0.25">
      <c r="A85" s="71"/>
      <c r="B85" s="224"/>
      <c r="C85" s="224"/>
      <c r="D85" s="224"/>
      <c r="E85" s="72"/>
      <c r="F85" s="73"/>
      <c r="I85" s="129" t="str">
        <f t="shared" si="2"/>
        <v/>
      </c>
    </row>
    <row r="86" spans="1:9" x14ac:dyDescent="0.25">
      <c r="A86" s="71"/>
      <c r="B86" s="224"/>
      <c r="C86" s="224"/>
      <c r="D86" s="224"/>
      <c r="E86" s="72"/>
      <c r="F86" s="73"/>
      <c r="I86" s="129" t="str">
        <f t="shared" si="2"/>
        <v/>
      </c>
    </row>
    <row r="87" spans="1:9" x14ac:dyDescent="0.25">
      <c r="A87" s="71"/>
      <c r="B87" s="224"/>
      <c r="C87" s="224"/>
      <c r="D87" s="224"/>
      <c r="E87" s="72"/>
      <c r="F87" s="73"/>
      <c r="I87" s="129" t="str">
        <f t="shared" si="2"/>
        <v/>
      </c>
    </row>
    <row r="88" spans="1:9" x14ac:dyDescent="0.25">
      <c r="A88" s="71"/>
      <c r="B88" s="224"/>
      <c r="C88" s="224"/>
      <c r="D88" s="224"/>
      <c r="E88" s="72"/>
      <c r="F88" s="73"/>
      <c r="I88" s="129" t="str">
        <f t="shared" si="2"/>
        <v/>
      </c>
    </row>
    <row r="89" spans="1:9" x14ac:dyDescent="0.25">
      <c r="A89" s="71"/>
      <c r="B89" s="224"/>
      <c r="C89" s="224"/>
      <c r="D89" s="224"/>
      <c r="E89" s="72"/>
      <c r="F89" s="73"/>
      <c r="I89" s="129" t="str">
        <f t="shared" si="2"/>
        <v/>
      </c>
    </row>
    <row r="90" spans="1:9" x14ac:dyDescent="0.25">
      <c r="A90" s="71"/>
      <c r="B90" s="224"/>
      <c r="C90" s="224"/>
      <c r="D90" s="224"/>
      <c r="E90" s="72"/>
      <c r="F90" s="73"/>
      <c r="I90" s="129" t="str">
        <f t="shared" si="2"/>
        <v/>
      </c>
    </row>
    <row r="91" spans="1:9" x14ac:dyDescent="0.25">
      <c r="A91" s="71"/>
      <c r="B91" s="224"/>
      <c r="C91" s="224"/>
      <c r="D91" s="224"/>
      <c r="E91" s="72"/>
      <c r="F91" s="73"/>
      <c r="I91" s="129" t="str">
        <f t="shared" si="2"/>
        <v/>
      </c>
    </row>
    <row r="92" spans="1:9" x14ac:dyDescent="0.25">
      <c r="A92" s="71"/>
      <c r="B92" s="224"/>
      <c r="C92" s="224"/>
      <c r="D92" s="224"/>
      <c r="E92" s="72"/>
      <c r="F92" s="73"/>
      <c r="I92" s="129" t="str">
        <f t="shared" si="2"/>
        <v/>
      </c>
    </row>
    <row r="93" spans="1:9" x14ac:dyDescent="0.25">
      <c r="A93" s="71"/>
      <c r="B93" s="224"/>
      <c r="C93" s="224"/>
      <c r="D93" s="224"/>
      <c r="E93" s="72"/>
      <c r="F93" s="73"/>
      <c r="I93" s="129" t="str">
        <f t="shared" si="2"/>
        <v/>
      </c>
    </row>
    <row r="94" spans="1:9" x14ac:dyDescent="0.25">
      <c r="A94" s="71"/>
      <c r="B94" s="224"/>
      <c r="C94" s="224"/>
      <c r="D94" s="224"/>
      <c r="E94" s="72"/>
      <c r="F94" s="73"/>
      <c r="I94" s="129" t="str">
        <f t="shared" si="2"/>
        <v/>
      </c>
    </row>
    <row r="95" spans="1:9" x14ac:dyDescent="0.25">
      <c r="A95" s="71"/>
      <c r="B95" s="224"/>
      <c r="C95" s="224"/>
      <c r="D95" s="224"/>
      <c r="E95" s="72"/>
      <c r="F95" s="73"/>
      <c r="I95" s="129" t="str">
        <f t="shared" ref="I95:I108" si="3">IF(A95="","",HYPERLINK("#'Action Items'!A1", "Go back to Action Items"))</f>
        <v/>
      </c>
    </row>
    <row r="96" spans="1:9" x14ac:dyDescent="0.25">
      <c r="A96" s="71"/>
      <c r="B96" s="224"/>
      <c r="C96" s="224"/>
      <c r="D96" s="224"/>
      <c r="E96" s="72"/>
      <c r="F96" s="73"/>
      <c r="I96" s="129" t="str">
        <f t="shared" si="3"/>
        <v/>
      </c>
    </row>
    <row r="97" spans="1:9" x14ac:dyDescent="0.25">
      <c r="A97" s="71"/>
      <c r="B97" s="224"/>
      <c r="C97" s="224"/>
      <c r="D97" s="224"/>
      <c r="E97" s="72"/>
      <c r="F97" s="73"/>
      <c r="I97" s="129" t="str">
        <f t="shared" si="3"/>
        <v/>
      </c>
    </row>
    <row r="98" spans="1:9" x14ac:dyDescent="0.25">
      <c r="A98" s="71"/>
      <c r="B98" s="224"/>
      <c r="C98" s="224"/>
      <c r="D98" s="224"/>
      <c r="E98" s="72"/>
      <c r="F98" s="73"/>
      <c r="I98" s="129" t="str">
        <f t="shared" si="3"/>
        <v/>
      </c>
    </row>
    <row r="99" spans="1:9" x14ac:dyDescent="0.25">
      <c r="A99" s="71"/>
      <c r="B99" s="224"/>
      <c r="C99" s="224"/>
      <c r="D99" s="224"/>
      <c r="E99" s="72"/>
      <c r="F99" s="73"/>
      <c r="I99" s="129" t="str">
        <f t="shared" si="3"/>
        <v/>
      </c>
    </row>
    <row r="100" spans="1:9" x14ac:dyDescent="0.25">
      <c r="A100" s="71"/>
      <c r="B100" s="224"/>
      <c r="C100" s="224"/>
      <c r="D100" s="224"/>
      <c r="E100" s="72"/>
      <c r="F100" s="73"/>
      <c r="I100" s="129" t="str">
        <f t="shared" si="3"/>
        <v/>
      </c>
    </row>
    <row r="101" spans="1:9" x14ac:dyDescent="0.25">
      <c r="A101" s="71"/>
      <c r="B101" s="224"/>
      <c r="C101" s="224"/>
      <c r="D101" s="224"/>
      <c r="E101" s="72"/>
      <c r="F101" s="73"/>
      <c r="I101" s="129" t="str">
        <f t="shared" si="3"/>
        <v/>
      </c>
    </row>
    <row r="102" spans="1:9" x14ac:dyDescent="0.25">
      <c r="A102" s="71"/>
      <c r="B102" s="224"/>
      <c r="C102" s="224"/>
      <c r="D102" s="224"/>
      <c r="E102" s="72"/>
      <c r="F102" s="73"/>
      <c r="I102" s="129" t="str">
        <f t="shared" si="3"/>
        <v/>
      </c>
    </row>
    <row r="103" spans="1:9" x14ac:dyDescent="0.25">
      <c r="A103" s="71"/>
      <c r="B103" s="224"/>
      <c r="C103" s="224"/>
      <c r="D103" s="224"/>
      <c r="E103" s="72"/>
      <c r="F103" s="73"/>
      <c r="I103" s="129" t="str">
        <f t="shared" si="3"/>
        <v/>
      </c>
    </row>
    <row r="104" spans="1:9" x14ac:dyDescent="0.25">
      <c r="A104" s="71"/>
      <c r="B104" s="224"/>
      <c r="C104" s="224"/>
      <c r="D104" s="224"/>
      <c r="E104" s="72"/>
      <c r="F104" s="73"/>
      <c r="I104" s="129" t="str">
        <f t="shared" si="3"/>
        <v/>
      </c>
    </row>
    <row r="105" spans="1:9" x14ac:dyDescent="0.25">
      <c r="A105" s="71"/>
      <c r="B105" s="224"/>
      <c r="C105" s="224"/>
      <c r="D105" s="224"/>
      <c r="E105" s="72"/>
      <c r="F105" s="73"/>
      <c r="I105" s="129" t="str">
        <f t="shared" si="3"/>
        <v/>
      </c>
    </row>
    <row r="106" spans="1:9" x14ac:dyDescent="0.25">
      <c r="A106" s="71"/>
      <c r="B106" s="224"/>
      <c r="C106" s="224"/>
      <c r="D106" s="224"/>
      <c r="E106" s="72"/>
      <c r="F106" s="73"/>
      <c r="I106" s="129" t="str">
        <f t="shared" si="3"/>
        <v/>
      </c>
    </row>
    <row r="107" spans="1:9" x14ac:dyDescent="0.25">
      <c r="A107" s="71"/>
      <c r="B107" s="224"/>
      <c r="C107" s="224"/>
      <c r="D107" s="224"/>
      <c r="E107" s="72"/>
      <c r="F107" s="73"/>
      <c r="I107" s="129" t="str">
        <f t="shared" si="3"/>
        <v/>
      </c>
    </row>
    <row r="108" spans="1:9" x14ac:dyDescent="0.25">
      <c r="A108" s="71"/>
      <c r="B108" s="224"/>
      <c r="C108" s="224"/>
      <c r="D108" s="224"/>
      <c r="E108" s="72"/>
      <c r="F108" s="73"/>
      <c r="I108" s="129" t="str">
        <f t="shared" si="3"/>
        <v/>
      </c>
    </row>
    <row r="109" spans="1:9" x14ac:dyDescent="0.25">
      <c r="I109" s="129"/>
    </row>
    <row r="110" spans="1:9" x14ac:dyDescent="0.25">
      <c r="I110" s="129"/>
    </row>
  </sheetData>
  <mergeCells count="4">
    <mergeCell ref="E10:G10"/>
    <mergeCell ref="E11:G11"/>
    <mergeCell ref="E12:G12"/>
    <mergeCell ref="E8:G8"/>
  </mergeCells>
  <conditionalFormatting sqref="B19:N19 B25:N26 J20:N24">
    <cfRule type="iconSet" priority="3">
      <iconSet>
        <cfvo type="percent" val="0"/>
        <cfvo type="num" val="1"/>
        <cfvo type="num" val="3"/>
      </iconSet>
    </cfRule>
  </conditionalFormatting>
  <conditionalFormatting sqref="B24:H24">
    <cfRule type="iconSet" priority="2">
      <iconSet>
        <cfvo type="percent" val="0"/>
        <cfvo type="num" val="1"/>
        <cfvo type="num" val="3"/>
      </iconSet>
    </cfRule>
  </conditionalFormatting>
  <conditionalFormatting sqref="I24">
    <cfRule type="iconSet" priority="1">
      <iconSet>
        <cfvo type="percent" val="0"/>
        <cfvo type="num" val="1"/>
        <cfvo type="num" val="3"/>
      </iconSet>
    </cfRule>
  </conditionalFormatting>
  <dataValidations count="4">
    <dataValidation allowBlank="1" showInputMessage="1" showErrorMessage="1" prompt="70% - 100% : Most likely close in this quarter_x000a_40% - 60% : Normal chance to close_x000a_0% - 30% : Low chance to close" sqref="B10"/>
    <dataValidation allowBlank="1" showInputMessage="1" showErrorMessage="1" prompt="IPD or CSD" sqref="B8"/>
    <dataValidation allowBlank="1" showInputMessage="1" showErrorMessage="1" prompt="TK, License, NRE or Royalty" sqref="B7"/>
    <dataValidation allowBlank="1" showInputMessage="1" showErrorMessage="1" prompt="Q1, Q2, Q3 or Q4" sqref="B11"/>
  </dataValidations>
  <hyperlinks>
    <hyperlink ref="A1" location="Menu!A1" display="Back To Menu"/>
    <hyperlink ref="B1" location="'Regular Cases'!A1" display="Regular Cases"/>
    <hyperlink ref="C1" location="QECD!B4" display="QECD"/>
    <hyperlink ref="D1" location="'Action Items'!A1" display="Action Items"/>
    <hyperlink ref="E1" location="Summary!A1" display="Summary"/>
    <hyperlink ref="F1" location="Weekly!A1" display="Weekly"/>
  </hyperlink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Please choose &quot;High&quot;, &quot;Low&quot; or &quot;Funnel&quot; from the drop-down list, or enter it yourself._x000a__x000a_Funnel -- This project is being cooked and may go real in the next few quarters.">
          <x14:formula1>
            <xm:f>Worksheet!$A$2:$A$4</xm:f>
          </x14:formula1>
          <xm:sqref>B12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Q110"/>
  <sheetViews>
    <sheetView workbookViewId="0">
      <pane ySplit="2" topLeftCell="A3" activePane="bottomLeft" state="frozen"/>
      <selection pane="bottomLeft"/>
    </sheetView>
  </sheetViews>
  <sheetFormatPr defaultColWidth="18.42578125" defaultRowHeight="15" x14ac:dyDescent="0.25"/>
  <cols>
    <col min="1" max="1" width="24.5703125" style="1" customWidth="1"/>
    <col min="2" max="8" width="15.85546875" style="1" customWidth="1"/>
    <col min="9" max="9" width="17.140625" style="1" bestFit="1" customWidth="1"/>
    <col min="10" max="11" width="15.85546875" style="1" customWidth="1"/>
    <col min="12" max="14" width="15.85546875" style="1" hidden="1" customWidth="1"/>
    <col min="15" max="17" width="0" style="1" hidden="1" customWidth="1"/>
    <col min="18" max="16384" width="18.42578125" style="1"/>
  </cols>
  <sheetData>
    <row r="1" spans="1:17" s="68" customFormat="1" ht="18.75" x14ac:dyDescent="0.25">
      <c r="A1" s="226" t="s">
        <v>150</v>
      </c>
      <c r="B1" s="226" t="s">
        <v>149</v>
      </c>
      <c r="C1" s="226" t="s">
        <v>113</v>
      </c>
      <c r="D1" s="226" t="s">
        <v>21</v>
      </c>
      <c r="E1" s="226" t="s">
        <v>114</v>
      </c>
      <c r="F1" s="226" t="s">
        <v>177</v>
      </c>
    </row>
    <row r="2" spans="1:17" ht="4.5" customHeight="1" x14ac:dyDescent="0.25"/>
    <row r="3" spans="1:17" ht="28.5" x14ac:dyDescent="0.45">
      <c r="D3" s="223" t="str">
        <f ca="1">MID(CELL("filename",A1),FIND("]",CELL("filename",A1))+1,255)  &amp; IF(B5&lt;&gt;"", " : " &amp; B5 &amp; " - " &amp; B6, "")</f>
        <v>Project 01 : Tessera/FotoNation - TK 28 Vision Chip</v>
      </c>
    </row>
    <row r="4" spans="1:17" ht="18.75" x14ac:dyDescent="0.3">
      <c r="A4" s="115" t="s">
        <v>141</v>
      </c>
      <c r="B4" s="95"/>
      <c r="C4" s="95"/>
      <c r="D4" s="95"/>
      <c r="E4" s="95"/>
      <c r="F4" s="95" t="s">
        <v>153</v>
      </c>
      <c r="G4" s="95" t="s">
        <v>154</v>
      </c>
      <c r="L4" s="1" t="s">
        <v>147</v>
      </c>
      <c r="M4" s="1" t="s">
        <v>146</v>
      </c>
      <c r="N4" s="1" t="s">
        <v>152</v>
      </c>
      <c r="P4" s="1" t="s">
        <v>158</v>
      </c>
      <c r="Q4" s="1" t="s">
        <v>155</v>
      </c>
    </row>
    <row r="5" spans="1:17" x14ac:dyDescent="0.25">
      <c r="A5" s="95" t="s">
        <v>156</v>
      </c>
      <c r="B5" s="97" t="s">
        <v>192</v>
      </c>
      <c r="C5" s="95"/>
      <c r="D5" s="95" t="s">
        <v>20</v>
      </c>
      <c r="E5" s="95"/>
      <c r="F5" s="98">
        <v>6000</v>
      </c>
      <c r="G5" s="98">
        <v>10000</v>
      </c>
      <c r="L5" s="218" t="str">
        <f>IF(I23&lt;&gt;"", F5,"")</f>
        <v/>
      </c>
      <c r="M5" s="218">
        <f>IF(I23&lt;&gt;"","",IF(B10&gt;=40%,F5,""))</f>
        <v>6000</v>
      </c>
      <c r="N5" s="218" t="str">
        <f>IF(I23&lt;&gt;"","",IF(B10&lt;40%,F5,""))</f>
        <v/>
      </c>
      <c r="P5" s="218" t="str">
        <f>IF(I23&lt;&gt;"", F6,"")</f>
        <v/>
      </c>
      <c r="Q5" s="1">
        <f>IF(P5 = "", F6, "")</f>
        <v>500</v>
      </c>
    </row>
    <row r="6" spans="1:17" x14ac:dyDescent="0.25">
      <c r="A6" s="95" t="s">
        <v>157</v>
      </c>
      <c r="B6" s="97" t="s">
        <v>193</v>
      </c>
      <c r="C6" s="95"/>
      <c r="D6" s="95" t="s">
        <v>45</v>
      </c>
      <c r="E6" s="95"/>
      <c r="F6" s="98">
        <v>500</v>
      </c>
      <c r="G6" s="98">
        <v>1000</v>
      </c>
    </row>
    <row r="7" spans="1:17" x14ac:dyDescent="0.25">
      <c r="A7" s="95" t="s">
        <v>44</v>
      </c>
      <c r="B7" s="97" t="s">
        <v>194</v>
      </c>
      <c r="C7" s="95"/>
      <c r="D7" s="95"/>
      <c r="E7" s="95"/>
      <c r="F7" s="95"/>
      <c r="G7" s="95"/>
    </row>
    <row r="8" spans="1:17" x14ac:dyDescent="0.25">
      <c r="A8" s="95" t="s">
        <v>17</v>
      </c>
      <c r="B8" s="97" t="s">
        <v>116</v>
      </c>
      <c r="C8" s="95"/>
      <c r="D8" s="95" t="s">
        <v>43</v>
      </c>
      <c r="E8" s="253"/>
      <c r="F8" s="253"/>
      <c r="G8" s="253"/>
    </row>
    <row r="9" spans="1:17" x14ac:dyDescent="0.25">
      <c r="A9" s="95" t="s">
        <v>18</v>
      </c>
      <c r="B9" s="97" t="s">
        <v>195</v>
      </c>
      <c r="C9" s="95"/>
      <c r="D9" s="95"/>
      <c r="E9" s="95"/>
      <c r="F9" s="95"/>
      <c r="G9" s="95"/>
    </row>
    <row r="10" spans="1:17" x14ac:dyDescent="0.25">
      <c r="A10" s="95" t="s">
        <v>19</v>
      </c>
      <c r="B10" s="99">
        <v>0.4</v>
      </c>
      <c r="C10" s="95"/>
      <c r="D10" s="95" t="s">
        <v>159</v>
      </c>
      <c r="E10" s="253"/>
      <c r="F10" s="253"/>
      <c r="G10" s="253"/>
    </row>
    <row r="11" spans="1:17" x14ac:dyDescent="0.25">
      <c r="A11" s="95" t="s">
        <v>166</v>
      </c>
      <c r="B11" s="97" t="s">
        <v>218</v>
      </c>
      <c r="C11" s="95"/>
      <c r="D11" s="95" t="s">
        <v>160</v>
      </c>
      <c r="E11" s="253"/>
      <c r="F11" s="253"/>
      <c r="G11" s="253"/>
    </row>
    <row r="12" spans="1:17" x14ac:dyDescent="0.25">
      <c r="A12" s="95" t="s">
        <v>118</v>
      </c>
      <c r="B12" s="97" t="s">
        <v>120</v>
      </c>
      <c r="C12" s="95"/>
      <c r="D12" s="95" t="s">
        <v>161</v>
      </c>
      <c r="E12" s="253"/>
      <c r="F12" s="253"/>
      <c r="G12" s="253"/>
    </row>
    <row r="15" spans="1:17" ht="18.75" x14ac:dyDescent="0.3">
      <c r="A15" s="115" t="str">
        <f>"Stage: " &amp; B15</f>
        <v>Stage: 4</v>
      </c>
      <c r="B15" s="132">
        <f>IF(I23&lt;&gt;"", 10, IF(G23&lt;&gt;"", 8, IF(C23&lt;&gt;"", 6, IF(E18&lt;&gt;"", 4, IF(B18&lt;&gt;"", 2, "")))))</f>
        <v>4</v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</row>
    <row r="16" spans="1:17" x14ac:dyDescent="0.25">
      <c r="A16" s="127" t="s">
        <v>0</v>
      </c>
      <c r="B16" s="216" t="s">
        <v>3</v>
      </c>
      <c r="C16" s="125" t="s">
        <v>6</v>
      </c>
      <c r="D16" s="125" t="s">
        <v>4</v>
      </c>
      <c r="E16" s="216" t="s">
        <v>5</v>
      </c>
      <c r="F16" s="125" t="s">
        <v>7</v>
      </c>
      <c r="G16" s="95"/>
      <c r="H16" s="95"/>
      <c r="I16" s="95"/>
      <c r="J16" s="95"/>
      <c r="K16" s="95"/>
      <c r="L16" s="95"/>
      <c r="M16" s="95"/>
      <c r="N16" s="95"/>
    </row>
    <row r="17" spans="1:14" x14ac:dyDescent="0.25">
      <c r="A17" s="126" t="s">
        <v>42</v>
      </c>
      <c r="B17" s="119"/>
      <c r="C17" s="119"/>
      <c r="D17" s="119"/>
      <c r="E17" s="119"/>
      <c r="F17" s="140"/>
      <c r="G17" s="96"/>
      <c r="H17" s="96"/>
      <c r="I17" s="96"/>
      <c r="J17" s="96"/>
      <c r="K17" s="96"/>
      <c r="L17" s="96"/>
      <c r="M17" s="96"/>
      <c r="N17" s="96"/>
    </row>
    <row r="18" spans="1:14" x14ac:dyDescent="0.25">
      <c r="A18" s="134" t="s">
        <v>1</v>
      </c>
      <c r="B18" s="118">
        <v>42566</v>
      </c>
      <c r="C18" s="118"/>
      <c r="D18" s="118"/>
      <c r="E18" s="118">
        <v>42566</v>
      </c>
      <c r="F18" s="133"/>
      <c r="G18" s="96"/>
      <c r="H18" s="96"/>
      <c r="I18" s="96"/>
      <c r="J18" s="96"/>
      <c r="K18" s="96"/>
      <c r="L18" s="96"/>
      <c r="M18" s="96"/>
      <c r="N18" s="96"/>
    </row>
    <row r="19" spans="1:14" x14ac:dyDescent="0.25">
      <c r="A19" s="134" t="s">
        <v>2</v>
      </c>
      <c r="B19" s="121" t="str">
        <f ca="1">IF(B18&lt;&gt;"", "Done", IF(B17&lt;&gt;"",(B17-TODAY()),""))</f>
        <v>Done</v>
      </c>
      <c r="C19" s="121" t="str">
        <f t="shared" ref="C19:N19" ca="1" si="0">IF(C18&lt;&gt;"", "Done", IF(C17&lt;&gt;"",(C17-TODAY()),""))</f>
        <v/>
      </c>
      <c r="D19" s="121" t="str">
        <f t="shared" ca="1" si="0"/>
        <v/>
      </c>
      <c r="E19" s="121" t="str">
        <f t="shared" ca="1" si="0"/>
        <v>Done</v>
      </c>
      <c r="F19" s="122" t="str">
        <f t="shared" ca="1" si="0"/>
        <v/>
      </c>
      <c r="G19" s="100" t="str">
        <f t="shared" ca="1" si="0"/>
        <v/>
      </c>
      <c r="H19" s="100" t="str">
        <f t="shared" ca="1" si="0"/>
        <v/>
      </c>
      <c r="I19" s="100" t="str">
        <f t="shared" ca="1" si="0"/>
        <v/>
      </c>
      <c r="J19" s="76" t="str">
        <f t="shared" ca="1" si="0"/>
        <v/>
      </c>
      <c r="K19" s="76" t="str">
        <f t="shared" ca="1" si="0"/>
        <v/>
      </c>
      <c r="L19" s="76" t="str">
        <f t="shared" ca="1" si="0"/>
        <v/>
      </c>
      <c r="M19" s="76" t="str">
        <f t="shared" ca="1" si="0"/>
        <v/>
      </c>
      <c r="N19" s="76" t="str">
        <f t="shared" ca="1" si="0"/>
        <v/>
      </c>
    </row>
    <row r="20" spans="1:14" x14ac:dyDescent="0.25">
      <c r="A20" s="135"/>
      <c r="B20" s="114"/>
      <c r="C20" s="114"/>
      <c r="D20" s="114"/>
      <c r="E20" s="114"/>
      <c r="F20" s="114"/>
      <c r="G20" s="114"/>
      <c r="H20" s="114"/>
      <c r="I20" s="114"/>
      <c r="J20" s="76"/>
      <c r="K20" s="76"/>
      <c r="L20" s="76"/>
      <c r="M20" s="76"/>
      <c r="N20" s="76"/>
    </row>
    <row r="21" spans="1:14" ht="30" x14ac:dyDescent="0.25">
      <c r="A21" s="126" t="s">
        <v>9</v>
      </c>
      <c r="B21" s="117" t="s">
        <v>8</v>
      </c>
      <c r="C21" s="217" t="s">
        <v>10</v>
      </c>
      <c r="D21" s="117" t="s">
        <v>11</v>
      </c>
      <c r="E21" s="117" t="s">
        <v>12</v>
      </c>
      <c r="F21" s="117" t="s">
        <v>13</v>
      </c>
      <c r="G21" s="217" t="s">
        <v>14</v>
      </c>
      <c r="H21" s="117" t="s">
        <v>16</v>
      </c>
      <c r="I21" s="217" t="s">
        <v>15</v>
      </c>
      <c r="J21" s="76"/>
      <c r="K21" s="76"/>
      <c r="L21" s="76"/>
      <c r="M21" s="76"/>
      <c r="N21" s="76"/>
    </row>
    <row r="22" spans="1:14" x14ac:dyDescent="0.25">
      <c r="A22" s="134" t="s">
        <v>42</v>
      </c>
      <c r="B22" s="118"/>
      <c r="C22" s="118"/>
      <c r="D22" s="118"/>
      <c r="E22" s="118"/>
      <c r="F22" s="118"/>
      <c r="G22" s="118"/>
      <c r="H22" s="118"/>
      <c r="I22" s="133"/>
      <c r="J22" s="76"/>
      <c r="K22" s="76"/>
      <c r="L22" s="76"/>
      <c r="M22" s="76"/>
      <c r="N22" s="76"/>
    </row>
    <row r="23" spans="1:14" x14ac:dyDescent="0.25">
      <c r="A23" s="134" t="s">
        <v>1</v>
      </c>
      <c r="B23" s="118"/>
      <c r="C23" s="118"/>
      <c r="D23" s="118"/>
      <c r="E23" s="118"/>
      <c r="F23" s="118"/>
      <c r="G23" s="118"/>
      <c r="H23" s="118"/>
      <c r="I23" s="133"/>
      <c r="J23" s="76"/>
      <c r="K23" s="76"/>
      <c r="L23" s="76"/>
      <c r="M23" s="76"/>
      <c r="N23" s="76"/>
    </row>
    <row r="24" spans="1:14" x14ac:dyDescent="0.25">
      <c r="A24" s="136" t="s">
        <v>2</v>
      </c>
      <c r="B24" s="124" t="str">
        <f ca="1">IF(B23&lt;&gt;"", "Done", IF(B22&lt;&gt;"",(B22-TODAY()),""))</f>
        <v/>
      </c>
      <c r="C24" s="124" t="str">
        <f t="shared" ref="C24:I24" ca="1" si="1">IF(C23&lt;&gt;"", "Done", IF(C22&lt;&gt;"",(C22-TODAY()),""))</f>
        <v/>
      </c>
      <c r="D24" s="124" t="str">
        <f t="shared" ca="1" si="1"/>
        <v/>
      </c>
      <c r="E24" s="124" t="str">
        <f t="shared" ca="1" si="1"/>
        <v/>
      </c>
      <c r="F24" s="124" t="str">
        <f t="shared" ca="1" si="1"/>
        <v/>
      </c>
      <c r="G24" s="124" t="str">
        <f t="shared" ca="1" si="1"/>
        <v/>
      </c>
      <c r="H24" s="120" t="str">
        <f t="shared" ca="1" si="1"/>
        <v/>
      </c>
      <c r="I24" s="122" t="str">
        <f t="shared" ca="1" si="1"/>
        <v/>
      </c>
      <c r="J24" s="76"/>
      <c r="K24" s="76"/>
      <c r="L24" s="76"/>
      <c r="M24" s="76"/>
      <c r="N24" s="76"/>
    </row>
    <row r="25" spans="1:14" x14ac:dyDescent="0.25">
      <c r="B25" s="76"/>
      <c r="C25" s="76"/>
      <c r="D25" s="76"/>
      <c r="E25" s="76"/>
      <c r="F25" s="76"/>
      <c r="G25" s="76"/>
      <c r="H25" s="123"/>
      <c r="I25" s="76"/>
      <c r="J25" s="76"/>
      <c r="K25" s="76"/>
      <c r="L25" s="76"/>
      <c r="M25" s="76"/>
      <c r="N25" s="76"/>
    </row>
    <row r="26" spans="1:14" x14ac:dyDescent="0.25"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</row>
    <row r="29" spans="1:14" ht="18.75" x14ac:dyDescent="0.3">
      <c r="A29" s="116" t="s">
        <v>21</v>
      </c>
      <c r="B29" s="66" t="s">
        <v>41</v>
      </c>
      <c r="C29" s="66" t="s">
        <v>42</v>
      </c>
      <c r="D29" s="66" t="s">
        <v>1</v>
      </c>
      <c r="E29" s="66" t="s">
        <v>67</v>
      </c>
      <c r="F29" s="1" t="s">
        <v>43</v>
      </c>
    </row>
    <row r="30" spans="1:14" x14ac:dyDescent="0.25">
      <c r="A30" s="71" t="str">
        <f>IF(B30&lt;&gt;"", IF(D30 = "", 1, ""), "")</f>
        <v/>
      </c>
      <c r="B30" s="224"/>
      <c r="C30" s="224"/>
      <c r="D30" s="224"/>
      <c r="E30" s="72"/>
      <c r="F30" s="73"/>
      <c r="I30" s="129" t="str">
        <f>IF(A30="","",HYPERLINK("#'Action Items'!A1", "Go back to Action Items"))</f>
        <v/>
      </c>
    </row>
    <row r="31" spans="1:14" x14ac:dyDescent="0.25">
      <c r="A31" s="71" t="str">
        <f>IF(B31&lt;&gt;"", IF(D31 = "", MAX($A$30:A30)+1, ""), "")</f>
        <v/>
      </c>
      <c r="B31" s="224"/>
      <c r="C31" s="224"/>
      <c r="D31" s="224"/>
      <c r="E31" s="72"/>
      <c r="F31" s="73"/>
      <c r="I31" s="129" t="str">
        <f t="shared" ref="I31:I94" si="2">IF(A31="","",HYPERLINK("#'Action Items'!A1", "Go back to Action Items"))</f>
        <v/>
      </c>
    </row>
    <row r="32" spans="1:14" x14ac:dyDescent="0.25">
      <c r="A32" s="71" t="str">
        <f>IF(B32&lt;&gt;"", IF(D32 = "", MAX($A$30:A31)+1, ""), "")</f>
        <v/>
      </c>
      <c r="B32" s="224"/>
      <c r="C32" s="224"/>
      <c r="D32" s="224"/>
      <c r="E32" s="72"/>
      <c r="F32" s="73"/>
      <c r="I32" s="129" t="str">
        <f t="shared" si="2"/>
        <v/>
      </c>
    </row>
    <row r="33" spans="1:9" x14ac:dyDescent="0.25">
      <c r="A33" s="71" t="str">
        <f>IF(B33&lt;&gt;"", IF(D33 = "", MAX($A$30:A32)+1, ""), "")</f>
        <v/>
      </c>
      <c r="B33" s="224"/>
      <c r="C33" s="224"/>
      <c r="D33" s="224"/>
      <c r="E33" s="72"/>
      <c r="F33" s="73"/>
      <c r="I33" s="129" t="str">
        <f t="shared" si="2"/>
        <v/>
      </c>
    </row>
    <row r="34" spans="1:9" x14ac:dyDescent="0.25">
      <c r="A34" s="71" t="str">
        <f>IF(B34&lt;&gt;"", IF(D34 = "", MAX($A$30:A33)+1, ""), "")</f>
        <v/>
      </c>
      <c r="B34" s="224"/>
      <c r="C34" s="224"/>
      <c r="D34" s="224"/>
      <c r="E34" s="72"/>
      <c r="F34" s="73"/>
      <c r="I34" s="129" t="str">
        <f t="shared" si="2"/>
        <v/>
      </c>
    </row>
    <row r="35" spans="1:9" x14ac:dyDescent="0.25">
      <c r="A35" s="71" t="str">
        <f>IF(B35&lt;&gt;"", IF(D35 = "", MAX($A$30:A34)+1, ""), "")</f>
        <v/>
      </c>
      <c r="B35" s="224"/>
      <c r="C35" s="224"/>
      <c r="D35" s="224"/>
      <c r="E35" s="72"/>
      <c r="F35" s="73"/>
      <c r="I35" s="129" t="str">
        <f t="shared" si="2"/>
        <v/>
      </c>
    </row>
    <row r="36" spans="1:9" x14ac:dyDescent="0.25">
      <c r="A36" s="71" t="str">
        <f>IF(B36&lt;&gt;"", IF(D36 = "", MAX($A$30:A35)+1, ""), "")</f>
        <v/>
      </c>
      <c r="B36" s="224"/>
      <c r="C36" s="224"/>
      <c r="D36" s="224"/>
      <c r="E36" s="72"/>
      <c r="F36" s="73"/>
      <c r="I36" s="129" t="str">
        <f t="shared" si="2"/>
        <v/>
      </c>
    </row>
    <row r="37" spans="1:9" x14ac:dyDescent="0.25">
      <c r="A37" s="71" t="str">
        <f>IF(B37&lt;&gt;"", IF(D37 = "", MAX($A$30:A36)+1, ""), "")</f>
        <v/>
      </c>
      <c r="B37" s="224"/>
      <c r="C37" s="224"/>
      <c r="D37" s="224"/>
      <c r="E37" s="72"/>
      <c r="F37" s="73"/>
      <c r="I37" s="129" t="str">
        <f t="shared" si="2"/>
        <v/>
      </c>
    </row>
    <row r="38" spans="1:9" x14ac:dyDescent="0.25">
      <c r="A38" s="71" t="str">
        <f>IF(B38&lt;&gt;"", IF(D38 = "", MAX($A$30:A37)+1, ""), "")</f>
        <v/>
      </c>
      <c r="B38" s="224"/>
      <c r="C38" s="224"/>
      <c r="D38" s="224"/>
      <c r="E38" s="72"/>
      <c r="F38" s="73"/>
      <c r="I38" s="129" t="str">
        <f t="shared" si="2"/>
        <v/>
      </c>
    </row>
    <row r="39" spans="1:9" x14ac:dyDescent="0.25">
      <c r="A39" s="71" t="str">
        <f>IF(B39&lt;&gt;"", IF(D39 = "", MAX($A$30:A38)+1, ""), "")</f>
        <v/>
      </c>
      <c r="B39" s="224"/>
      <c r="C39" s="224"/>
      <c r="D39" s="224"/>
      <c r="E39" s="72"/>
      <c r="F39" s="73"/>
      <c r="I39" s="129" t="str">
        <f t="shared" si="2"/>
        <v/>
      </c>
    </row>
    <row r="40" spans="1:9" x14ac:dyDescent="0.25">
      <c r="A40" s="71" t="str">
        <f>IF(B40&lt;&gt;"", IF(D40 = "", MAX($A$30:A39)+1, ""), "")</f>
        <v/>
      </c>
      <c r="B40" s="224"/>
      <c r="C40" s="224"/>
      <c r="D40" s="224"/>
      <c r="E40" s="72"/>
      <c r="F40" s="73"/>
      <c r="I40" s="129" t="str">
        <f t="shared" si="2"/>
        <v/>
      </c>
    </row>
    <row r="41" spans="1:9" x14ac:dyDescent="0.25">
      <c r="A41" s="71" t="str">
        <f>IF(B41&lt;&gt;"", IF(D41 = "", MAX($A$30:A40)+1, ""), "")</f>
        <v/>
      </c>
      <c r="B41" s="224"/>
      <c r="C41" s="224"/>
      <c r="D41" s="224"/>
      <c r="E41" s="72"/>
      <c r="F41" s="73"/>
      <c r="I41" s="129" t="str">
        <f t="shared" si="2"/>
        <v/>
      </c>
    </row>
    <row r="42" spans="1:9" x14ac:dyDescent="0.25">
      <c r="A42" s="71" t="str">
        <f>IF(B42&lt;&gt;"", IF(D42 = "", MAX($A$30:A41)+1, ""), "")</f>
        <v/>
      </c>
      <c r="B42" s="224"/>
      <c r="C42" s="224"/>
      <c r="D42" s="224"/>
      <c r="E42" s="72"/>
      <c r="F42" s="73"/>
      <c r="I42" s="129" t="str">
        <f t="shared" si="2"/>
        <v/>
      </c>
    </row>
    <row r="43" spans="1:9" x14ac:dyDescent="0.25">
      <c r="A43" s="71" t="str">
        <f>IF(B43&lt;&gt;"", IF(D43 = "", MAX($A$30:A42)+1, ""), "")</f>
        <v/>
      </c>
      <c r="B43" s="224"/>
      <c r="C43" s="224"/>
      <c r="D43" s="224"/>
      <c r="E43" s="72"/>
      <c r="F43" s="73"/>
      <c r="I43" s="129" t="str">
        <f t="shared" si="2"/>
        <v/>
      </c>
    </row>
    <row r="44" spans="1:9" x14ac:dyDescent="0.25">
      <c r="A44" s="71" t="str">
        <f>IF(B44&lt;&gt;"", IF(D44 = "", MAX($A$30:A43)+1, ""), "")</f>
        <v/>
      </c>
      <c r="B44" s="224"/>
      <c r="C44" s="224"/>
      <c r="D44" s="224"/>
      <c r="E44" s="72"/>
      <c r="F44" s="73"/>
      <c r="I44" s="129" t="str">
        <f t="shared" si="2"/>
        <v/>
      </c>
    </row>
    <row r="45" spans="1:9" x14ac:dyDescent="0.25">
      <c r="A45" s="71"/>
      <c r="B45" s="224"/>
      <c r="C45" s="224"/>
      <c r="D45" s="224"/>
      <c r="E45" s="72"/>
      <c r="F45" s="73"/>
      <c r="I45" s="129" t="str">
        <f t="shared" si="2"/>
        <v/>
      </c>
    </row>
    <row r="46" spans="1:9" x14ac:dyDescent="0.25">
      <c r="A46" s="71"/>
      <c r="B46" s="224"/>
      <c r="C46" s="224"/>
      <c r="D46" s="224"/>
      <c r="E46" s="72"/>
      <c r="F46" s="73"/>
      <c r="I46" s="129" t="str">
        <f t="shared" si="2"/>
        <v/>
      </c>
    </row>
    <row r="47" spans="1:9" x14ac:dyDescent="0.25">
      <c r="A47" s="71"/>
      <c r="B47" s="224"/>
      <c r="C47" s="224"/>
      <c r="D47" s="224"/>
      <c r="E47" s="72"/>
      <c r="F47" s="73"/>
      <c r="I47" s="129" t="str">
        <f t="shared" si="2"/>
        <v/>
      </c>
    </row>
    <row r="48" spans="1:9" x14ac:dyDescent="0.25">
      <c r="A48" s="71"/>
      <c r="B48" s="224"/>
      <c r="C48" s="224"/>
      <c r="D48" s="224"/>
      <c r="E48" s="72"/>
      <c r="F48" s="73"/>
      <c r="I48" s="129" t="str">
        <f t="shared" si="2"/>
        <v/>
      </c>
    </row>
    <row r="49" spans="1:9" x14ac:dyDescent="0.25">
      <c r="A49" s="71"/>
      <c r="B49" s="224"/>
      <c r="C49" s="224"/>
      <c r="D49" s="224"/>
      <c r="E49" s="72"/>
      <c r="F49" s="73"/>
      <c r="I49" s="129" t="str">
        <f t="shared" si="2"/>
        <v/>
      </c>
    </row>
    <row r="50" spans="1:9" x14ac:dyDescent="0.25">
      <c r="A50" s="71"/>
      <c r="B50" s="224"/>
      <c r="C50" s="224"/>
      <c r="D50" s="224"/>
      <c r="E50" s="72"/>
      <c r="F50" s="73"/>
      <c r="I50" s="129" t="str">
        <f t="shared" si="2"/>
        <v/>
      </c>
    </row>
    <row r="51" spans="1:9" x14ac:dyDescent="0.25">
      <c r="A51" s="71"/>
      <c r="B51" s="224"/>
      <c r="C51" s="224"/>
      <c r="D51" s="224"/>
      <c r="E51" s="72"/>
      <c r="F51" s="73"/>
      <c r="I51" s="129" t="str">
        <f t="shared" si="2"/>
        <v/>
      </c>
    </row>
    <row r="52" spans="1:9" x14ac:dyDescent="0.25">
      <c r="A52" s="71"/>
      <c r="B52" s="224"/>
      <c r="C52" s="224"/>
      <c r="D52" s="224"/>
      <c r="E52" s="72"/>
      <c r="F52" s="73"/>
      <c r="I52" s="129" t="str">
        <f t="shared" si="2"/>
        <v/>
      </c>
    </row>
    <row r="53" spans="1:9" x14ac:dyDescent="0.25">
      <c r="A53" s="71"/>
      <c r="B53" s="224"/>
      <c r="C53" s="224"/>
      <c r="D53" s="224"/>
      <c r="E53" s="72"/>
      <c r="F53" s="73"/>
      <c r="I53" s="129" t="str">
        <f t="shared" si="2"/>
        <v/>
      </c>
    </row>
    <row r="54" spans="1:9" x14ac:dyDescent="0.25">
      <c r="A54" s="71"/>
      <c r="B54" s="224"/>
      <c r="C54" s="224"/>
      <c r="D54" s="224"/>
      <c r="E54" s="72"/>
      <c r="F54" s="73"/>
      <c r="I54" s="129" t="str">
        <f t="shared" si="2"/>
        <v/>
      </c>
    </row>
    <row r="55" spans="1:9" x14ac:dyDescent="0.25">
      <c r="A55" s="71"/>
      <c r="B55" s="224"/>
      <c r="C55" s="224"/>
      <c r="D55" s="224"/>
      <c r="E55" s="72"/>
      <c r="F55" s="73"/>
      <c r="I55" s="129" t="str">
        <f t="shared" si="2"/>
        <v/>
      </c>
    </row>
    <row r="56" spans="1:9" x14ac:dyDescent="0.25">
      <c r="A56" s="71"/>
      <c r="B56" s="224"/>
      <c r="C56" s="224"/>
      <c r="D56" s="224"/>
      <c r="E56" s="72"/>
      <c r="F56" s="73"/>
      <c r="I56" s="129" t="str">
        <f t="shared" si="2"/>
        <v/>
      </c>
    </row>
    <row r="57" spans="1:9" x14ac:dyDescent="0.25">
      <c r="A57" s="71"/>
      <c r="B57" s="224"/>
      <c r="C57" s="224"/>
      <c r="D57" s="224"/>
      <c r="E57" s="72"/>
      <c r="F57" s="73"/>
      <c r="I57" s="129" t="str">
        <f t="shared" si="2"/>
        <v/>
      </c>
    </row>
    <row r="58" spans="1:9" x14ac:dyDescent="0.25">
      <c r="A58" s="71"/>
      <c r="B58" s="224"/>
      <c r="C58" s="224"/>
      <c r="D58" s="224"/>
      <c r="E58" s="72"/>
      <c r="F58" s="73"/>
      <c r="I58" s="129" t="str">
        <f t="shared" si="2"/>
        <v/>
      </c>
    </row>
    <row r="59" spans="1:9" x14ac:dyDescent="0.25">
      <c r="A59" s="71"/>
      <c r="B59" s="224"/>
      <c r="C59" s="224"/>
      <c r="D59" s="224"/>
      <c r="E59" s="72"/>
      <c r="F59" s="73"/>
      <c r="I59" s="129" t="str">
        <f t="shared" si="2"/>
        <v/>
      </c>
    </row>
    <row r="60" spans="1:9" x14ac:dyDescent="0.25">
      <c r="A60" s="71"/>
      <c r="B60" s="224"/>
      <c r="C60" s="224"/>
      <c r="D60" s="224"/>
      <c r="E60" s="72"/>
      <c r="F60" s="73"/>
      <c r="I60" s="129" t="str">
        <f t="shared" si="2"/>
        <v/>
      </c>
    </row>
    <row r="61" spans="1:9" x14ac:dyDescent="0.25">
      <c r="A61" s="71"/>
      <c r="B61" s="224"/>
      <c r="C61" s="224"/>
      <c r="D61" s="224"/>
      <c r="E61" s="72"/>
      <c r="F61" s="73"/>
      <c r="I61" s="129" t="str">
        <f t="shared" si="2"/>
        <v/>
      </c>
    </row>
    <row r="62" spans="1:9" x14ac:dyDescent="0.25">
      <c r="A62" s="71"/>
      <c r="B62" s="224"/>
      <c r="C62" s="224"/>
      <c r="D62" s="224"/>
      <c r="E62" s="72"/>
      <c r="F62" s="73"/>
      <c r="I62" s="129" t="str">
        <f t="shared" si="2"/>
        <v/>
      </c>
    </row>
    <row r="63" spans="1:9" x14ac:dyDescent="0.25">
      <c r="A63" s="71"/>
      <c r="B63" s="224"/>
      <c r="C63" s="224"/>
      <c r="D63" s="224"/>
      <c r="E63" s="72"/>
      <c r="F63" s="73"/>
      <c r="I63" s="129" t="str">
        <f t="shared" si="2"/>
        <v/>
      </c>
    </row>
    <row r="64" spans="1:9" x14ac:dyDescent="0.25">
      <c r="A64" s="71"/>
      <c r="B64" s="224"/>
      <c r="C64" s="224"/>
      <c r="D64" s="224"/>
      <c r="E64" s="72"/>
      <c r="F64" s="73"/>
      <c r="I64" s="129" t="str">
        <f t="shared" si="2"/>
        <v/>
      </c>
    </row>
    <row r="65" spans="1:9" x14ac:dyDescent="0.25">
      <c r="A65" s="71"/>
      <c r="B65" s="224"/>
      <c r="C65" s="224"/>
      <c r="D65" s="224"/>
      <c r="E65" s="72"/>
      <c r="F65" s="73"/>
      <c r="I65" s="129" t="str">
        <f t="shared" si="2"/>
        <v/>
      </c>
    </row>
    <row r="66" spans="1:9" x14ac:dyDescent="0.25">
      <c r="A66" s="71"/>
      <c r="B66" s="224"/>
      <c r="C66" s="224"/>
      <c r="D66" s="224"/>
      <c r="E66" s="72"/>
      <c r="F66" s="73"/>
      <c r="I66" s="129" t="str">
        <f t="shared" si="2"/>
        <v/>
      </c>
    </row>
    <row r="67" spans="1:9" x14ac:dyDescent="0.25">
      <c r="A67" s="71"/>
      <c r="B67" s="224"/>
      <c r="C67" s="224"/>
      <c r="D67" s="224"/>
      <c r="E67" s="72"/>
      <c r="F67" s="73"/>
      <c r="I67" s="129" t="str">
        <f t="shared" si="2"/>
        <v/>
      </c>
    </row>
    <row r="68" spans="1:9" x14ac:dyDescent="0.25">
      <c r="A68" s="71"/>
      <c r="B68" s="224"/>
      <c r="C68" s="224"/>
      <c r="D68" s="224"/>
      <c r="E68" s="72"/>
      <c r="F68" s="73"/>
      <c r="I68" s="129" t="str">
        <f t="shared" si="2"/>
        <v/>
      </c>
    </row>
    <row r="69" spans="1:9" x14ac:dyDescent="0.25">
      <c r="A69" s="71"/>
      <c r="B69" s="224"/>
      <c r="C69" s="224"/>
      <c r="D69" s="224"/>
      <c r="E69" s="72"/>
      <c r="F69" s="73"/>
      <c r="I69" s="129" t="str">
        <f t="shared" si="2"/>
        <v/>
      </c>
    </row>
    <row r="70" spans="1:9" x14ac:dyDescent="0.25">
      <c r="A70" s="71"/>
      <c r="B70" s="224"/>
      <c r="C70" s="224"/>
      <c r="D70" s="224"/>
      <c r="E70" s="72"/>
      <c r="F70" s="73"/>
      <c r="I70" s="129" t="str">
        <f t="shared" si="2"/>
        <v/>
      </c>
    </row>
    <row r="71" spans="1:9" x14ac:dyDescent="0.25">
      <c r="A71" s="71"/>
      <c r="B71" s="224"/>
      <c r="C71" s="224"/>
      <c r="D71" s="224"/>
      <c r="E71" s="72"/>
      <c r="F71" s="73"/>
      <c r="I71" s="129" t="str">
        <f t="shared" si="2"/>
        <v/>
      </c>
    </row>
    <row r="72" spans="1:9" x14ac:dyDescent="0.25">
      <c r="A72" s="71"/>
      <c r="B72" s="224"/>
      <c r="C72" s="224"/>
      <c r="D72" s="224"/>
      <c r="E72" s="72"/>
      <c r="F72" s="73"/>
      <c r="I72" s="129" t="str">
        <f t="shared" si="2"/>
        <v/>
      </c>
    </row>
    <row r="73" spans="1:9" x14ac:dyDescent="0.25">
      <c r="A73" s="71"/>
      <c r="B73" s="224"/>
      <c r="C73" s="224"/>
      <c r="D73" s="224"/>
      <c r="E73" s="72"/>
      <c r="F73" s="73"/>
      <c r="I73" s="129" t="str">
        <f t="shared" si="2"/>
        <v/>
      </c>
    </row>
    <row r="74" spans="1:9" x14ac:dyDescent="0.25">
      <c r="A74" s="71"/>
      <c r="B74" s="224"/>
      <c r="C74" s="224"/>
      <c r="D74" s="224"/>
      <c r="E74" s="72"/>
      <c r="F74" s="73"/>
      <c r="I74" s="129" t="str">
        <f t="shared" si="2"/>
        <v/>
      </c>
    </row>
    <row r="75" spans="1:9" x14ac:dyDescent="0.25">
      <c r="A75" s="71"/>
      <c r="B75" s="224"/>
      <c r="C75" s="224"/>
      <c r="D75" s="224"/>
      <c r="E75" s="72"/>
      <c r="F75" s="73"/>
      <c r="I75" s="129" t="str">
        <f t="shared" si="2"/>
        <v/>
      </c>
    </row>
    <row r="76" spans="1:9" x14ac:dyDescent="0.25">
      <c r="A76" s="71"/>
      <c r="B76" s="224"/>
      <c r="C76" s="224"/>
      <c r="D76" s="224"/>
      <c r="E76" s="72"/>
      <c r="F76" s="73"/>
      <c r="I76" s="129" t="str">
        <f t="shared" si="2"/>
        <v/>
      </c>
    </row>
    <row r="77" spans="1:9" x14ac:dyDescent="0.25">
      <c r="A77" s="71"/>
      <c r="B77" s="224"/>
      <c r="C77" s="224"/>
      <c r="D77" s="224"/>
      <c r="E77" s="72"/>
      <c r="F77" s="73"/>
      <c r="I77" s="129" t="str">
        <f t="shared" si="2"/>
        <v/>
      </c>
    </row>
    <row r="78" spans="1:9" x14ac:dyDescent="0.25">
      <c r="A78" s="71"/>
      <c r="B78" s="224"/>
      <c r="C78" s="224"/>
      <c r="D78" s="224"/>
      <c r="E78" s="72"/>
      <c r="F78" s="73"/>
      <c r="I78" s="129" t="str">
        <f t="shared" si="2"/>
        <v/>
      </c>
    </row>
    <row r="79" spans="1:9" x14ac:dyDescent="0.25">
      <c r="A79" s="71"/>
      <c r="B79" s="224"/>
      <c r="C79" s="224"/>
      <c r="D79" s="224"/>
      <c r="E79" s="72"/>
      <c r="F79" s="73"/>
      <c r="I79" s="129" t="str">
        <f t="shared" si="2"/>
        <v/>
      </c>
    </row>
    <row r="80" spans="1:9" x14ac:dyDescent="0.25">
      <c r="A80" s="71"/>
      <c r="B80" s="224"/>
      <c r="C80" s="224"/>
      <c r="D80" s="224"/>
      <c r="E80" s="72"/>
      <c r="F80" s="73"/>
      <c r="I80" s="129" t="str">
        <f t="shared" si="2"/>
        <v/>
      </c>
    </row>
    <row r="81" spans="1:9" x14ac:dyDescent="0.25">
      <c r="A81" s="71"/>
      <c r="B81" s="224"/>
      <c r="C81" s="224"/>
      <c r="D81" s="224"/>
      <c r="E81" s="72"/>
      <c r="F81" s="73"/>
      <c r="I81" s="129" t="str">
        <f t="shared" si="2"/>
        <v/>
      </c>
    </row>
    <row r="82" spans="1:9" x14ac:dyDescent="0.25">
      <c r="A82" s="71"/>
      <c r="B82" s="224"/>
      <c r="C82" s="224"/>
      <c r="D82" s="224"/>
      <c r="E82" s="72"/>
      <c r="F82" s="73"/>
      <c r="I82" s="129" t="str">
        <f t="shared" si="2"/>
        <v/>
      </c>
    </row>
    <row r="83" spans="1:9" x14ac:dyDescent="0.25">
      <c r="A83" s="71"/>
      <c r="B83" s="224"/>
      <c r="C83" s="224"/>
      <c r="D83" s="224"/>
      <c r="E83" s="72"/>
      <c r="F83" s="73"/>
      <c r="I83" s="129" t="str">
        <f t="shared" si="2"/>
        <v/>
      </c>
    </row>
    <row r="84" spans="1:9" x14ac:dyDescent="0.25">
      <c r="A84" s="71"/>
      <c r="B84" s="224"/>
      <c r="C84" s="224"/>
      <c r="D84" s="224"/>
      <c r="E84" s="72"/>
      <c r="F84" s="73"/>
      <c r="I84" s="129" t="str">
        <f t="shared" si="2"/>
        <v/>
      </c>
    </row>
    <row r="85" spans="1:9" x14ac:dyDescent="0.25">
      <c r="A85" s="71"/>
      <c r="B85" s="224"/>
      <c r="C85" s="224"/>
      <c r="D85" s="224"/>
      <c r="E85" s="72"/>
      <c r="F85" s="73"/>
      <c r="I85" s="129" t="str">
        <f t="shared" si="2"/>
        <v/>
      </c>
    </row>
    <row r="86" spans="1:9" x14ac:dyDescent="0.25">
      <c r="A86" s="71"/>
      <c r="B86" s="224"/>
      <c r="C86" s="224"/>
      <c r="D86" s="224"/>
      <c r="E86" s="72"/>
      <c r="F86" s="73"/>
      <c r="I86" s="129" t="str">
        <f t="shared" si="2"/>
        <v/>
      </c>
    </row>
    <row r="87" spans="1:9" x14ac:dyDescent="0.25">
      <c r="A87" s="71"/>
      <c r="B87" s="224"/>
      <c r="C87" s="224"/>
      <c r="D87" s="224"/>
      <c r="E87" s="72"/>
      <c r="F87" s="73"/>
      <c r="I87" s="129" t="str">
        <f t="shared" si="2"/>
        <v/>
      </c>
    </row>
    <row r="88" spans="1:9" x14ac:dyDescent="0.25">
      <c r="A88" s="71"/>
      <c r="B88" s="224"/>
      <c r="C88" s="224"/>
      <c r="D88" s="224"/>
      <c r="E88" s="72"/>
      <c r="F88" s="73"/>
      <c r="I88" s="129" t="str">
        <f t="shared" si="2"/>
        <v/>
      </c>
    </row>
    <row r="89" spans="1:9" x14ac:dyDescent="0.25">
      <c r="A89" s="71"/>
      <c r="B89" s="224"/>
      <c r="C89" s="224"/>
      <c r="D89" s="224"/>
      <c r="E89" s="72"/>
      <c r="F89" s="73"/>
      <c r="I89" s="129" t="str">
        <f t="shared" si="2"/>
        <v/>
      </c>
    </row>
    <row r="90" spans="1:9" x14ac:dyDescent="0.25">
      <c r="A90" s="71"/>
      <c r="B90" s="224"/>
      <c r="C90" s="224"/>
      <c r="D90" s="224"/>
      <c r="E90" s="72"/>
      <c r="F90" s="73"/>
      <c r="I90" s="129" t="str">
        <f t="shared" si="2"/>
        <v/>
      </c>
    </row>
    <row r="91" spans="1:9" x14ac:dyDescent="0.25">
      <c r="A91" s="71"/>
      <c r="B91" s="224"/>
      <c r="C91" s="224"/>
      <c r="D91" s="224"/>
      <c r="E91" s="72"/>
      <c r="F91" s="73"/>
      <c r="I91" s="129" t="str">
        <f t="shared" si="2"/>
        <v/>
      </c>
    </row>
    <row r="92" spans="1:9" x14ac:dyDescent="0.25">
      <c r="A92" s="71"/>
      <c r="B92" s="224"/>
      <c r="C92" s="224"/>
      <c r="D92" s="224"/>
      <c r="E92" s="72"/>
      <c r="F92" s="73"/>
      <c r="I92" s="129" t="str">
        <f t="shared" si="2"/>
        <v/>
      </c>
    </row>
    <row r="93" spans="1:9" x14ac:dyDescent="0.25">
      <c r="A93" s="71"/>
      <c r="B93" s="224"/>
      <c r="C93" s="224"/>
      <c r="D93" s="224"/>
      <c r="E93" s="72"/>
      <c r="F93" s="73"/>
      <c r="I93" s="129" t="str">
        <f t="shared" si="2"/>
        <v/>
      </c>
    </row>
    <row r="94" spans="1:9" x14ac:dyDescent="0.25">
      <c r="A94" s="71"/>
      <c r="B94" s="224"/>
      <c r="C94" s="224"/>
      <c r="D94" s="224"/>
      <c r="E94" s="72"/>
      <c r="F94" s="73"/>
      <c r="I94" s="129" t="str">
        <f t="shared" si="2"/>
        <v/>
      </c>
    </row>
    <row r="95" spans="1:9" x14ac:dyDescent="0.25">
      <c r="A95" s="71"/>
      <c r="B95" s="224"/>
      <c r="C95" s="224"/>
      <c r="D95" s="224"/>
      <c r="E95" s="72"/>
      <c r="F95" s="73"/>
      <c r="I95" s="129" t="str">
        <f t="shared" ref="I95:I108" si="3">IF(A95="","",HYPERLINK("#'Action Items'!A1", "Go back to Action Items"))</f>
        <v/>
      </c>
    </row>
    <row r="96" spans="1:9" x14ac:dyDescent="0.25">
      <c r="A96" s="71"/>
      <c r="B96" s="224"/>
      <c r="C96" s="224"/>
      <c r="D96" s="224"/>
      <c r="E96" s="72"/>
      <c r="F96" s="73"/>
      <c r="I96" s="129" t="str">
        <f t="shared" si="3"/>
        <v/>
      </c>
    </row>
    <row r="97" spans="1:9" x14ac:dyDescent="0.25">
      <c r="A97" s="71"/>
      <c r="B97" s="224"/>
      <c r="C97" s="224"/>
      <c r="D97" s="224"/>
      <c r="E97" s="72"/>
      <c r="F97" s="73"/>
      <c r="I97" s="129" t="str">
        <f t="shared" si="3"/>
        <v/>
      </c>
    </row>
    <row r="98" spans="1:9" x14ac:dyDescent="0.25">
      <c r="A98" s="71"/>
      <c r="B98" s="224"/>
      <c r="C98" s="224"/>
      <c r="D98" s="224"/>
      <c r="E98" s="72"/>
      <c r="F98" s="73"/>
      <c r="I98" s="129" t="str">
        <f t="shared" si="3"/>
        <v/>
      </c>
    </row>
    <row r="99" spans="1:9" x14ac:dyDescent="0.25">
      <c r="A99" s="71"/>
      <c r="B99" s="224"/>
      <c r="C99" s="224"/>
      <c r="D99" s="224"/>
      <c r="E99" s="72"/>
      <c r="F99" s="73"/>
      <c r="I99" s="129" t="str">
        <f t="shared" si="3"/>
        <v/>
      </c>
    </row>
    <row r="100" spans="1:9" x14ac:dyDescent="0.25">
      <c r="A100" s="71"/>
      <c r="B100" s="224"/>
      <c r="C100" s="224"/>
      <c r="D100" s="224"/>
      <c r="E100" s="72"/>
      <c r="F100" s="73"/>
      <c r="I100" s="129" t="str">
        <f t="shared" si="3"/>
        <v/>
      </c>
    </row>
    <row r="101" spans="1:9" x14ac:dyDescent="0.25">
      <c r="A101" s="71"/>
      <c r="B101" s="224"/>
      <c r="C101" s="224"/>
      <c r="D101" s="224"/>
      <c r="E101" s="72"/>
      <c r="F101" s="73"/>
      <c r="I101" s="129" t="str">
        <f t="shared" si="3"/>
        <v/>
      </c>
    </row>
    <row r="102" spans="1:9" x14ac:dyDescent="0.25">
      <c r="A102" s="71"/>
      <c r="B102" s="224"/>
      <c r="C102" s="224"/>
      <c r="D102" s="224"/>
      <c r="E102" s="72"/>
      <c r="F102" s="73"/>
      <c r="I102" s="129" t="str">
        <f t="shared" si="3"/>
        <v/>
      </c>
    </row>
    <row r="103" spans="1:9" x14ac:dyDescent="0.25">
      <c r="A103" s="71"/>
      <c r="B103" s="224"/>
      <c r="C103" s="224"/>
      <c r="D103" s="224"/>
      <c r="E103" s="72"/>
      <c r="F103" s="73"/>
      <c r="I103" s="129" t="str">
        <f t="shared" si="3"/>
        <v/>
      </c>
    </row>
    <row r="104" spans="1:9" x14ac:dyDescent="0.25">
      <c r="A104" s="71"/>
      <c r="B104" s="224"/>
      <c r="C104" s="224"/>
      <c r="D104" s="224"/>
      <c r="E104" s="72"/>
      <c r="F104" s="73"/>
      <c r="I104" s="129" t="str">
        <f t="shared" si="3"/>
        <v/>
      </c>
    </row>
    <row r="105" spans="1:9" x14ac:dyDescent="0.25">
      <c r="A105" s="71"/>
      <c r="B105" s="224"/>
      <c r="C105" s="224"/>
      <c r="D105" s="224"/>
      <c r="E105" s="72"/>
      <c r="F105" s="73"/>
      <c r="I105" s="129" t="str">
        <f t="shared" si="3"/>
        <v/>
      </c>
    </row>
    <row r="106" spans="1:9" x14ac:dyDescent="0.25">
      <c r="A106" s="71"/>
      <c r="B106" s="224"/>
      <c r="C106" s="224"/>
      <c r="D106" s="224"/>
      <c r="E106" s="72"/>
      <c r="F106" s="73"/>
      <c r="I106" s="129" t="str">
        <f t="shared" si="3"/>
        <v/>
      </c>
    </row>
    <row r="107" spans="1:9" x14ac:dyDescent="0.25">
      <c r="A107" s="71"/>
      <c r="B107" s="224"/>
      <c r="C107" s="224"/>
      <c r="D107" s="224"/>
      <c r="E107" s="72"/>
      <c r="F107" s="73"/>
      <c r="I107" s="129" t="str">
        <f t="shared" si="3"/>
        <v/>
      </c>
    </row>
    <row r="108" spans="1:9" x14ac:dyDescent="0.25">
      <c r="A108" s="71"/>
      <c r="B108" s="224"/>
      <c r="C108" s="224"/>
      <c r="D108" s="224"/>
      <c r="E108" s="72"/>
      <c r="F108" s="73"/>
      <c r="I108" s="129" t="str">
        <f t="shared" si="3"/>
        <v/>
      </c>
    </row>
    <row r="109" spans="1:9" x14ac:dyDescent="0.25">
      <c r="I109" s="129"/>
    </row>
    <row r="110" spans="1:9" x14ac:dyDescent="0.25">
      <c r="I110" s="129"/>
    </row>
  </sheetData>
  <mergeCells count="4">
    <mergeCell ref="E10:G10"/>
    <mergeCell ref="E11:G11"/>
    <mergeCell ref="E12:G12"/>
    <mergeCell ref="E8:G8"/>
  </mergeCells>
  <conditionalFormatting sqref="B19:N19 B25:N26 J20:N24">
    <cfRule type="iconSet" priority="3">
      <iconSet>
        <cfvo type="percent" val="0"/>
        <cfvo type="num" val="1"/>
        <cfvo type="num" val="3"/>
      </iconSet>
    </cfRule>
  </conditionalFormatting>
  <conditionalFormatting sqref="B24:H24">
    <cfRule type="iconSet" priority="2">
      <iconSet>
        <cfvo type="percent" val="0"/>
        <cfvo type="num" val="1"/>
        <cfvo type="num" val="3"/>
      </iconSet>
    </cfRule>
  </conditionalFormatting>
  <conditionalFormatting sqref="I24">
    <cfRule type="iconSet" priority="1">
      <iconSet>
        <cfvo type="percent" val="0"/>
        <cfvo type="num" val="1"/>
        <cfvo type="num" val="3"/>
      </iconSet>
    </cfRule>
  </conditionalFormatting>
  <dataValidations count="4">
    <dataValidation allowBlank="1" showInputMessage="1" showErrorMessage="1" prompt="TK, License, NRE or Royalty" sqref="B7"/>
    <dataValidation allowBlank="1" showInputMessage="1" showErrorMessage="1" prompt="IPD or CSD" sqref="B8"/>
    <dataValidation allowBlank="1" showInputMessage="1" showErrorMessage="1" prompt="70% - 100% : Most likely close in this quarter_x000a_40% - 60% : Normal chance to close_x000a_0% - 30% : Low chance to close" sqref="B10"/>
    <dataValidation allowBlank="1" showInputMessage="1" showErrorMessage="1" prompt="Q1, Q2, Q3 or Q4" sqref="B11"/>
  </dataValidations>
  <hyperlinks>
    <hyperlink ref="A1" location="Menu!A1" display="Back To Menu"/>
    <hyperlink ref="B1" location="'Regular Cases'!A1" display="Regular Cases"/>
    <hyperlink ref="C1" location="QECD!B4" display="QECD"/>
    <hyperlink ref="D1" location="'Action Items'!A1" display="Action Items"/>
    <hyperlink ref="E1" location="Summary!A1" display="Summary"/>
    <hyperlink ref="F1" location="Weekly!A1" display="Weekly"/>
  </hyperlink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Please choose &quot;High&quot;, &quot;Low&quot; or &quot;Funnel&quot; from the drop-down list, or enter it yourself._x000a__x000a_Funnel -- This project is being cooked and may go real in the next few quarters.">
          <x14:formula1>
            <xm:f>Worksheet!$A$2:$A$4</xm:f>
          </x14:formula1>
          <xm:sqref>B12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Q110"/>
  <sheetViews>
    <sheetView workbookViewId="0">
      <pane ySplit="2" topLeftCell="A3" activePane="bottomLeft" state="frozen"/>
      <selection pane="bottomLeft"/>
    </sheetView>
  </sheetViews>
  <sheetFormatPr defaultColWidth="18.42578125" defaultRowHeight="15" x14ac:dyDescent="0.25"/>
  <cols>
    <col min="1" max="1" width="24.5703125" style="1" customWidth="1"/>
    <col min="2" max="8" width="15.85546875" style="1" customWidth="1"/>
    <col min="9" max="9" width="17.140625" style="1" bestFit="1" customWidth="1"/>
    <col min="10" max="11" width="15.85546875" style="1" customWidth="1"/>
    <col min="12" max="14" width="15.85546875" style="1" hidden="1" customWidth="1"/>
    <col min="15" max="17" width="0" style="1" hidden="1" customWidth="1"/>
    <col min="18" max="16384" width="18.42578125" style="1"/>
  </cols>
  <sheetData>
    <row r="1" spans="1:17" s="68" customFormat="1" ht="18.75" x14ac:dyDescent="0.25">
      <c r="A1" s="226" t="s">
        <v>150</v>
      </c>
      <c r="B1" s="226" t="s">
        <v>149</v>
      </c>
      <c r="C1" s="226" t="s">
        <v>113</v>
      </c>
      <c r="D1" s="226" t="s">
        <v>21</v>
      </c>
      <c r="E1" s="226" t="s">
        <v>114</v>
      </c>
      <c r="F1" s="226" t="s">
        <v>177</v>
      </c>
    </row>
    <row r="2" spans="1:17" ht="4.5" customHeight="1" x14ac:dyDescent="0.25"/>
    <row r="3" spans="1:17" ht="28.5" x14ac:dyDescent="0.45">
      <c r="D3" s="223" t="str">
        <f ca="1">MID(CELL("filename",A1),FIND("]",CELL("filename",A1))+1,255)  &amp; IF(B5&lt;&gt;"", " : " &amp; B5 &amp; " - " &amp; B6, "")</f>
        <v>Project 02 : Tessera/Fotonation - VIP8000UL, DC8000, GCNanoLite</v>
      </c>
    </row>
    <row r="4" spans="1:17" ht="18.75" x14ac:dyDescent="0.3">
      <c r="A4" s="115" t="s">
        <v>141</v>
      </c>
      <c r="B4" s="95"/>
      <c r="C4" s="95"/>
      <c r="D4" s="95"/>
      <c r="E4" s="95"/>
      <c r="F4" s="95" t="s">
        <v>153</v>
      </c>
      <c r="G4" s="95" t="s">
        <v>154</v>
      </c>
      <c r="L4" s="1" t="s">
        <v>147</v>
      </c>
      <c r="M4" s="1" t="s">
        <v>146</v>
      </c>
      <c r="N4" s="1" t="s">
        <v>152</v>
      </c>
      <c r="P4" s="1" t="s">
        <v>158</v>
      </c>
      <c r="Q4" s="1" t="s">
        <v>155</v>
      </c>
    </row>
    <row r="5" spans="1:17" x14ac:dyDescent="0.25">
      <c r="A5" s="95" t="s">
        <v>156</v>
      </c>
      <c r="B5" s="97" t="s">
        <v>197</v>
      </c>
      <c r="C5" s="95"/>
      <c r="D5" s="95" t="s">
        <v>20</v>
      </c>
      <c r="E5" s="95"/>
      <c r="F5" s="98">
        <v>800</v>
      </c>
      <c r="G5" s="98">
        <v>1100</v>
      </c>
      <c r="L5" s="218" t="str">
        <f>IF(I23&lt;&gt;"", F5,"")</f>
        <v/>
      </c>
      <c r="M5" s="218">
        <f>IF(I23&lt;&gt;"","",IF(B10&gt;=40%,F5,""))</f>
        <v>800</v>
      </c>
      <c r="N5" s="218" t="str">
        <f>IF(I23&lt;&gt;"","",IF(B10&lt;40%,F5,""))</f>
        <v/>
      </c>
      <c r="P5" s="218" t="str">
        <f>IF(I23&lt;&gt;"", F6,"")</f>
        <v/>
      </c>
      <c r="Q5" s="1">
        <f>IF(P5 = "", F6, "")</f>
        <v>800</v>
      </c>
    </row>
    <row r="6" spans="1:17" x14ac:dyDescent="0.25">
      <c r="A6" s="95" t="s">
        <v>157</v>
      </c>
      <c r="B6" s="97" t="s">
        <v>198</v>
      </c>
      <c r="C6" s="95"/>
      <c r="D6" s="95" t="s">
        <v>45</v>
      </c>
      <c r="E6" s="95"/>
      <c r="F6" s="98">
        <v>800</v>
      </c>
      <c r="G6" s="98">
        <v>1100</v>
      </c>
    </row>
    <row r="7" spans="1:17" x14ac:dyDescent="0.25">
      <c r="A7" s="95" t="s">
        <v>44</v>
      </c>
      <c r="B7" s="97" t="s">
        <v>199</v>
      </c>
      <c r="C7" s="95"/>
      <c r="D7" s="95"/>
      <c r="E7" s="95"/>
      <c r="F7" s="95"/>
      <c r="G7" s="95"/>
    </row>
    <row r="8" spans="1:17" x14ac:dyDescent="0.25">
      <c r="A8" s="95" t="s">
        <v>17</v>
      </c>
      <c r="B8" s="97" t="s">
        <v>127</v>
      </c>
      <c r="C8" s="95"/>
      <c r="D8" s="95" t="s">
        <v>43</v>
      </c>
      <c r="E8" s="253"/>
      <c r="F8" s="253"/>
      <c r="G8" s="253"/>
    </row>
    <row r="9" spans="1:17" x14ac:dyDescent="0.25">
      <c r="A9" s="95" t="s">
        <v>18</v>
      </c>
      <c r="B9" s="97" t="s">
        <v>195</v>
      </c>
      <c r="C9" s="95"/>
      <c r="D9" s="95"/>
      <c r="E9" s="95"/>
      <c r="F9" s="95"/>
      <c r="G9" s="95"/>
    </row>
    <row r="10" spans="1:17" x14ac:dyDescent="0.25">
      <c r="A10" s="95" t="s">
        <v>19</v>
      </c>
      <c r="B10" s="99">
        <v>0.4</v>
      </c>
      <c r="C10" s="95"/>
      <c r="D10" s="95" t="s">
        <v>159</v>
      </c>
      <c r="E10" s="253"/>
      <c r="F10" s="253"/>
      <c r="G10" s="253"/>
    </row>
    <row r="11" spans="1:17" x14ac:dyDescent="0.25">
      <c r="A11" s="95" t="s">
        <v>166</v>
      </c>
      <c r="B11" s="97" t="s">
        <v>218</v>
      </c>
      <c r="C11" s="95"/>
      <c r="D11" s="95" t="s">
        <v>160</v>
      </c>
      <c r="E11" s="253"/>
      <c r="F11" s="253"/>
      <c r="G11" s="253"/>
    </row>
    <row r="12" spans="1:17" x14ac:dyDescent="0.25">
      <c r="A12" s="95" t="s">
        <v>118</v>
      </c>
      <c r="B12" s="97" t="s">
        <v>120</v>
      </c>
      <c r="C12" s="95"/>
      <c r="D12" s="95" t="s">
        <v>161</v>
      </c>
      <c r="E12" s="253"/>
      <c r="F12" s="253"/>
      <c r="G12" s="253"/>
    </row>
    <row r="15" spans="1:17" ht="18.75" x14ac:dyDescent="0.3">
      <c r="A15" s="115" t="str">
        <f>"Stage: " &amp; B15</f>
        <v>Stage: 4</v>
      </c>
      <c r="B15" s="132">
        <f>IF(I23&lt;&gt;"", 10, IF(G23&lt;&gt;"", 8, IF(C23&lt;&gt;"", 6, IF(E18&lt;&gt;"", 4, IF(B18&lt;&gt;"", 2, "")))))</f>
        <v>4</v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</row>
    <row r="16" spans="1:17" x14ac:dyDescent="0.25">
      <c r="A16" s="127" t="s">
        <v>0</v>
      </c>
      <c r="B16" s="216" t="s">
        <v>3</v>
      </c>
      <c r="C16" s="125" t="s">
        <v>6</v>
      </c>
      <c r="D16" s="125" t="s">
        <v>4</v>
      </c>
      <c r="E16" s="216" t="s">
        <v>5</v>
      </c>
      <c r="F16" s="125" t="s">
        <v>7</v>
      </c>
      <c r="G16" s="95"/>
      <c r="H16" s="95"/>
      <c r="I16" s="95"/>
      <c r="J16" s="95"/>
      <c r="K16" s="95"/>
      <c r="L16" s="95"/>
      <c r="M16" s="95"/>
      <c r="N16" s="95"/>
    </row>
    <row r="17" spans="1:14" x14ac:dyDescent="0.25">
      <c r="A17" s="126" t="s">
        <v>42</v>
      </c>
      <c r="B17" s="119"/>
      <c r="C17" s="119"/>
      <c r="D17" s="119"/>
      <c r="E17" s="119"/>
      <c r="F17" s="140"/>
      <c r="G17" s="96"/>
      <c r="H17" s="96"/>
      <c r="I17" s="96"/>
      <c r="J17" s="96"/>
      <c r="K17" s="96"/>
      <c r="L17" s="96"/>
      <c r="M17" s="96"/>
      <c r="N17" s="96"/>
    </row>
    <row r="18" spans="1:14" x14ac:dyDescent="0.25">
      <c r="A18" s="134" t="s">
        <v>1</v>
      </c>
      <c r="B18" s="118">
        <v>42566</v>
      </c>
      <c r="C18" s="118"/>
      <c r="D18" s="118"/>
      <c r="E18" s="118">
        <v>42566</v>
      </c>
      <c r="F18" s="133"/>
      <c r="G18" s="96"/>
      <c r="H18" s="96"/>
      <c r="I18" s="96"/>
      <c r="J18" s="96"/>
      <c r="K18" s="96"/>
      <c r="L18" s="96"/>
      <c r="M18" s="96"/>
      <c r="N18" s="96"/>
    </row>
    <row r="19" spans="1:14" x14ac:dyDescent="0.25">
      <c r="A19" s="134" t="s">
        <v>2</v>
      </c>
      <c r="B19" s="121" t="str">
        <f ca="1">IF(B18&lt;&gt;"", "Done", IF(B17&lt;&gt;"",(B17-TODAY()),""))</f>
        <v>Done</v>
      </c>
      <c r="C19" s="121" t="str">
        <f t="shared" ref="C19:N19" ca="1" si="0">IF(C18&lt;&gt;"", "Done", IF(C17&lt;&gt;"",(C17-TODAY()),""))</f>
        <v/>
      </c>
      <c r="D19" s="121" t="str">
        <f t="shared" ca="1" si="0"/>
        <v/>
      </c>
      <c r="E19" s="121" t="str">
        <f t="shared" ca="1" si="0"/>
        <v>Done</v>
      </c>
      <c r="F19" s="122" t="str">
        <f t="shared" ca="1" si="0"/>
        <v/>
      </c>
      <c r="G19" s="100" t="str">
        <f t="shared" ca="1" si="0"/>
        <v/>
      </c>
      <c r="H19" s="100" t="str">
        <f t="shared" ca="1" si="0"/>
        <v/>
      </c>
      <c r="I19" s="100" t="str">
        <f t="shared" ca="1" si="0"/>
        <v/>
      </c>
      <c r="J19" s="76" t="str">
        <f t="shared" ca="1" si="0"/>
        <v/>
      </c>
      <c r="K19" s="76" t="str">
        <f t="shared" ca="1" si="0"/>
        <v/>
      </c>
      <c r="L19" s="76" t="str">
        <f t="shared" ca="1" si="0"/>
        <v/>
      </c>
      <c r="M19" s="76" t="str">
        <f t="shared" ca="1" si="0"/>
        <v/>
      </c>
      <c r="N19" s="76" t="str">
        <f t="shared" ca="1" si="0"/>
        <v/>
      </c>
    </row>
    <row r="20" spans="1:14" x14ac:dyDescent="0.25">
      <c r="A20" s="135"/>
      <c r="B20" s="114"/>
      <c r="C20" s="114"/>
      <c r="D20" s="114"/>
      <c r="E20" s="114"/>
      <c r="F20" s="114"/>
      <c r="G20" s="114"/>
      <c r="H20" s="114"/>
      <c r="I20" s="114"/>
      <c r="J20" s="76"/>
      <c r="K20" s="76"/>
      <c r="L20" s="76"/>
      <c r="M20" s="76"/>
      <c r="N20" s="76"/>
    </row>
    <row r="21" spans="1:14" ht="30" x14ac:dyDescent="0.25">
      <c r="A21" s="126" t="s">
        <v>9</v>
      </c>
      <c r="B21" s="117" t="s">
        <v>8</v>
      </c>
      <c r="C21" s="217" t="s">
        <v>10</v>
      </c>
      <c r="D21" s="117" t="s">
        <v>11</v>
      </c>
      <c r="E21" s="117" t="s">
        <v>12</v>
      </c>
      <c r="F21" s="117" t="s">
        <v>13</v>
      </c>
      <c r="G21" s="217" t="s">
        <v>14</v>
      </c>
      <c r="H21" s="117" t="s">
        <v>16</v>
      </c>
      <c r="I21" s="217" t="s">
        <v>15</v>
      </c>
      <c r="J21" s="76"/>
      <c r="K21" s="76"/>
      <c r="L21" s="76"/>
      <c r="M21" s="76"/>
      <c r="N21" s="76"/>
    </row>
    <row r="22" spans="1:14" x14ac:dyDescent="0.25">
      <c r="A22" s="134" t="s">
        <v>42</v>
      </c>
      <c r="B22" s="118"/>
      <c r="C22" s="118"/>
      <c r="D22" s="118"/>
      <c r="E22" s="118"/>
      <c r="F22" s="118"/>
      <c r="G22" s="118"/>
      <c r="H22" s="118"/>
      <c r="I22" s="133"/>
      <c r="J22" s="76"/>
      <c r="K22" s="76"/>
      <c r="L22" s="76"/>
      <c r="M22" s="76"/>
      <c r="N22" s="76"/>
    </row>
    <row r="23" spans="1:14" x14ac:dyDescent="0.25">
      <c r="A23" s="134" t="s">
        <v>1</v>
      </c>
      <c r="B23" s="118"/>
      <c r="C23" s="118"/>
      <c r="D23" s="118"/>
      <c r="E23" s="118"/>
      <c r="F23" s="118"/>
      <c r="G23" s="118"/>
      <c r="H23" s="118"/>
      <c r="I23" s="133"/>
      <c r="J23" s="76"/>
      <c r="K23" s="76"/>
      <c r="L23" s="76"/>
      <c r="M23" s="76"/>
      <c r="N23" s="76"/>
    </row>
    <row r="24" spans="1:14" x14ac:dyDescent="0.25">
      <c r="A24" s="136" t="s">
        <v>2</v>
      </c>
      <c r="B24" s="124" t="str">
        <f ca="1">IF(B23&lt;&gt;"", "Done", IF(B22&lt;&gt;"",(B22-TODAY()),""))</f>
        <v/>
      </c>
      <c r="C24" s="124" t="str">
        <f t="shared" ref="C24:I24" ca="1" si="1">IF(C23&lt;&gt;"", "Done", IF(C22&lt;&gt;"",(C22-TODAY()),""))</f>
        <v/>
      </c>
      <c r="D24" s="124" t="str">
        <f t="shared" ca="1" si="1"/>
        <v/>
      </c>
      <c r="E24" s="124" t="str">
        <f t="shared" ca="1" si="1"/>
        <v/>
      </c>
      <c r="F24" s="124" t="str">
        <f t="shared" ca="1" si="1"/>
        <v/>
      </c>
      <c r="G24" s="124" t="str">
        <f t="shared" ca="1" si="1"/>
        <v/>
      </c>
      <c r="H24" s="120" t="str">
        <f t="shared" ca="1" si="1"/>
        <v/>
      </c>
      <c r="I24" s="122" t="str">
        <f t="shared" ca="1" si="1"/>
        <v/>
      </c>
      <c r="J24" s="76"/>
      <c r="K24" s="76"/>
      <c r="L24" s="76"/>
      <c r="M24" s="76"/>
      <c r="N24" s="76"/>
    </row>
    <row r="25" spans="1:14" x14ac:dyDescent="0.25">
      <c r="B25" s="76"/>
      <c r="C25" s="76"/>
      <c r="D25" s="76"/>
      <c r="E25" s="76"/>
      <c r="F25" s="76"/>
      <c r="G25" s="76"/>
      <c r="H25" s="123"/>
      <c r="I25" s="76"/>
      <c r="J25" s="76"/>
      <c r="K25" s="76"/>
      <c r="L25" s="76"/>
      <c r="M25" s="76"/>
      <c r="N25" s="76"/>
    </row>
    <row r="26" spans="1:14" x14ac:dyDescent="0.25"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</row>
    <row r="29" spans="1:14" ht="18.75" x14ac:dyDescent="0.3">
      <c r="A29" s="116" t="s">
        <v>21</v>
      </c>
      <c r="B29" s="66" t="s">
        <v>41</v>
      </c>
      <c r="C29" s="66" t="s">
        <v>42</v>
      </c>
      <c r="D29" s="66" t="s">
        <v>1</v>
      </c>
      <c r="E29" s="66" t="s">
        <v>67</v>
      </c>
      <c r="F29" s="1" t="s">
        <v>43</v>
      </c>
    </row>
    <row r="30" spans="1:14" x14ac:dyDescent="0.25">
      <c r="A30" s="71" t="str">
        <f>IF(B30&lt;&gt;"", IF(D30 = "", 1, ""), "")</f>
        <v/>
      </c>
      <c r="B30" s="224"/>
      <c r="C30" s="224"/>
      <c r="D30" s="224"/>
      <c r="E30" s="72"/>
      <c r="F30" s="73"/>
      <c r="I30" s="129" t="str">
        <f>IF(A30="","",HYPERLINK("#'Action Items'!A1", "Go back to Action Items"))</f>
        <v/>
      </c>
    </row>
    <row r="31" spans="1:14" x14ac:dyDescent="0.25">
      <c r="A31" s="71" t="str">
        <f>IF(B31&lt;&gt;"", IF(D31 = "", MAX($A$30:A30)+1, ""), "")</f>
        <v/>
      </c>
      <c r="B31" s="224"/>
      <c r="C31" s="224"/>
      <c r="D31" s="224"/>
      <c r="E31" s="72"/>
      <c r="F31" s="73"/>
      <c r="I31" s="129" t="str">
        <f t="shared" ref="I31:I94" si="2">IF(A31="","",HYPERLINK("#'Action Items'!A1", "Go back to Action Items"))</f>
        <v/>
      </c>
    </row>
    <row r="32" spans="1:14" x14ac:dyDescent="0.25">
      <c r="A32" s="71" t="str">
        <f>IF(B32&lt;&gt;"", IF(D32 = "", MAX($A$30:A31)+1, ""), "")</f>
        <v/>
      </c>
      <c r="B32" s="224"/>
      <c r="C32" s="224"/>
      <c r="D32" s="224"/>
      <c r="E32" s="72"/>
      <c r="F32" s="73"/>
      <c r="I32" s="129" t="str">
        <f t="shared" si="2"/>
        <v/>
      </c>
    </row>
    <row r="33" spans="1:9" x14ac:dyDescent="0.25">
      <c r="A33" s="71" t="str">
        <f>IF(B33&lt;&gt;"", IF(D33 = "", MAX($A$30:A32)+1, ""), "")</f>
        <v/>
      </c>
      <c r="B33" s="224"/>
      <c r="C33" s="224"/>
      <c r="D33" s="224"/>
      <c r="E33" s="72"/>
      <c r="F33" s="73"/>
      <c r="I33" s="129" t="str">
        <f t="shared" si="2"/>
        <v/>
      </c>
    </row>
    <row r="34" spans="1:9" x14ac:dyDescent="0.25">
      <c r="A34" s="71" t="str">
        <f>IF(B34&lt;&gt;"", IF(D34 = "", MAX($A$30:A33)+1, ""), "")</f>
        <v/>
      </c>
      <c r="B34" s="224"/>
      <c r="C34" s="224"/>
      <c r="D34" s="224"/>
      <c r="E34" s="72"/>
      <c r="F34" s="73"/>
      <c r="I34" s="129" t="str">
        <f t="shared" si="2"/>
        <v/>
      </c>
    </row>
    <row r="35" spans="1:9" x14ac:dyDescent="0.25">
      <c r="A35" s="71" t="str">
        <f>IF(B35&lt;&gt;"", IF(D35 = "", MAX($A$30:A34)+1, ""), "")</f>
        <v/>
      </c>
      <c r="B35" s="224"/>
      <c r="C35" s="224"/>
      <c r="D35" s="224"/>
      <c r="E35" s="72"/>
      <c r="F35" s="73"/>
      <c r="I35" s="129" t="str">
        <f t="shared" si="2"/>
        <v/>
      </c>
    </row>
    <row r="36" spans="1:9" x14ac:dyDescent="0.25">
      <c r="A36" s="71" t="str">
        <f>IF(B36&lt;&gt;"", IF(D36 = "", MAX($A$30:A35)+1, ""), "")</f>
        <v/>
      </c>
      <c r="B36" s="224"/>
      <c r="C36" s="224"/>
      <c r="D36" s="224"/>
      <c r="E36" s="72"/>
      <c r="F36" s="73"/>
      <c r="I36" s="129" t="str">
        <f t="shared" si="2"/>
        <v/>
      </c>
    </row>
    <row r="37" spans="1:9" x14ac:dyDescent="0.25">
      <c r="A37" s="71" t="str">
        <f>IF(B37&lt;&gt;"", IF(D37 = "", MAX($A$30:A36)+1, ""), "")</f>
        <v/>
      </c>
      <c r="B37" s="224"/>
      <c r="C37" s="224"/>
      <c r="D37" s="224"/>
      <c r="E37" s="72"/>
      <c r="F37" s="73"/>
      <c r="I37" s="129" t="str">
        <f t="shared" si="2"/>
        <v/>
      </c>
    </row>
    <row r="38" spans="1:9" x14ac:dyDescent="0.25">
      <c r="A38" s="71" t="str">
        <f>IF(B38&lt;&gt;"", IF(D38 = "", MAX($A$30:A37)+1, ""), "")</f>
        <v/>
      </c>
      <c r="B38" s="224"/>
      <c r="C38" s="224"/>
      <c r="D38" s="224"/>
      <c r="E38" s="72"/>
      <c r="F38" s="73"/>
      <c r="I38" s="129" t="str">
        <f t="shared" si="2"/>
        <v/>
      </c>
    </row>
    <row r="39" spans="1:9" x14ac:dyDescent="0.25">
      <c r="A39" s="71" t="str">
        <f>IF(B39&lt;&gt;"", IF(D39 = "", MAX($A$30:A38)+1, ""), "")</f>
        <v/>
      </c>
      <c r="B39" s="224"/>
      <c r="C39" s="224"/>
      <c r="D39" s="224"/>
      <c r="E39" s="72"/>
      <c r="F39" s="73"/>
      <c r="I39" s="129" t="str">
        <f t="shared" si="2"/>
        <v/>
      </c>
    </row>
    <row r="40" spans="1:9" x14ac:dyDescent="0.25">
      <c r="A40" s="71" t="str">
        <f>IF(B40&lt;&gt;"", IF(D40 = "", MAX($A$30:A39)+1, ""), "")</f>
        <v/>
      </c>
      <c r="B40" s="224"/>
      <c r="C40" s="224"/>
      <c r="D40" s="224"/>
      <c r="E40" s="72"/>
      <c r="F40" s="73"/>
      <c r="I40" s="129" t="str">
        <f t="shared" si="2"/>
        <v/>
      </c>
    </row>
    <row r="41" spans="1:9" x14ac:dyDescent="0.25">
      <c r="A41" s="71" t="str">
        <f>IF(B41&lt;&gt;"", IF(D41 = "", MAX($A$30:A40)+1, ""), "")</f>
        <v/>
      </c>
      <c r="B41" s="224"/>
      <c r="C41" s="224"/>
      <c r="D41" s="224"/>
      <c r="E41" s="72"/>
      <c r="F41" s="73"/>
      <c r="I41" s="129" t="str">
        <f t="shared" si="2"/>
        <v/>
      </c>
    </row>
    <row r="42" spans="1:9" x14ac:dyDescent="0.25">
      <c r="A42" s="71" t="str">
        <f>IF(B42&lt;&gt;"", IF(D42 = "", MAX($A$30:A41)+1, ""), "")</f>
        <v/>
      </c>
      <c r="B42" s="224"/>
      <c r="C42" s="224"/>
      <c r="D42" s="224"/>
      <c r="E42" s="72"/>
      <c r="F42" s="73"/>
      <c r="I42" s="129" t="str">
        <f t="shared" si="2"/>
        <v/>
      </c>
    </row>
    <row r="43" spans="1:9" x14ac:dyDescent="0.25">
      <c r="A43" s="71" t="str">
        <f>IF(B43&lt;&gt;"", IF(D43 = "", MAX($A$30:A42)+1, ""), "")</f>
        <v/>
      </c>
      <c r="B43" s="224"/>
      <c r="C43" s="224"/>
      <c r="D43" s="224"/>
      <c r="E43" s="72"/>
      <c r="F43" s="73"/>
      <c r="I43" s="129" t="str">
        <f t="shared" si="2"/>
        <v/>
      </c>
    </row>
    <row r="44" spans="1:9" x14ac:dyDescent="0.25">
      <c r="A44" s="71" t="str">
        <f>IF(B44&lt;&gt;"", IF(D44 = "", MAX($A$30:A43)+1, ""), "")</f>
        <v/>
      </c>
      <c r="B44" s="224"/>
      <c r="C44" s="224"/>
      <c r="D44" s="224"/>
      <c r="E44" s="72"/>
      <c r="F44" s="73"/>
      <c r="I44" s="129" t="str">
        <f t="shared" si="2"/>
        <v/>
      </c>
    </row>
    <row r="45" spans="1:9" x14ac:dyDescent="0.25">
      <c r="A45" s="71"/>
      <c r="B45" s="224"/>
      <c r="C45" s="224"/>
      <c r="D45" s="224"/>
      <c r="E45" s="72"/>
      <c r="F45" s="73"/>
      <c r="I45" s="129" t="str">
        <f t="shared" si="2"/>
        <v/>
      </c>
    </row>
    <row r="46" spans="1:9" x14ac:dyDescent="0.25">
      <c r="A46" s="71"/>
      <c r="B46" s="224"/>
      <c r="C46" s="224"/>
      <c r="D46" s="224"/>
      <c r="E46" s="72"/>
      <c r="F46" s="73"/>
      <c r="I46" s="129" t="str">
        <f t="shared" si="2"/>
        <v/>
      </c>
    </row>
    <row r="47" spans="1:9" x14ac:dyDescent="0.25">
      <c r="A47" s="71"/>
      <c r="B47" s="224"/>
      <c r="C47" s="224"/>
      <c r="D47" s="224"/>
      <c r="E47" s="72"/>
      <c r="F47" s="73"/>
      <c r="I47" s="129" t="str">
        <f t="shared" si="2"/>
        <v/>
      </c>
    </row>
    <row r="48" spans="1:9" x14ac:dyDescent="0.25">
      <c r="A48" s="71"/>
      <c r="B48" s="224"/>
      <c r="C48" s="224"/>
      <c r="D48" s="224"/>
      <c r="E48" s="72"/>
      <c r="F48" s="73"/>
      <c r="I48" s="129" t="str">
        <f t="shared" si="2"/>
        <v/>
      </c>
    </row>
    <row r="49" spans="1:9" x14ac:dyDescent="0.25">
      <c r="A49" s="71"/>
      <c r="B49" s="224"/>
      <c r="C49" s="224"/>
      <c r="D49" s="224"/>
      <c r="E49" s="72"/>
      <c r="F49" s="73"/>
      <c r="I49" s="129" t="str">
        <f t="shared" si="2"/>
        <v/>
      </c>
    </row>
    <row r="50" spans="1:9" x14ac:dyDescent="0.25">
      <c r="A50" s="71"/>
      <c r="B50" s="224"/>
      <c r="C50" s="224"/>
      <c r="D50" s="224"/>
      <c r="E50" s="72"/>
      <c r="F50" s="73"/>
      <c r="I50" s="129" t="str">
        <f t="shared" si="2"/>
        <v/>
      </c>
    </row>
    <row r="51" spans="1:9" x14ac:dyDescent="0.25">
      <c r="A51" s="71"/>
      <c r="B51" s="224"/>
      <c r="C51" s="224"/>
      <c r="D51" s="224"/>
      <c r="E51" s="72"/>
      <c r="F51" s="73"/>
      <c r="I51" s="129" t="str">
        <f t="shared" si="2"/>
        <v/>
      </c>
    </row>
    <row r="52" spans="1:9" x14ac:dyDescent="0.25">
      <c r="A52" s="71"/>
      <c r="B52" s="224"/>
      <c r="C52" s="224"/>
      <c r="D52" s="224"/>
      <c r="E52" s="72"/>
      <c r="F52" s="73"/>
      <c r="I52" s="129" t="str">
        <f t="shared" si="2"/>
        <v/>
      </c>
    </row>
    <row r="53" spans="1:9" x14ac:dyDescent="0.25">
      <c r="A53" s="71"/>
      <c r="B53" s="224"/>
      <c r="C53" s="224"/>
      <c r="D53" s="224"/>
      <c r="E53" s="72"/>
      <c r="F53" s="73"/>
      <c r="I53" s="129" t="str">
        <f t="shared" si="2"/>
        <v/>
      </c>
    </row>
    <row r="54" spans="1:9" x14ac:dyDescent="0.25">
      <c r="A54" s="71"/>
      <c r="B54" s="224"/>
      <c r="C54" s="224"/>
      <c r="D54" s="224"/>
      <c r="E54" s="72"/>
      <c r="F54" s="73"/>
      <c r="I54" s="129" t="str">
        <f t="shared" si="2"/>
        <v/>
      </c>
    </row>
    <row r="55" spans="1:9" x14ac:dyDescent="0.25">
      <c r="A55" s="71"/>
      <c r="B55" s="224"/>
      <c r="C55" s="224"/>
      <c r="D55" s="224"/>
      <c r="E55" s="72"/>
      <c r="F55" s="73"/>
      <c r="I55" s="129" t="str">
        <f t="shared" si="2"/>
        <v/>
      </c>
    </row>
    <row r="56" spans="1:9" x14ac:dyDescent="0.25">
      <c r="A56" s="71"/>
      <c r="B56" s="224"/>
      <c r="C56" s="224"/>
      <c r="D56" s="224"/>
      <c r="E56" s="72"/>
      <c r="F56" s="73"/>
      <c r="I56" s="129" t="str">
        <f t="shared" si="2"/>
        <v/>
      </c>
    </row>
    <row r="57" spans="1:9" x14ac:dyDescent="0.25">
      <c r="A57" s="71"/>
      <c r="B57" s="224"/>
      <c r="C57" s="224"/>
      <c r="D57" s="224"/>
      <c r="E57" s="72"/>
      <c r="F57" s="73"/>
      <c r="I57" s="129" t="str">
        <f t="shared" si="2"/>
        <v/>
      </c>
    </row>
    <row r="58" spans="1:9" x14ac:dyDescent="0.25">
      <c r="A58" s="71"/>
      <c r="B58" s="224"/>
      <c r="C58" s="224"/>
      <c r="D58" s="224"/>
      <c r="E58" s="72"/>
      <c r="F58" s="73"/>
      <c r="I58" s="129" t="str">
        <f t="shared" si="2"/>
        <v/>
      </c>
    </row>
    <row r="59" spans="1:9" x14ac:dyDescent="0.25">
      <c r="A59" s="71"/>
      <c r="B59" s="224"/>
      <c r="C59" s="224"/>
      <c r="D59" s="224"/>
      <c r="E59" s="72"/>
      <c r="F59" s="73"/>
      <c r="I59" s="129" t="str">
        <f t="shared" si="2"/>
        <v/>
      </c>
    </row>
    <row r="60" spans="1:9" x14ac:dyDescent="0.25">
      <c r="A60" s="71"/>
      <c r="B60" s="224"/>
      <c r="C60" s="224"/>
      <c r="D60" s="224"/>
      <c r="E60" s="72"/>
      <c r="F60" s="73"/>
      <c r="I60" s="129" t="str">
        <f t="shared" si="2"/>
        <v/>
      </c>
    </row>
    <row r="61" spans="1:9" x14ac:dyDescent="0.25">
      <c r="A61" s="71"/>
      <c r="B61" s="224"/>
      <c r="C61" s="224"/>
      <c r="D61" s="224"/>
      <c r="E61" s="72"/>
      <c r="F61" s="73"/>
      <c r="I61" s="129" t="str">
        <f t="shared" si="2"/>
        <v/>
      </c>
    </row>
    <row r="62" spans="1:9" x14ac:dyDescent="0.25">
      <c r="A62" s="71"/>
      <c r="B62" s="224"/>
      <c r="C62" s="224"/>
      <c r="D62" s="224"/>
      <c r="E62" s="72"/>
      <c r="F62" s="73"/>
      <c r="I62" s="129" t="str">
        <f t="shared" si="2"/>
        <v/>
      </c>
    </row>
    <row r="63" spans="1:9" x14ac:dyDescent="0.25">
      <c r="A63" s="71"/>
      <c r="B63" s="224"/>
      <c r="C63" s="224"/>
      <c r="D63" s="224"/>
      <c r="E63" s="72"/>
      <c r="F63" s="73"/>
      <c r="I63" s="129" t="str">
        <f t="shared" si="2"/>
        <v/>
      </c>
    </row>
    <row r="64" spans="1:9" x14ac:dyDescent="0.25">
      <c r="A64" s="71"/>
      <c r="B64" s="224"/>
      <c r="C64" s="224"/>
      <c r="D64" s="224"/>
      <c r="E64" s="72"/>
      <c r="F64" s="73"/>
      <c r="I64" s="129" t="str">
        <f t="shared" si="2"/>
        <v/>
      </c>
    </row>
    <row r="65" spans="1:9" x14ac:dyDescent="0.25">
      <c r="A65" s="71"/>
      <c r="B65" s="224"/>
      <c r="C65" s="224"/>
      <c r="D65" s="224"/>
      <c r="E65" s="72"/>
      <c r="F65" s="73"/>
      <c r="I65" s="129" t="str">
        <f t="shared" si="2"/>
        <v/>
      </c>
    </row>
    <row r="66" spans="1:9" x14ac:dyDescent="0.25">
      <c r="A66" s="71"/>
      <c r="B66" s="224"/>
      <c r="C66" s="224"/>
      <c r="D66" s="224"/>
      <c r="E66" s="72"/>
      <c r="F66" s="73"/>
      <c r="I66" s="129" t="str">
        <f t="shared" si="2"/>
        <v/>
      </c>
    </row>
    <row r="67" spans="1:9" x14ac:dyDescent="0.25">
      <c r="A67" s="71"/>
      <c r="B67" s="224"/>
      <c r="C67" s="224"/>
      <c r="D67" s="224"/>
      <c r="E67" s="72"/>
      <c r="F67" s="73"/>
      <c r="I67" s="129" t="str">
        <f t="shared" si="2"/>
        <v/>
      </c>
    </row>
    <row r="68" spans="1:9" x14ac:dyDescent="0.25">
      <c r="A68" s="71"/>
      <c r="B68" s="224"/>
      <c r="C68" s="224"/>
      <c r="D68" s="224"/>
      <c r="E68" s="72"/>
      <c r="F68" s="73"/>
      <c r="I68" s="129" t="str">
        <f t="shared" si="2"/>
        <v/>
      </c>
    </row>
    <row r="69" spans="1:9" x14ac:dyDescent="0.25">
      <c r="A69" s="71"/>
      <c r="B69" s="224"/>
      <c r="C69" s="224"/>
      <c r="D69" s="224"/>
      <c r="E69" s="72"/>
      <c r="F69" s="73"/>
      <c r="I69" s="129" t="str">
        <f t="shared" si="2"/>
        <v/>
      </c>
    </row>
    <row r="70" spans="1:9" x14ac:dyDescent="0.25">
      <c r="A70" s="71"/>
      <c r="B70" s="224"/>
      <c r="C70" s="224"/>
      <c r="D70" s="224"/>
      <c r="E70" s="72"/>
      <c r="F70" s="73"/>
      <c r="I70" s="129" t="str">
        <f t="shared" si="2"/>
        <v/>
      </c>
    </row>
    <row r="71" spans="1:9" x14ac:dyDescent="0.25">
      <c r="A71" s="71"/>
      <c r="B71" s="224"/>
      <c r="C71" s="224"/>
      <c r="D71" s="224"/>
      <c r="E71" s="72"/>
      <c r="F71" s="73"/>
      <c r="I71" s="129" t="str">
        <f t="shared" si="2"/>
        <v/>
      </c>
    </row>
    <row r="72" spans="1:9" x14ac:dyDescent="0.25">
      <c r="A72" s="71"/>
      <c r="B72" s="224"/>
      <c r="C72" s="224"/>
      <c r="D72" s="224"/>
      <c r="E72" s="72"/>
      <c r="F72" s="73"/>
      <c r="I72" s="129" t="str">
        <f t="shared" si="2"/>
        <v/>
      </c>
    </row>
    <row r="73" spans="1:9" x14ac:dyDescent="0.25">
      <c r="A73" s="71"/>
      <c r="B73" s="224"/>
      <c r="C73" s="224"/>
      <c r="D73" s="224"/>
      <c r="E73" s="72"/>
      <c r="F73" s="73"/>
      <c r="I73" s="129" t="str">
        <f t="shared" si="2"/>
        <v/>
      </c>
    </row>
    <row r="74" spans="1:9" x14ac:dyDescent="0.25">
      <c r="A74" s="71"/>
      <c r="B74" s="224"/>
      <c r="C74" s="224"/>
      <c r="D74" s="224"/>
      <c r="E74" s="72"/>
      <c r="F74" s="73"/>
      <c r="I74" s="129" t="str">
        <f t="shared" si="2"/>
        <v/>
      </c>
    </row>
    <row r="75" spans="1:9" x14ac:dyDescent="0.25">
      <c r="A75" s="71"/>
      <c r="B75" s="224"/>
      <c r="C75" s="224"/>
      <c r="D75" s="224"/>
      <c r="E75" s="72"/>
      <c r="F75" s="73"/>
      <c r="I75" s="129" t="str">
        <f t="shared" si="2"/>
        <v/>
      </c>
    </row>
    <row r="76" spans="1:9" x14ac:dyDescent="0.25">
      <c r="A76" s="71"/>
      <c r="B76" s="224"/>
      <c r="C76" s="224"/>
      <c r="D76" s="224"/>
      <c r="E76" s="72"/>
      <c r="F76" s="73"/>
      <c r="I76" s="129" t="str">
        <f t="shared" si="2"/>
        <v/>
      </c>
    </row>
    <row r="77" spans="1:9" x14ac:dyDescent="0.25">
      <c r="A77" s="71"/>
      <c r="B77" s="224"/>
      <c r="C77" s="224"/>
      <c r="D77" s="224"/>
      <c r="E77" s="72"/>
      <c r="F77" s="73"/>
      <c r="I77" s="129" t="str">
        <f t="shared" si="2"/>
        <v/>
      </c>
    </row>
    <row r="78" spans="1:9" x14ac:dyDescent="0.25">
      <c r="A78" s="71"/>
      <c r="B78" s="224"/>
      <c r="C78" s="224"/>
      <c r="D78" s="224"/>
      <c r="E78" s="72"/>
      <c r="F78" s="73"/>
      <c r="I78" s="129" t="str">
        <f t="shared" si="2"/>
        <v/>
      </c>
    </row>
    <row r="79" spans="1:9" x14ac:dyDescent="0.25">
      <c r="A79" s="71"/>
      <c r="B79" s="224"/>
      <c r="C79" s="224"/>
      <c r="D79" s="224"/>
      <c r="E79" s="72"/>
      <c r="F79" s="73"/>
      <c r="I79" s="129" t="str">
        <f t="shared" si="2"/>
        <v/>
      </c>
    </row>
    <row r="80" spans="1:9" x14ac:dyDescent="0.25">
      <c r="A80" s="71"/>
      <c r="B80" s="224"/>
      <c r="C80" s="224"/>
      <c r="D80" s="224"/>
      <c r="E80" s="72"/>
      <c r="F80" s="73"/>
      <c r="I80" s="129" t="str">
        <f t="shared" si="2"/>
        <v/>
      </c>
    </row>
    <row r="81" spans="1:9" x14ac:dyDescent="0.25">
      <c r="A81" s="71"/>
      <c r="B81" s="224"/>
      <c r="C81" s="224"/>
      <c r="D81" s="224"/>
      <c r="E81" s="72"/>
      <c r="F81" s="73"/>
      <c r="I81" s="129" t="str">
        <f t="shared" si="2"/>
        <v/>
      </c>
    </row>
    <row r="82" spans="1:9" x14ac:dyDescent="0.25">
      <c r="A82" s="71"/>
      <c r="B82" s="224"/>
      <c r="C82" s="224"/>
      <c r="D82" s="224"/>
      <c r="E82" s="72"/>
      <c r="F82" s="73"/>
      <c r="I82" s="129" t="str">
        <f t="shared" si="2"/>
        <v/>
      </c>
    </row>
    <row r="83" spans="1:9" x14ac:dyDescent="0.25">
      <c r="A83" s="71"/>
      <c r="B83" s="224"/>
      <c r="C83" s="224"/>
      <c r="D83" s="224"/>
      <c r="E83" s="72"/>
      <c r="F83" s="73"/>
      <c r="I83" s="129" t="str">
        <f t="shared" si="2"/>
        <v/>
      </c>
    </row>
    <row r="84" spans="1:9" x14ac:dyDescent="0.25">
      <c r="A84" s="71"/>
      <c r="B84" s="224"/>
      <c r="C84" s="224"/>
      <c r="D84" s="224"/>
      <c r="E84" s="72"/>
      <c r="F84" s="73"/>
      <c r="I84" s="129" t="str">
        <f t="shared" si="2"/>
        <v/>
      </c>
    </row>
    <row r="85" spans="1:9" x14ac:dyDescent="0.25">
      <c r="A85" s="71"/>
      <c r="B85" s="224"/>
      <c r="C85" s="224"/>
      <c r="D85" s="224"/>
      <c r="E85" s="72"/>
      <c r="F85" s="73"/>
      <c r="I85" s="129" t="str">
        <f t="shared" si="2"/>
        <v/>
      </c>
    </row>
    <row r="86" spans="1:9" x14ac:dyDescent="0.25">
      <c r="A86" s="71"/>
      <c r="B86" s="224"/>
      <c r="C86" s="224"/>
      <c r="D86" s="224"/>
      <c r="E86" s="72"/>
      <c r="F86" s="73"/>
      <c r="I86" s="129" t="str">
        <f t="shared" si="2"/>
        <v/>
      </c>
    </row>
    <row r="87" spans="1:9" x14ac:dyDescent="0.25">
      <c r="A87" s="71"/>
      <c r="B87" s="224"/>
      <c r="C87" s="224"/>
      <c r="D87" s="224"/>
      <c r="E87" s="72"/>
      <c r="F87" s="73"/>
      <c r="I87" s="129" t="str">
        <f t="shared" si="2"/>
        <v/>
      </c>
    </row>
    <row r="88" spans="1:9" x14ac:dyDescent="0.25">
      <c r="A88" s="71"/>
      <c r="B88" s="224"/>
      <c r="C88" s="224"/>
      <c r="D88" s="224"/>
      <c r="E88" s="72"/>
      <c r="F88" s="73"/>
      <c r="I88" s="129" t="str">
        <f t="shared" si="2"/>
        <v/>
      </c>
    </row>
    <row r="89" spans="1:9" x14ac:dyDescent="0.25">
      <c r="A89" s="71"/>
      <c r="B89" s="224"/>
      <c r="C89" s="224"/>
      <c r="D89" s="224"/>
      <c r="E89" s="72"/>
      <c r="F89" s="73"/>
      <c r="I89" s="129" t="str">
        <f t="shared" si="2"/>
        <v/>
      </c>
    </row>
    <row r="90" spans="1:9" x14ac:dyDescent="0.25">
      <c r="A90" s="71"/>
      <c r="B90" s="224"/>
      <c r="C90" s="224"/>
      <c r="D90" s="224"/>
      <c r="E90" s="72"/>
      <c r="F90" s="73"/>
      <c r="I90" s="129" t="str">
        <f t="shared" si="2"/>
        <v/>
      </c>
    </row>
    <row r="91" spans="1:9" x14ac:dyDescent="0.25">
      <c r="A91" s="71"/>
      <c r="B91" s="224"/>
      <c r="C91" s="224"/>
      <c r="D91" s="224"/>
      <c r="E91" s="72"/>
      <c r="F91" s="73"/>
      <c r="I91" s="129" t="str">
        <f t="shared" si="2"/>
        <v/>
      </c>
    </row>
    <row r="92" spans="1:9" x14ac:dyDescent="0.25">
      <c r="A92" s="71"/>
      <c r="B92" s="224"/>
      <c r="C92" s="224"/>
      <c r="D92" s="224"/>
      <c r="E92" s="72"/>
      <c r="F92" s="73"/>
      <c r="I92" s="129" t="str">
        <f t="shared" si="2"/>
        <v/>
      </c>
    </row>
    <row r="93" spans="1:9" x14ac:dyDescent="0.25">
      <c r="A93" s="71"/>
      <c r="B93" s="224"/>
      <c r="C93" s="224"/>
      <c r="D93" s="224"/>
      <c r="E93" s="72"/>
      <c r="F93" s="73"/>
      <c r="I93" s="129" t="str">
        <f t="shared" si="2"/>
        <v/>
      </c>
    </row>
    <row r="94" spans="1:9" x14ac:dyDescent="0.25">
      <c r="A94" s="71"/>
      <c r="B94" s="224"/>
      <c r="C94" s="224"/>
      <c r="D94" s="224"/>
      <c r="E94" s="72"/>
      <c r="F94" s="73"/>
      <c r="I94" s="129" t="str">
        <f t="shared" si="2"/>
        <v/>
      </c>
    </row>
    <row r="95" spans="1:9" x14ac:dyDescent="0.25">
      <c r="A95" s="71"/>
      <c r="B95" s="224"/>
      <c r="C95" s="224"/>
      <c r="D95" s="224"/>
      <c r="E95" s="72"/>
      <c r="F95" s="73"/>
      <c r="I95" s="129" t="str">
        <f t="shared" ref="I95:I108" si="3">IF(A95="","",HYPERLINK("#'Action Items'!A1", "Go back to Action Items"))</f>
        <v/>
      </c>
    </row>
    <row r="96" spans="1:9" x14ac:dyDescent="0.25">
      <c r="A96" s="71"/>
      <c r="B96" s="224"/>
      <c r="C96" s="224"/>
      <c r="D96" s="224"/>
      <c r="E96" s="72"/>
      <c r="F96" s="73"/>
      <c r="I96" s="129" t="str">
        <f t="shared" si="3"/>
        <v/>
      </c>
    </row>
    <row r="97" spans="1:9" x14ac:dyDescent="0.25">
      <c r="A97" s="71"/>
      <c r="B97" s="224"/>
      <c r="C97" s="224"/>
      <c r="D97" s="224"/>
      <c r="E97" s="72"/>
      <c r="F97" s="73"/>
      <c r="I97" s="129" t="str">
        <f t="shared" si="3"/>
        <v/>
      </c>
    </row>
    <row r="98" spans="1:9" x14ac:dyDescent="0.25">
      <c r="A98" s="71"/>
      <c r="B98" s="224"/>
      <c r="C98" s="224"/>
      <c r="D98" s="224"/>
      <c r="E98" s="72"/>
      <c r="F98" s="73"/>
      <c r="I98" s="129" t="str">
        <f t="shared" si="3"/>
        <v/>
      </c>
    </row>
    <row r="99" spans="1:9" x14ac:dyDescent="0.25">
      <c r="A99" s="71"/>
      <c r="B99" s="224"/>
      <c r="C99" s="224"/>
      <c r="D99" s="224"/>
      <c r="E99" s="72"/>
      <c r="F99" s="73"/>
      <c r="I99" s="129" t="str">
        <f t="shared" si="3"/>
        <v/>
      </c>
    </row>
    <row r="100" spans="1:9" x14ac:dyDescent="0.25">
      <c r="A100" s="71"/>
      <c r="B100" s="224"/>
      <c r="C100" s="224"/>
      <c r="D100" s="224"/>
      <c r="E100" s="72"/>
      <c r="F100" s="73"/>
      <c r="I100" s="129" t="str">
        <f t="shared" si="3"/>
        <v/>
      </c>
    </row>
    <row r="101" spans="1:9" x14ac:dyDescent="0.25">
      <c r="A101" s="71"/>
      <c r="B101" s="224"/>
      <c r="C101" s="224"/>
      <c r="D101" s="224"/>
      <c r="E101" s="72"/>
      <c r="F101" s="73"/>
      <c r="I101" s="129" t="str">
        <f t="shared" si="3"/>
        <v/>
      </c>
    </row>
    <row r="102" spans="1:9" x14ac:dyDescent="0.25">
      <c r="A102" s="71"/>
      <c r="B102" s="224"/>
      <c r="C102" s="224"/>
      <c r="D102" s="224"/>
      <c r="E102" s="72"/>
      <c r="F102" s="73"/>
      <c r="I102" s="129" t="str">
        <f t="shared" si="3"/>
        <v/>
      </c>
    </row>
    <row r="103" spans="1:9" x14ac:dyDescent="0.25">
      <c r="A103" s="71"/>
      <c r="B103" s="224"/>
      <c r="C103" s="224"/>
      <c r="D103" s="224"/>
      <c r="E103" s="72"/>
      <c r="F103" s="73"/>
      <c r="I103" s="129" t="str">
        <f t="shared" si="3"/>
        <v/>
      </c>
    </row>
    <row r="104" spans="1:9" x14ac:dyDescent="0.25">
      <c r="A104" s="71"/>
      <c r="B104" s="224"/>
      <c r="C104" s="224"/>
      <c r="D104" s="224"/>
      <c r="E104" s="72"/>
      <c r="F104" s="73"/>
      <c r="I104" s="129" t="str">
        <f t="shared" si="3"/>
        <v/>
      </c>
    </row>
    <row r="105" spans="1:9" x14ac:dyDescent="0.25">
      <c r="A105" s="71"/>
      <c r="B105" s="224"/>
      <c r="C105" s="224"/>
      <c r="D105" s="224"/>
      <c r="E105" s="72"/>
      <c r="F105" s="73"/>
      <c r="I105" s="129" t="str">
        <f t="shared" si="3"/>
        <v/>
      </c>
    </row>
    <row r="106" spans="1:9" x14ac:dyDescent="0.25">
      <c r="A106" s="71"/>
      <c r="B106" s="224"/>
      <c r="C106" s="224"/>
      <c r="D106" s="224"/>
      <c r="E106" s="72"/>
      <c r="F106" s="73"/>
      <c r="I106" s="129" t="str">
        <f t="shared" si="3"/>
        <v/>
      </c>
    </row>
    <row r="107" spans="1:9" x14ac:dyDescent="0.25">
      <c r="A107" s="71"/>
      <c r="B107" s="224"/>
      <c r="C107" s="224"/>
      <c r="D107" s="224"/>
      <c r="E107" s="72"/>
      <c r="F107" s="73"/>
      <c r="I107" s="129" t="str">
        <f t="shared" si="3"/>
        <v/>
      </c>
    </row>
    <row r="108" spans="1:9" x14ac:dyDescent="0.25">
      <c r="A108" s="71"/>
      <c r="B108" s="224"/>
      <c r="C108" s="224"/>
      <c r="D108" s="224"/>
      <c r="E108" s="72"/>
      <c r="F108" s="73"/>
      <c r="I108" s="129" t="str">
        <f t="shared" si="3"/>
        <v/>
      </c>
    </row>
    <row r="109" spans="1:9" x14ac:dyDescent="0.25">
      <c r="I109" s="129"/>
    </row>
    <row r="110" spans="1:9" x14ac:dyDescent="0.25">
      <c r="I110" s="129"/>
    </row>
  </sheetData>
  <mergeCells count="4">
    <mergeCell ref="E8:G8"/>
    <mergeCell ref="E10:G10"/>
    <mergeCell ref="E11:G11"/>
    <mergeCell ref="E12:G12"/>
  </mergeCells>
  <conditionalFormatting sqref="B19:N19 B25:N26 J20:N24">
    <cfRule type="iconSet" priority="3">
      <iconSet>
        <cfvo type="percent" val="0"/>
        <cfvo type="num" val="1"/>
        <cfvo type="num" val="3"/>
      </iconSet>
    </cfRule>
  </conditionalFormatting>
  <conditionalFormatting sqref="B24:H24">
    <cfRule type="iconSet" priority="2">
      <iconSet>
        <cfvo type="percent" val="0"/>
        <cfvo type="num" val="1"/>
        <cfvo type="num" val="3"/>
      </iconSet>
    </cfRule>
  </conditionalFormatting>
  <conditionalFormatting sqref="I24">
    <cfRule type="iconSet" priority="1">
      <iconSet>
        <cfvo type="percent" val="0"/>
        <cfvo type="num" val="1"/>
        <cfvo type="num" val="3"/>
      </iconSet>
    </cfRule>
  </conditionalFormatting>
  <dataValidations count="4">
    <dataValidation allowBlank="1" showInputMessage="1" showErrorMessage="1" prompt="TK, License, NRE or Royalty" sqref="B7"/>
    <dataValidation allowBlank="1" showInputMessage="1" showErrorMessage="1" prompt="IPD or CSD" sqref="B8"/>
    <dataValidation allowBlank="1" showInputMessage="1" showErrorMessage="1" prompt="70% - 100% : Most likely close in this quarter_x000a_40% - 60% : Normal chance to close_x000a_0% - 30% : Low chance to close" sqref="B10"/>
    <dataValidation allowBlank="1" showInputMessage="1" showErrorMessage="1" prompt="Q1, Q2, Q3 or Q4" sqref="B11"/>
  </dataValidations>
  <hyperlinks>
    <hyperlink ref="A1" location="Menu!A1" display="Back To Menu"/>
    <hyperlink ref="B1" location="'Regular Cases'!A1" display="Regular Cases"/>
    <hyperlink ref="C1" location="QECD!B4" display="QECD"/>
    <hyperlink ref="D1" location="'Action Items'!A1" display="Action Items"/>
    <hyperlink ref="E1" location="Summary!A1" display="Summary"/>
    <hyperlink ref="F1" location="Weekly!A1" display="Weekly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Please choose &quot;High&quot;, &quot;Low&quot; or &quot;Funnel&quot; from the drop-down list, or enter it yourself._x000a__x000a_Funnel -- This project is being cooked and may go real in the next few quarters.">
          <x14:formula1>
            <xm:f>Worksheet!$A$2:$A$4</xm:f>
          </x14:formula1>
          <xm:sqref>B12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Q110"/>
  <sheetViews>
    <sheetView workbookViewId="0">
      <pane ySplit="2" topLeftCell="A3" activePane="bottomLeft" state="frozen"/>
      <selection pane="bottomLeft"/>
    </sheetView>
  </sheetViews>
  <sheetFormatPr defaultColWidth="18.42578125" defaultRowHeight="15" x14ac:dyDescent="0.25"/>
  <cols>
    <col min="1" max="1" width="24.5703125" style="1" customWidth="1"/>
    <col min="2" max="8" width="15.85546875" style="1" customWidth="1"/>
    <col min="9" max="9" width="17.140625" style="1" bestFit="1" customWidth="1"/>
    <col min="10" max="11" width="15.85546875" style="1" customWidth="1"/>
    <col min="12" max="14" width="15.85546875" style="1" hidden="1" customWidth="1"/>
    <col min="15" max="17" width="0" style="1" hidden="1" customWidth="1"/>
    <col min="18" max="16384" width="18.42578125" style="1"/>
  </cols>
  <sheetData>
    <row r="1" spans="1:17" s="68" customFormat="1" ht="18.75" x14ac:dyDescent="0.25">
      <c r="A1" s="226" t="s">
        <v>150</v>
      </c>
      <c r="B1" s="226" t="s">
        <v>149</v>
      </c>
      <c r="C1" s="226" t="s">
        <v>113</v>
      </c>
      <c r="D1" s="226" t="s">
        <v>21</v>
      </c>
      <c r="E1" s="226" t="s">
        <v>114</v>
      </c>
      <c r="F1" s="226" t="s">
        <v>177</v>
      </c>
    </row>
    <row r="2" spans="1:17" ht="4.5" customHeight="1" x14ac:dyDescent="0.25"/>
    <row r="3" spans="1:17" ht="28.5" x14ac:dyDescent="0.45">
      <c r="D3" s="223" t="str">
        <f ca="1">MID(CELL("filename",A1),FIND("]",CELL("filename",A1))+1,255)  &amp; IF(B5&lt;&gt;"", " : " &amp; B5 &amp; " - " &amp; B6, "")</f>
        <v>Project 03 : VoragoTech - ADC in GF 0.13u IP license auto grade</v>
      </c>
    </row>
    <row r="4" spans="1:17" ht="18.75" x14ac:dyDescent="0.3">
      <c r="A4" s="115" t="s">
        <v>141</v>
      </c>
      <c r="B4" s="95"/>
      <c r="C4" s="95"/>
      <c r="D4" s="95"/>
      <c r="E4" s="95"/>
      <c r="F4" s="95" t="s">
        <v>153</v>
      </c>
      <c r="G4" s="95" t="s">
        <v>154</v>
      </c>
      <c r="L4" s="1" t="s">
        <v>147</v>
      </c>
      <c r="M4" s="1" t="s">
        <v>146</v>
      </c>
      <c r="N4" s="1" t="s">
        <v>152</v>
      </c>
      <c r="P4" s="1" t="s">
        <v>158</v>
      </c>
      <c r="Q4" s="1" t="s">
        <v>155</v>
      </c>
    </row>
    <row r="5" spans="1:17" x14ac:dyDescent="0.25">
      <c r="A5" s="95" t="s">
        <v>156</v>
      </c>
      <c r="B5" s="97" t="s">
        <v>200</v>
      </c>
      <c r="C5" s="254"/>
      <c r="D5" s="95" t="s">
        <v>20</v>
      </c>
      <c r="E5" s="95"/>
      <c r="F5" s="98">
        <v>90</v>
      </c>
      <c r="G5" s="98">
        <v>90</v>
      </c>
      <c r="L5" s="218" t="str">
        <f>IF(I23&lt;&gt;"", F5,"")</f>
        <v/>
      </c>
      <c r="M5" s="218">
        <f>IF(I23&lt;&gt;"","",IF(B10&gt;=40%,F5,""))</f>
        <v>90</v>
      </c>
      <c r="N5" s="218" t="str">
        <f>IF(I23&lt;&gt;"","",IF(B10&lt;40%,F5,""))</f>
        <v/>
      </c>
      <c r="P5" s="218" t="str">
        <f>IF(I23&lt;&gt;"", F6,"")</f>
        <v/>
      </c>
      <c r="Q5" s="1">
        <f>IF(P5 = "", F6, "")</f>
        <v>45</v>
      </c>
    </row>
    <row r="6" spans="1:17" x14ac:dyDescent="0.25">
      <c r="A6" s="95" t="s">
        <v>201</v>
      </c>
      <c r="B6" s="97" t="s">
        <v>202</v>
      </c>
      <c r="C6" s="254"/>
      <c r="D6" s="95" t="s">
        <v>45</v>
      </c>
      <c r="E6" s="95"/>
      <c r="F6" s="98">
        <v>45</v>
      </c>
      <c r="G6" s="98">
        <v>90</v>
      </c>
    </row>
    <row r="7" spans="1:17" x14ac:dyDescent="0.25">
      <c r="A7" s="95" t="s">
        <v>44</v>
      </c>
      <c r="B7" s="97" t="s">
        <v>199</v>
      </c>
      <c r="C7" s="254"/>
      <c r="D7" s="95"/>
      <c r="E7" s="95"/>
      <c r="F7" s="95"/>
      <c r="G7" s="95"/>
    </row>
    <row r="8" spans="1:17" x14ac:dyDescent="0.25">
      <c r="A8" s="95" t="s">
        <v>17</v>
      </c>
      <c r="B8" s="97" t="s">
        <v>116</v>
      </c>
      <c r="C8" s="254"/>
      <c r="D8" s="95" t="s">
        <v>43</v>
      </c>
      <c r="E8" s="253"/>
      <c r="F8" s="253"/>
      <c r="G8" s="253"/>
    </row>
    <row r="9" spans="1:17" x14ac:dyDescent="0.25">
      <c r="A9" s="95" t="s">
        <v>18</v>
      </c>
      <c r="B9" s="97" t="s">
        <v>203</v>
      </c>
      <c r="C9" s="254"/>
      <c r="D9" s="95"/>
      <c r="E9" s="95"/>
      <c r="F9" s="95"/>
      <c r="G9" s="95"/>
    </row>
    <row r="10" spans="1:17" x14ac:dyDescent="0.25">
      <c r="A10" s="95" t="s">
        <v>19</v>
      </c>
      <c r="B10" s="99">
        <v>0.5</v>
      </c>
      <c r="C10" s="254"/>
      <c r="D10" s="95" t="s">
        <v>159</v>
      </c>
      <c r="E10" s="253"/>
      <c r="F10" s="253"/>
      <c r="G10" s="253"/>
    </row>
    <row r="11" spans="1:17" x14ac:dyDescent="0.25">
      <c r="A11" s="95" t="s">
        <v>166</v>
      </c>
      <c r="B11" s="97" t="s">
        <v>218</v>
      </c>
      <c r="C11" s="254"/>
      <c r="D11" s="95" t="s">
        <v>160</v>
      </c>
      <c r="E11" s="253"/>
      <c r="F11" s="253"/>
      <c r="G11" s="253"/>
    </row>
    <row r="12" spans="1:17" x14ac:dyDescent="0.25">
      <c r="A12" s="95" t="s">
        <v>118</v>
      </c>
      <c r="B12" s="97" t="s">
        <v>120</v>
      </c>
      <c r="C12" s="254"/>
      <c r="D12" s="95" t="s">
        <v>161</v>
      </c>
      <c r="E12" s="253"/>
      <c r="F12" s="253"/>
      <c r="G12" s="253"/>
    </row>
    <row r="15" spans="1:17" ht="18.75" x14ac:dyDescent="0.3">
      <c r="A15" s="115" t="str">
        <f>"Stage: " &amp; B15</f>
        <v>Stage: 4</v>
      </c>
      <c r="B15" s="132">
        <f>IF(I23&lt;&gt;"", 10, IF(G23&lt;&gt;"", 8, IF(C23&lt;&gt;"", 6, IF(E18&lt;&gt;"", 4, IF(B18&lt;&gt;"", 2, "")))))</f>
        <v>4</v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</row>
    <row r="16" spans="1:17" x14ac:dyDescent="0.25">
      <c r="A16" s="127" t="s">
        <v>0</v>
      </c>
      <c r="B16" s="216" t="s">
        <v>3</v>
      </c>
      <c r="C16" s="125" t="s">
        <v>6</v>
      </c>
      <c r="D16" s="125" t="s">
        <v>4</v>
      </c>
      <c r="E16" s="216" t="s">
        <v>5</v>
      </c>
      <c r="F16" s="125" t="s">
        <v>7</v>
      </c>
      <c r="G16" s="95"/>
      <c r="H16" s="95"/>
      <c r="I16" s="95"/>
      <c r="J16" s="95"/>
      <c r="K16" s="95"/>
      <c r="L16" s="95"/>
      <c r="M16" s="95"/>
      <c r="N16" s="95"/>
    </row>
    <row r="17" spans="1:14" x14ac:dyDescent="0.25">
      <c r="A17" s="126" t="s">
        <v>42</v>
      </c>
      <c r="B17" s="119"/>
      <c r="C17" s="119"/>
      <c r="D17" s="119"/>
      <c r="E17" s="119"/>
      <c r="F17" s="140"/>
      <c r="G17" s="96"/>
      <c r="H17" s="96"/>
      <c r="I17" s="96"/>
      <c r="J17" s="96"/>
      <c r="K17" s="96"/>
      <c r="L17" s="96"/>
      <c r="M17" s="96"/>
      <c r="N17" s="96"/>
    </row>
    <row r="18" spans="1:14" x14ac:dyDescent="0.25">
      <c r="A18" s="134" t="s">
        <v>1</v>
      </c>
      <c r="B18" s="118">
        <v>42566</v>
      </c>
      <c r="C18" s="118"/>
      <c r="D18" s="118"/>
      <c r="E18" s="118">
        <v>42566</v>
      </c>
      <c r="F18" s="133"/>
      <c r="G18" s="96"/>
      <c r="H18" s="96"/>
      <c r="I18" s="96"/>
      <c r="J18" s="96"/>
      <c r="K18" s="96"/>
      <c r="L18" s="96"/>
      <c r="M18" s="96"/>
      <c r="N18" s="96"/>
    </row>
    <row r="19" spans="1:14" x14ac:dyDescent="0.25">
      <c r="A19" s="134" t="s">
        <v>2</v>
      </c>
      <c r="B19" s="121" t="str">
        <f ca="1">IF(B18&lt;&gt;"", "Done", IF(B17&lt;&gt;"",(B17-TODAY()),""))</f>
        <v>Done</v>
      </c>
      <c r="C19" s="121" t="str">
        <f t="shared" ref="C19:N19" ca="1" si="0">IF(C18&lt;&gt;"", "Done", IF(C17&lt;&gt;"",(C17-TODAY()),""))</f>
        <v/>
      </c>
      <c r="D19" s="121" t="str">
        <f t="shared" ca="1" si="0"/>
        <v/>
      </c>
      <c r="E19" s="121" t="str">
        <f t="shared" ca="1" si="0"/>
        <v>Done</v>
      </c>
      <c r="F19" s="122" t="str">
        <f t="shared" ca="1" si="0"/>
        <v/>
      </c>
      <c r="G19" s="100" t="str">
        <f t="shared" ca="1" si="0"/>
        <v/>
      </c>
      <c r="H19" s="100" t="str">
        <f t="shared" ca="1" si="0"/>
        <v/>
      </c>
      <c r="I19" s="100" t="str">
        <f t="shared" ca="1" si="0"/>
        <v/>
      </c>
      <c r="J19" s="76" t="str">
        <f t="shared" ca="1" si="0"/>
        <v/>
      </c>
      <c r="K19" s="76" t="str">
        <f t="shared" ca="1" si="0"/>
        <v/>
      </c>
      <c r="L19" s="76" t="str">
        <f t="shared" ca="1" si="0"/>
        <v/>
      </c>
      <c r="M19" s="76" t="str">
        <f t="shared" ca="1" si="0"/>
        <v/>
      </c>
      <c r="N19" s="76" t="str">
        <f t="shared" ca="1" si="0"/>
        <v/>
      </c>
    </row>
    <row r="20" spans="1:14" x14ac:dyDescent="0.25">
      <c r="A20" s="135"/>
      <c r="B20" s="114"/>
      <c r="C20" s="114"/>
      <c r="D20" s="114"/>
      <c r="E20" s="114"/>
      <c r="F20" s="114"/>
      <c r="G20" s="114"/>
      <c r="H20" s="114"/>
      <c r="I20" s="114"/>
      <c r="J20" s="76"/>
      <c r="K20" s="76"/>
      <c r="L20" s="76"/>
      <c r="M20" s="76"/>
      <c r="N20" s="76"/>
    </row>
    <row r="21" spans="1:14" ht="30" x14ac:dyDescent="0.25">
      <c r="A21" s="126" t="s">
        <v>9</v>
      </c>
      <c r="B21" s="117" t="s">
        <v>8</v>
      </c>
      <c r="C21" s="217" t="s">
        <v>10</v>
      </c>
      <c r="D21" s="117" t="s">
        <v>11</v>
      </c>
      <c r="E21" s="117" t="s">
        <v>12</v>
      </c>
      <c r="F21" s="117" t="s">
        <v>13</v>
      </c>
      <c r="G21" s="217" t="s">
        <v>14</v>
      </c>
      <c r="H21" s="117" t="s">
        <v>16</v>
      </c>
      <c r="I21" s="217" t="s">
        <v>15</v>
      </c>
      <c r="J21" s="76"/>
      <c r="K21" s="76"/>
      <c r="L21" s="76"/>
      <c r="M21" s="76"/>
      <c r="N21" s="76"/>
    </row>
    <row r="22" spans="1:14" x14ac:dyDescent="0.25">
      <c r="A22" s="134" t="s">
        <v>42</v>
      </c>
      <c r="B22" s="118"/>
      <c r="C22" s="118"/>
      <c r="D22" s="118"/>
      <c r="E22" s="118"/>
      <c r="F22" s="118"/>
      <c r="G22" s="118"/>
      <c r="H22" s="118"/>
      <c r="I22" s="133"/>
      <c r="J22" s="76"/>
      <c r="K22" s="76"/>
      <c r="L22" s="76"/>
      <c r="M22" s="76"/>
      <c r="N22" s="76"/>
    </row>
    <row r="23" spans="1:14" x14ac:dyDescent="0.25">
      <c r="A23" s="134" t="s">
        <v>1</v>
      </c>
      <c r="B23" s="118"/>
      <c r="C23" s="118"/>
      <c r="D23" s="118"/>
      <c r="E23" s="118"/>
      <c r="F23" s="118"/>
      <c r="G23" s="118"/>
      <c r="H23" s="118"/>
      <c r="I23" s="133"/>
      <c r="J23" s="76"/>
      <c r="K23" s="76"/>
      <c r="L23" s="76"/>
      <c r="M23" s="76"/>
      <c r="N23" s="76"/>
    </row>
    <row r="24" spans="1:14" x14ac:dyDescent="0.25">
      <c r="A24" s="136" t="s">
        <v>2</v>
      </c>
      <c r="B24" s="124" t="str">
        <f ca="1">IF(B23&lt;&gt;"", "Done", IF(B22&lt;&gt;"",(B22-TODAY()),""))</f>
        <v/>
      </c>
      <c r="C24" s="124" t="str">
        <f t="shared" ref="C24:I24" ca="1" si="1">IF(C23&lt;&gt;"", "Done", IF(C22&lt;&gt;"",(C22-TODAY()),""))</f>
        <v/>
      </c>
      <c r="D24" s="124" t="str">
        <f t="shared" ca="1" si="1"/>
        <v/>
      </c>
      <c r="E24" s="124" t="str">
        <f t="shared" ca="1" si="1"/>
        <v/>
      </c>
      <c r="F24" s="124" t="str">
        <f t="shared" ca="1" si="1"/>
        <v/>
      </c>
      <c r="G24" s="124" t="str">
        <f t="shared" ca="1" si="1"/>
        <v/>
      </c>
      <c r="H24" s="120" t="str">
        <f t="shared" ca="1" si="1"/>
        <v/>
      </c>
      <c r="I24" s="122" t="str">
        <f t="shared" ca="1" si="1"/>
        <v/>
      </c>
      <c r="J24" s="76"/>
      <c r="K24" s="76"/>
      <c r="L24" s="76"/>
      <c r="M24" s="76"/>
      <c r="N24" s="76"/>
    </row>
    <row r="25" spans="1:14" x14ac:dyDescent="0.25">
      <c r="B25" s="76"/>
      <c r="C25" s="76"/>
      <c r="D25" s="76"/>
      <c r="E25" s="76"/>
      <c r="F25" s="76"/>
      <c r="G25" s="76"/>
      <c r="H25" s="123"/>
      <c r="I25" s="76"/>
      <c r="J25" s="76"/>
      <c r="K25" s="76"/>
      <c r="L25" s="76"/>
      <c r="M25" s="76"/>
      <c r="N25" s="76"/>
    </row>
    <row r="26" spans="1:14" x14ac:dyDescent="0.25"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</row>
    <row r="29" spans="1:14" ht="18.75" x14ac:dyDescent="0.3">
      <c r="A29" s="116" t="s">
        <v>21</v>
      </c>
      <c r="B29" s="66" t="s">
        <v>41</v>
      </c>
      <c r="C29" s="66" t="s">
        <v>42</v>
      </c>
      <c r="D29" s="66" t="s">
        <v>1</v>
      </c>
      <c r="E29" s="66" t="s">
        <v>67</v>
      </c>
      <c r="F29" s="1" t="s">
        <v>43</v>
      </c>
    </row>
    <row r="30" spans="1:14" x14ac:dyDescent="0.25">
      <c r="A30" s="71" t="str">
        <f>IF(B30&lt;&gt;"", IF(D30 = "", 1, ""), "")</f>
        <v/>
      </c>
      <c r="B30" s="224"/>
      <c r="C30" s="224"/>
      <c r="D30" s="224"/>
      <c r="E30" s="72"/>
      <c r="F30" s="73"/>
      <c r="I30" s="129" t="str">
        <f>IF(A30="","",HYPERLINK("#'Action Items'!A1", "Go back to Action Items"))</f>
        <v/>
      </c>
    </row>
    <row r="31" spans="1:14" x14ac:dyDescent="0.25">
      <c r="A31" s="71" t="str">
        <f>IF(B31&lt;&gt;"", IF(D31 = "", MAX($A$30:A30)+1, ""), "")</f>
        <v/>
      </c>
      <c r="B31" s="224"/>
      <c r="C31" s="224"/>
      <c r="D31" s="224"/>
      <c r="E31" s="72"/>
      <c r="F31" s="73"/>
      <c r="I31" s="129" t="str">
        <f t="shared" ref="I31:I94" si="2">IF(A31="","",HYPERLINK("#'Action Items'!A1", "Go back to Action Items"))</f>
        <v/>
      </c>
    </row>
    <row r="32" spans="1:14" x14ac:dyDescent="0.25">
      <c r="A32" s="71" t="str">
        <f>IF(B32&lt;&gt;"", IF(D32 = "", MAX($A$30:A31)+1, ""), "")</f>
        <v/>
      </c>
      <c r="B32" s="224"/>
      <c r="C32" s="224"/>
      <c r="D32" s="224"/>
      <c r="E32" s="72"/>
      <c r="F32" s="73"/>
      <c r="I32" s="129" t="str">
        <f t="shared" si="2"/>
        <v/>
      </c>
    </row>
    <row r="33" spans="1:9" x14ac:dyDescent="0.25">
      <c r="A33" s="71" t="str">
        <f>IF(B33&lt;&gt;"", IF(D33 = "", MAX($A$30:A32)+1, ""), "")</f>
        <v/>
      </c>
      <c r="B33" s="224"/>
      <c r="C33" s="224"/>
      <c r="D33" s="224"/>
      <c r="E33" s="72"/>
      <c r="F33" s="73"/>
      <c r="I33" s="129" t="str">
        <f t="shared" si="2"/>
        <v/>
      </c>
    </row>
    <row r="34" spans="1:9" x14ac:dyDescent="0.25">
      <c r="A34" s="71" t="str">
        <f>IF(B34&lt;&gt;"", IF(D34 = "", MAX($A$30:A33)+1, ""), "")</f>
        <v/>
      </c>
      <c r="B34" s="224"/>
      <c r="C34" s="224"/>
      <c r="D34" s="224"/>
      <c r="E34" s="72"/>
      <c r="F34" s="73"/>
      <c r="I34" s="129" t="str">
        <f t="shared" si="2"/>
        <v/>
      </c>
    </row>
    <row r="35" spans="1:9" x14ac:dyDescent="0.25">
      <c r="A35" s="71" t="str">
        <f>IF(B35&lt;&gt;"", IF(D35 = "", MAX($A$30:A34)+1, ""), "")</f>
        <v/>
      </c>
      <c r="B35" s="224"/>
      <c r="C35" s="224"/>
      <c r="D35" s="224"/>
      <c r="E35" s="72"/>
      <c r="F35" s="73"/>
      <c r="I35" s="129" t="str">
        <f t="shared" si="2"/>
        <v/>
      </c>
    </row>
    <row r="36" spans="1:9" x14ac:dyDescent="0.25">
      <c r="A36" s="71" t="str">
        <f>IF(B36&lt;&gt;"", IF(D36 = "", MAX($A$30:A35)+1, ""), "")</f>
        <v/>
      </c>
      <c r="B36" s="224"/>
      <c r="C36" s="224"/>
      <c r="D36" s="224"/>
      <c r="E36" s="72"/>
      <c r="F36" s="73"/>
      <c r="I36" s="129" t="str">
        <f t="shared" si="2"/>
        <v/>
      </c>
    </row>
    <row r="37" spans="1:9" x14ac:dyDescent="0.25">
      <c r="A37" s="71" t="str">
        <f>IF(B37&lt;&gt;"", IF(D37 = "", MAX($A$30:A36)+1, ""), "")</f>
        <v/>
      </c>
      <c r="B37" s="224"/>
      <c r="C37" s="224"/>
      <c r="D37" s="224"/>
      <c r="E37" s="72"/>
      <c r="F37" s="73"/>
      <c r="I37" s="129" t="str">
        <f t="shared" si="2"/>
        <v/>
      </c>
    </row>
    <row r="38" spans="1:9" x14ac:dyDescent="0.25">
      <c r="A38" s="71" t="str">
        <f>IF(B38&lt;&gt;"", IF(D38 = "", MAX($A$30:A37)+1, ""), "")</f>
        <v/>
      </c>
      <c r="B38" s="224"/>
      <c r="C38" s="224"/>
      <c r="D38" s="224"/>
      <c r="E38" s="72"/>
      <c r="F38" s="73"/>
      <c r="I38" s="129" t="str">
        <f t="shared" si="2"/>
        <v/>
      </c>
    </row>
    <row r="39" spans="1:9" x14ac:dyDescent="0.25">
      <c r="A39" s="71" t="str">
        <f>IF(B39&lt;&gt;"", IF(D39 = "", MAX($A$30:A38)+1, ""), "")</f>
        <v/>
      </c>
      <c r="B39" s="224"/>
      <c r="C39" s="224"/>
      <c r="D39" s="224"/>
      <c r="E39" s="72"/>
      <c r="F39" s="73"/>
      <c r="I39" s="129" t="str">
        <f t="shared" si="2"/>
        <v/>
      </c>
    </row>
    <row r="40" spans="1:9" x14ac:dyDescent="0.25">
      <c r="A40" s="71" t="str">
        <f>IF(B40&lt;&gt;"", IF(D40 = "", MAX($A$30:A39)+1, ""), "")</f>
        <v/>
      </c>
      <c r="B40" s="224"/>
      <c r="C40" s="224"/>
      <c r="D40" s="224"/>
      <c r="E40" s="72"/>
      <c r="F40" s="73"/>
      <c r="I40" s="129" t="str">
        <f t="shared" si="2"/>
        <v/>
      </c>
    </row>
    <row r="41" spans="1:9" x14ac:dyDescent="0.25">
      <c r="A41" s="71" t="str">
        <f>IF(B41&lt;&gt;"", IF(D41 = "", MAX($A$30:A40)+1, ""), "")</f>
        <v/>
      </c>
      <c r="B41" s="224"/>
      <c r="C41" s="224"/>
      <c r="D41" s="224"/>
      <c r="E41" s="72"/>
      <c r="F41" s="73"/>
      <c r="I41" s="129" t="str">
        <f t="shared" si="2"/>
        <v/>
      </c>
    </row>
    <row r="42" spans="1:9" x14ac:dyDescent="0.25">
      <c r="A42" s="71" t="str">
        <f>IF(B42&lt;&gt;"", IF(D42 = "", MAX($A$30:A41)+1, ""), "")</f>
        <v/>
      </c>
      <c r="B42" s="224"/>
      <c r="C42" s="224"/>
      <c r="D42" s="224"/>
      <c r="E42" s="72"/>
      <c r="F42" s="73"/>
      <c r="I42" s="129" t="str">
        <f t="shared" si="2"/>
        <v/>
      </c>
    </row>
    <row r="43" spans="1:9" x14ac:dyDescent="0.25">
      <c r="A43" s="71" t="str">
        <f>IF(B43&lt;&gt;"", IF(D43 = "", MAX($A$30:A42)+1, ""), "")</f>
        <v/>
      </c>
      <c r="B43" s="224"/>
      <c r="C43" s="224"/>
      <c r="D43" s="224"/>
      <c r="E43" s="72"/>
      <c r="F43" s="73"/>
      <c r="I43" s="129" t="str">
        <f t="shared" si="2"/>
        <v/>
      </c>
    </row>
    <row r="44" spans="1:9" x14ac:dyDescent="0.25">
      <c r="A44" s="71" t="str">
        <f>IF(B44&lt;&gt;"", IF(D44 = "", MAX($A$30:A43)+1, ""), "")</f>
        <v/>
      </c>
      <c r="B44" s="224"/>
      <c r="C44" s="224"/>
      <c r="D44" s="224"/>
      <c r="E44" s="72"/>
      <c r="F44" s="73"/>
      <c r="I44" s="129" t="str">
        <f t="shared" si="2"/>
        <v/>
      </c>
    </row>
    <row r="45" spans="1:9" x14ac:dyDescent="0.25">
      <c r="A45" s="71"/>
      <c r="B45" s="224"/>
      <c r="C45" s="224"/>
      <c r="D45" s="224"/>
      <c r="E45" s="72"/>
      <c r="F45" s="73"/>
      <c r="I45" s="129" t="str">
        <f t="shared" si="2"/>
        <v/>
      </c>
    </row>
    <row r="46" spans="1:9" x14ac:dyDescent="0.25">
      <c r="A46" s="71"/>
      <c r="B46" s="224"/>
      <c r="C46" s="224"/>
      <c r="D46" s="224"/>
      <c r="E46" s="72"/>
      <c r="F46" s="73"/>
      <c r="I46" s="129" t="str">
        <f t="shared" si="2"/>
        <v/>
      </c>
    </row>
    <row r="47" spans="1:9" x14ac:dyDescent="0.25">
      <c r="A47" s="71"/>
      <c r="B47" s="224"/>
      <c r="C47" s="224"/>
      <c r="D47" s="224"/>
      <c r="E47" s="72"/>
      <c r="F47" s="73"/>
      <c r="I47" s="129" t="str">
        <f t="shared" si="2"/>
        <v/>
      </c>
    </row>
    <row r="48" spans="1:9" x14ac:dyDescent="0.25">
      <c r="A48" s="71"/>
      <c r="B48" s="224"/>
      <c r="C48" s="224"/>
      <c r="D48" s="224"/>
      <c r="E48" s="72"/>
      <c r="F48" s="73"/>
      <c r="I48" s="129" t="str">
        <f t="shared" si="2"/>
        <v/>
      </c>
    </row>
    <row r="49" spans="1:9" x14ac:dyDescent="0.25">
      <c r="A49" s="71"/>
      <c r="B49" s="224"/>
      <c r="C49" s="224"/>
      <c r="D49" s="224"/>
      <c r="E49" s="72"/>
      <c r="F49" s="73"/>
      <c r="I49" s="129" t="str">
        <f t="shared" si="2"/>
        <v/>
      </c>
    </row>
    <row r="50" spans="1:9" x14ac:dyDescent="0.25">
      <c r="A50" s="71"/>
      <c r="B50" s="224"/>
      <c r="C50" s="224"/>
      <c r="D50" s="224"/>
      <c r="E50" s="72"/>
      <c r="F50" s="73"/>
      <c r="I50" s="129" t="str">
        <f t="shared" si="2"/>
        <v/>
      </c>
    </row>
    <row r="51" spans="1:9" x14ac:dyDescent="0.25">
      <c r="A51" s="71"/>
      <c r="B51" s="224"/>
      <c r="C51" s="224"/>
      <c r="D51" s="224"/>
      <c r="E51" s="72"/>
      <c r="F51" s="73"/>
      <c r="I51" s="129" t="str">
        <f t="shared" si="2"/>
        <v/>
      </c>
    </row>
    <row r="52" spans="1:9" x14ac:dyDescent="0.25">
      <c r="A52" s="71"/>
      <c r="B52" s="224"/>
      <c r="C52" s="224"/>
      <c r="D52" s="224"/>
      <c r="E52" s="72"/>
      <c r="F52" s="73"/>
      <c r="I52" s="129" t="str">
        <f t="shared" si="2"/>
        <v/>
      </c>
    </row>
    <row r="53" spans="1:9" x14ac:dyDescent="0.25">
      <c r="A53" s="71"/>
      <c r="B53" s="224"/>
      <c r="C53" s="224"/>
      <c r="D53" s="224"/>
      <c r="E53" s="72"/>
      <c r="F53" s="73"/>
      <c r="I53" s="129" t="str">
        <f t="shared" si="2"/>
        <v/>
      </c>
    </row>
    <row r="54" spans="1:9" x14ac:dyDescent="0.25">
      <c r="A54" s="71"/>
      <c r="B54" s="224"/>
      <c r="C54" s="224"/>
      <c r="D54" s="224"/>
      <c r="E54" s="72"/>
      <c r="F54" s="73"/>
      <c r="I54" s="129" t="str">
        <f t="shared" si="2"/>
        <v/>
      </c>
    </row>
    <row r="55" spans="1:9" x14ac:dyDescent="0.25">
      <c r="A55" s="71"/>
      <c r="B55" s="224"/>
      <c r="C55" s="224"/>
      <c r="D55" s="224"/>
      <c r="E55" s="72"/>
      <c r="F55" s="73"/>
      <c r="I55" s="129" t="str">
        <f t="shared" si="2"/>
        <v/>
      </c>
    </row>
    <row r="56" spans="1:9" x14ac:dyDescent="0.25">
      <c r="A56" s="71"/>
      <c r="B56" s="224"/>
      <c r="C56" s="224"/>
      <c r="D56" s="224"/>
      <c r="E56" s="72"/>
      <c r="F56" s="73"/>
      <c r="I56" s="129" t="str">
        <f t="shared" si="2"/>
        <v/>
      </c>
    </row>
    <row r="57" spans="1:9" x14ac:dyDescent="0.25">
      <c r="A57" s="71"/>
      <c r="B57" s="224"/>
      <c r="C57" s="224"/>
      <c r="D57" s="224"/>
      <c r="E57" s="72"/>
      <c r="F57" s="73"/>
      <c r="I57" s="129" t="str">
        <f t="shared" si="2"/>
        <v/>
      </c>
    </row>
    <row r="58" spans="1:9" x14ac:dyDescent="0.25">
      <c r="A58" s="71"/>
      <c r="B58" s="224"/>
      <c r="C58" s="224"/>
      <c r="D58" s="224"/>
      <c r="E58" s="72"/>
      <c r="F58" s="73"/>
      <c r="I58" s="129" t="str">
        <f t="shared" si="2"/>
        <v/>
      </c>
    </row>
    <row r="59" spans="1:9" x14ac:dyDescent="0.25">
      <c r="A59" s="71"/>
      <c r="B59" s="224"/>
      <c r="C59" s="224"/>
      <c r="D59" s="224"/>
      <c r="E59" s="72"/>
      <c r="F59" s="73"/>
      <c r="I59" s="129" t="str">
        <f t="shared" si="2"/>
        <v/>
      </c>
    </row>
    <row r="60" spans="1:9" x14ac:dyDescent="0.25">
      <c r="A60" s="71"/>
      <c r="B60" s="224"/>
      <c r="C60" s="224"/>
      <c r="D60" s="224"/>
      <c r="E60" s="72"/>
      <c r="F60" s="73"/>
      <c r="I60" s="129" t="str">
        <f t="shared" si="2"/>
        <v/>
      </c>
    </row>
    <row r="61" spans="1:9" x14ac:dyDescent="0.25">
      <c r="A61" s="71"/>
      <c r="B61" s="224"/>
      <c r="C61" s="224"/>
      <c r="D61" s="224"/>
      <c r="E61" s="72"/>
      <c r="F61" s="73"/>
      <c r="I61" s="129" t="str">
        <f t="shared" si="2"/>
        <v/>
      </c>
    </row>
    <row r="62" spans="1:9" x14ac:dyDescent="0.25">
      <c r="A62" s="71"/>
      <c r="B62" s="224"/>
      <c r="C62" s="224"/>
      <c r="D62" s="224"/>
      <c r="E62" s="72"/>
      <c r="F62" s="73"/>
      <c r="I62" s="129" t="str">
        <f t="shared" si="2"/>
        <v/>
      </c>
    </row>
    <row r="63" spans="1:9" x14ac:dyDescent="0.25">
      <c r="A63" s="71"/>
      <c r="B63" s="224"/>
      <c r="C63" s="224"/>
      <c r="D63" s="224"/>
      <c r="E63" s="72"/>
      <c r="F63" s="73"/>
      <c r="I63" s="129" t="str">
        <f t="shared" si="2"/>
        <v/>
      </c>
    </row>
    <row r="64" spans="1:9" x14ac:dyDescent="0.25">
      <c r="A64" s="71"/>
      <c r="B64" s="224"/>
      <c r="C64" s="224"/>
      <c r="D64" s="224"/>
      <c r="E64" s="72"/>
      <c r="F64" s="73"/>
      <c r="I64" s="129" t="str">
        <f t="shared" si="2"/>
        <v/>
      </c>
    </row>
    <row r="65" spans="1:9" x14ac:dyDescent="0.25">
      <c r="A65" s="71"/>
      <c r="B65" s="224"/>
      <c r="C65" s="224"/>
      <c r="D65" s="224"/>
      <c r="E65" s="72"/>
      <c r="F65" s="73"/>
      <c r="I65" s="129" t="str">
        <f t="shared" si="2"/>
        <v/>
      </c>
    </row>
    <row r="66" spans="1:9" x14ac:dyDescent="0.25">
      <c r="A66" s="71"/>
      <c r="B66" s="224"/>
      <c r="C66" s="224"/>
      <c r="D66" s="224"/>
      <c r="E66" s="72"/>
      <c r="F66" s="73"/>
      <c r="I66" s="129" t="str">
        <f t="shared" si="2"/>
        <v/>
      </c>
    </row>
    <row r="67" spans="1:9" x14ac:dyDescent="0.25">
      <c r="A67" s="71"/>
      <c r="B67" s="224"/>
      <c r="C67" s="224"/>
      <c r="D67" s="224"/>
      <c r="E67" s="72"/>
      <c r="F67" s="73"/>
      <c r="I67" s="129" t="str">
        <f t="shared" si="2"/>
        <v/>
      </c>
    </row>
    <row r="68" spans="1:9" x14ac:dyDescent="0.25">
      <c r="A68" s="71"/>
      <c r="B68" s="224"/>
      <c r="C68" s="224"/>
      <c r="D68" s="224"/>
      <c r="E68" s="72"/>
      <c r="F68" s="73"/>
      <c r="I68" s="129" t="str">
        <f t="shared" si="2"/>
        <v/>
      </c>
    </row>
    <row r="69" spans="1:9" x14ac:dyDescent="0.25">
      <c r="A69" s="71"/>
      <c r="B69" s="224"/>
      <c r="C69" s="224"/>
      <c r="D69" s="224"/>
      <c r="E69" s="72"/>
      <c r="F69" s="73"/>
      <c r="I69" s="129" t="str">
        <f t="shared" si="2"/>
        <v/>
      </c>
    </row>
    <row r="70" spans="1:9" x14ac:dyDescent="0.25">
      <c r="A70" s="71"/>
      <c r="B70" s="224"/>
      <c r="C70" s="224"/>
      <c r="D70" s="224"/>
      <c r="E70" s="72"/>
      <c r="F70" s="73"/>
      <c r="I70" s="129" t="str">
        <f t="shared" si="2"/>
        <v/>
      </c>
    </row>
    <row r="71" spans="1:9" x14ac:dyDescent="0.25">
      <c r="A71" s="71"/>
      <c r="B71" s="224"/>
      <c r="C71" s="224"/>
      <c r="D71" s="224"/>
      <c r="E71" s="72"/>
      <c r="F71" s="73"/>
      <c r="I71" s="129" t="str">
        <f t="shared" si="2"/>
        <v/>
      </c>
    </row>
    <row r="72" spans="1:9" x14ac:dyDescent="0.25">
      <c r="A72" s="71"/>
      <c r="B72" s="224"/>
      <c r="C72" s="224"/>
      <c r="D72" s="224"/>
      <c r="E72" s="72"/>
      <c r="F72" s="73"/>
      <c r="I72" s="129" t="str">
        <f t="shared" si="2"/>
        <v/>
      </c>
    </row>
    <row r="73" spans="1:9" x14ac:dyDescent="0.25">
      <c r="A73" s="71"/>
      <c r="B73" s="224"/>
      <c r="C73" s="224"/>
      <c r="D73" s="224"/>
      <c r="E73" s="72"/>
      <c r="F73" s="73"/>
      <c r="I73" s="129" t="str">
        <f t="shared" si="2"/>
        <v/>
      </c>
    </row>
    <row r="74" spans="1:9" x14ac:dyDescent="0.25">
      <c r="A74" s="71"/>
      <c r="B74" s="224"/>
      <c r="C74" s="224"/>
      <c r="D74" s="224"/>
      <c r="E74" s="72"/>
      <c r="F74" s="73"/>
      <c r="I74" s="129" t="str">
        <f t="shared" si="2"/>
        <v/>
      </c>
    </row>
    <row r="75" spans="1:9" x14ac:dyDescent="0.25">
      <c r="A75" s="71"/>
      <c r="B75" s="224"/>
      <c r="C75" s="224"/>
      <c r="D75" s="224"/>
      <c r="E75" s="72"/>
      <c r="F75" s="73"/>
      <c r="I75" s="129" t="str">
        <f t="shared" si="2"/>
        <v/>
      </c>
    </row>
    <row r="76" spans="1:9" x14ac:dyDescent="0.25">
      <c r="A76" s="71"/>
      <c r="B76" s="224"/>
      <c r="C76" s="224"/>
      <c r="D76" s="224"/>
      <c r="E76" s="72"/>
      <c r="F76" s="73"/>
      <c r="I76" s="129" t="str">
        <f t="shared" si="2"/>
        <v/>
      </c>
    </row>
    <row r="77" spans="1:9" x14ac:dyDescent="0.25">
      <c r="A77" s="71"/>
      <c r="B77" s="224"/>
      <c r="C77" s="224"/>
      <c r="D77" s="224"/>
      <c r="E77" s="72"/>
      <c r="F77" s="73"/>
      <c r="I77" s="129" t="str">
        <f t="shared" si="2"/>
        <v/>
      </c>
    </row>
    <row r="78" spans="1:9" x14ac:dyDescent="0.25">
      <c r="A78" s="71"/>
      <c r="B78" s="224"/>
      <c r="C78" s="224"/>
      <c r="D78" s="224"/>
      <c r="E78" s="72"/>
      <c r="F78" s="73"/>
      <c r="I78" s="129" t="str">
        <f t="shared" si="2"/>
        <v/>
      </c>
    </row>
    <row r="79" spans="1:9" x14ac:dyDescent="0.25">
      <c r="A79" s="71"/>
      <c r="B79" s="224"/>
      <c r="C79" s="224"/>
      <c r="D79" s="224"/>
      <c r="E79" s="72"/>
      <c r="F79" s="73"/>
      <c r="I79" s="129" t="str">
        <f t="shared" si="2"/>
        <v/>
      </c>
    </row>
    <row r="80" spans="1:9" x14ac:dyDescent="0.25">
      <c r="A80" s="71"/>
      <c r="B80" s="224"/>
      <c r="C80" s="224"/>
      <c r="D80" s="224"/>
      <c r="E80" s="72"/>
      <c r="F80" s="73"/>
      <c r="I80" s="129" t="str">
        <f t="shared" si="2"/>
        <v/>
      </c>
    </row>
    <row r="81" spans="1:9" x14ac:dyDescent="0.25">
      <c r="A81" s="71"/>
      <c r="B81" s="224"/>
      <c r="C81" s="224"/>
      <c r="D81" s="224"/>
      <c r="E81" s="72"/>
      <c r="F81" s="73"/>
      <c r="I81" s="129" t="str">
        <f t="shared" si="2"/>
        <v/>
      </c>
    </row>
    <row r="82" spans="1:9" x14ac:dyDescent="0.25">
      <c r="A82" s="71"/>
      <c r="B82" s="224"/>
      <c r="C82" s="224"/>
      <c r="D82" s="224"/>
      <c r="E82" s="72"/>
      <c r="F82" s="73"/>
      <c r="I82" s="129" t="str">
        <f t="shared" si="2"/>
        <v/>
      </c>
    </row>
    <row r="83" spans="1:9" x14ac:dyDescent="0.25">
      <c r="A83" s="71"/>
      <c r="B83" s="224"/>
      <c r="C83" s="224"/>
      <c r="D83" s="224"/>
      <c r="E83" s="72"/>
      <c r="F83" s="73"/>
      <c r="I83" s="129" t="str">
        <f t="shared" si="2"/>
        <v/>
      </c>
    </row>
    <row r="84" spans="1:9" x14ac:dyDescent="0.25">
      <c r="A84" s="71"/>
      <c r="B84" s="224"/>
      <c r="C84" s="224"/>
      <c r="D84" s="224"/>
      <c r="E84" s="72"/>
      <c r="F84" s="73"/>
      <c r="I84" s="129" t="str">
        <f t="shared" si="2"/>
        <v/>
      </c>
    </row>
    <row r="85" spans="1:9" x14ac:dyDescent="0.25">
      <c r="A85" s="71"/>
      <c r="B85" s="224"/>
      <c r="C85" s="224"/>
      <c r="D85" s="224"/>
      <c r="E85" s="72"/>
      <c r="F85" s="73"/>
      <c r="I85" s="129" t="str">
        <f t="shared" si="2"/>
        <v/>
      </c>
    </row>
    <row r="86" spans="1:9" x14ac:dyDescent="0.25">
      <c r="A86" s="71"/>
      <c r="B86" s="224"/>
      <c r="C86" s="224"/>
      <c r="D86" s="224"/>
      <c r="E86" s="72"/>
      <c r="F86" s="73"/>
      <c r="I86" s="129" t="str">
        <f t="shared" si="2"/>
        <v/>
      </c>
    </row>
    <row r="87" spans="1:9" x14ac:dyDescent="0.25">
      <c r="A87" s="71"/>
      <c r="B87" s="224"/>
      <c r="C87" s="224"/>
      <c r="D87" s="224"/>
      <c r="E87" s="72"/>
      <c r="F87" s="73"/>
      <c r="I87" s="129" t="str">
        <f t="shared" si="2"/>
        <v/>
      </c>
    </row>
    <row r="88" spans="1:9" x14ac:dyDescent="0.25">
      <c r="A88" s="71"/>
      <c r="B88" s="224"/>
      <c r="C88" s="224"/>
      <c r="D88" s="224"/>
      <c r="E88" s="72"/>
      <c r="F88" s="73"/>
      <c r="I88" s="129" t="str">
        <f t="shared" si="2"/>
        <v/>
      </c>
    </row>
    <row r="89" spans="1:9" x14ac:dyDescent="0.25">
      <c r="A89" s="71"/>
      <c r="B89" s="224"/>
      <c r="C89" s="224"/>
      <c r="D89" s="224"/>
      <c r="E89" s="72"/>
      <c r="F89" s="73"/>
      <c r="I89" s="129" t="str">
        <f t="shared" si="2"/>
        <v/>
      </c>
    </row>
    <row r="90" spans="1:9" x14ac:dyDescent="0.25">
      <c r="A90" s="71"/>
      <c r="B90" s="224"/>
      <c r="C90" s="224"/>
      <c r="D90" s="224"/>
      <c r="E90" s="72"/>
      <c r="F90" s="73"/>
      <c r="I90" s="129" t="str">
        <f t="shared" si="2"/>
        <v/>
      </c>
    </row>
    <row r="91" spans="1:9" x14ac:dyDescent="0.25">
      <c r="A91" s="71"/>
      <c r="B91" s="224"/>
      <c r="C91" s="224"/>
      <c r="D91" s="224"/>
      <c r="E91" s="72"/>
      <c r="F91" s="73"/>
      <c r="I91" s="129" t="str">
        <f t="shared" si="2"/>
        <v/>
      </c>
    </row>
    <row r="92" spans="1:9" x14ac:dyDescent="0.25">
      <c r="A92" s="71"/>
      <c r="B92" s="224"/>
      <c r="C92" s="224"/>
      <c r="D92" s="224"/>
      <c r="E92" s="72"/>
      <c r="F92" s="73"/>
      <c r="I92" s="129" t="str">
        <f t="shared" si="2"/>
        <v/>
      </c>
    </row>
    <row r="93" spans="1:9" x14ac:dyDescent="0.25">
      <c r="A93" s="71"/>
      <c r="B93" s="224"/>
      <c r="C93" s="224"/>
      <c r="D93" s="224"/>
      <c r="E93" s="72"/>
      <c r="F93" s="73"/>
      <c r="I93" s="129" t="str">
        <f t="shared" si="2"/>
        <v/>
      </c>
    </row>
    <row r="94" spans="1:9" x14ac:dyDescent="0.25">
      <c r="A94" s="71"/>
      <c r="B94" s="224"/>
      <c r="C94" s="224"/>
      <c r="D94" s="224"/>
      <c r="E94" s="72"/>
      <c r="F94" s="73"/>
      <c r="I94" s="129" t="str">
        <f t="shared" si="2"/>
        <v/>
      </c>
    </row>
    <row r="95" spans="1:9" x14ac:dyDescent="0.25">
      <c r="A95" s="71"/>
      <c r="B95" s="224"/>
      <c r="C95" s="224"/>
      <c r="D95" s="224"/>
      <c r="E95" s="72"/>
      <c r="F95" s="73"/>
      <c r="I95" s="129" t="str">
        <f t="shared" ref="I95:I108" si="3">IF(A95="","",HYPERLINK("#'Action Items'!A1", "Go back to Action Items"))</f>
        <v/>
      </c>
    </row>
    <row r="96" spans="1:9" x14ac:dyDescent="0.25">
      <c r="A96" s="71"/>
      <c r="B96" s="224"/>
      <c r="C96" s="224"/>
      <c r="D96" s="224"/>
      <c r="E96" s="72"/>
      <c r="F96" s="73"/>
      <c r="I96" s="129" t="str">
        <f t="shared" si="3"/>
        <v/>
      </c>
    </row>
    <row r="97" spans="1:9" x14ac:dyDescent="0.25">
      <c r="A97" s="71"/>
      <c r="B97" s="224"/>
      <c r="C97" s="224"/>
      <c r="D97" s="224"/>
      <c r="E97" s="72"/>
      <c r="F97" s="73"/>
      <c r="I97" s="129" t="str">
        <f t="shared" si="3"/>
        <v/>
      </c>
    </row>
    <row r="98" spans="1:9" x14ac:dyDescent="0.25">
      <c r="A98" s="71"/>
      <c r="B98" s="224"/>
      <c r="C98" s="224"/>
      <c r="D98" s="224"/>
      <c r="E98" s="72"/>
      <c r="F98" s="73"/>
      <c r="I98" s="129" t="str">
        <f t="shared" si="3"/>
        <v/>
      </c>
    </row>
    <row r="99" spans="1:9" x14ac:dyDescent="0.25">
      <c r="A99" s="71"/>
      <c r="B99" s="224"/>
      <c r="C99" s="224"/>
      <c r="D99" s="224"/>
      <c r="E99" s="72"/>
      <c r="F99" s="73"/>
      <c r="I99" s="129" t="str">
        <f t="shared" si="3"/>
        <v/>
      </c>
    </row>
    <row r="100" spans="1:9" x14ac:dyDescent="0.25">
      <c r="A100" s="71"/>
      <c r="B100" s="224"/>
      <c r="C100" s="224"/>
      <c r="D100" s="224"/>
      <c r="E100" s="72"/>
      <c r="F100" s="73"/>
      <c r="I100" s="129" t="str">
        <f t="shared" si="3"/>
        <v/>
      </c>
    </row>
    <row r="101" spans="1:9" x14ac:dyDescent="0.25">
      <c r="A101" s="71"/>
      <c r="B101" s="224"/>
      <c r="C101" s="224"/>
      <c r="D101" s="224"/>
      <c r="E101" s="72"/>
      <c r="F101" s="73"/>
      <c r="I101" s="129" t="str">
        <f t="shared" si="3"/>
        <v/>
      </c>
    </row>
    <row r="102" spans="1:9" x14ac:dyDescent="0.25">
      <c r="A102" s="71"/>
      <c r="B102" s="224"/>
      <c r="C102" s="224"/>
      <c r="D102" s="224"/>
      <c r="E102" s="72"/>
      <c r="F102" s="73"/>
      <c r="I102" s="129" t="str">
        <f t="shared" si="3"/>
        <v/>
      </c>
    </row>
    <row r="103" spans="1:9" x14ac:dyDescent="0.25">
      <c r="A103" s="71"/>
      <c r="B103" s="224"/>
      <c r="C103" s="224"/>
      <c r="D103" s="224"/>
      <c r="E103" s="72"/>
      <c r="F103" s="73"/>
      <c r="I103" s="129" t="str">
        <f t="shared" si="3"/>
        <v/>
      </c>
    </row>
    <row r="104" spans="1:9" x14ac:dyDescent="0.25">
      <c r="A104" s="71"/>
      <c r="B104" s="224"/>
      <c r="C104" s="224"/>
      <c r="D104" s="224"/>
      <c r="E104" s="72"/>
      <c r="F104" s="73"/>
      <c r="I104" s="129" t="str">
        <f t="shared" si="3"/>
        <v/>
      </c>
    </row>
    <row r="105" spans="1:9" x14ac:dyDescent="0.25">
      <c r="A105" s="71"/>
      <c r="B105" s="224"/>
      <c r="C105" s="224"/>
      <c r="D105" s="224"/>
      <c r="E105" s="72"/>
      <c r="F105" s="73"/>
      <c r="I105" s="129" t="str">
        <f t="shared" si="3"/>
        <v/>
      </c>
    </row>
    <row r="106" spans="1:9" x14ac:dyDescent="0.25">
      <c r="A106" s="71"/>
      <c r="B106" s="224"/>
      <c r="C106" s="224"/>
      <c r="D106" s="224"/>
      <c r="E106" s="72"/>
      <c r="F106" s="73"/>
      <c r="I106" s="129" t="str">
        <f t="shared" si="3"/>
        <v/>
      </c>
    </row>
    <row r="107" spans="1:9" x14ac:dyDescent="0.25">
      <c r="A107" s="71"/>
      <c r="B107" s="224"/>
      <c r="C107" s="224"/>
      <c r="D107" s="224"/>
      <c r="E107" s="72"/>
      <c r="F107" s="73"/>
      <c r="I107" s="129" t="str">
        <f t="shared" si="3"/>
        <v/>
      </c>
    </row>
    <row r="108" spans="1:9" x14ac:dyDescent="0.25">
      <c r="A108" s="71"/>
      <c r="B108" s="224"/>
      <c r="C108" s="224"/>
      <c r="D108" s="224"/>
      <c r="E108" s="72"/>
      <c r="F108" s="73"/>
      <c r="I108" s="129" t="str">
        <f t="shared" si="3"/>
        <v/>
      </c>
    </row>
    <row r="109" spans="1:9" x14ac:dyDescent="0.25">
      <c r="I109" s="129"/>
    </row>
    <row r="110" spans="1:9" x14ac:dyDescent="0.25">
      <c r="I110" s="129"/>
    </row>
  </sheetData>
  <mergeCells count="4">
    <mergeCell ref="E8:G8"/>
    <mergeCell ref="E10:G10"/>
    <mergeCell ref="E11:G11"/>
    <mergeCell ref="E12:G12"/>
  </mergeCells>
  <conditionalFormatting sqref="B19:N19 B25:N26 J20:N24">
    <cfRule type="iconSet" priority="3">
      <iconSet>
        <cfvo type="percent" val="0"/>
        <cfvo type="num" val="1"/>
        <cfvo type="num" val="3"/>
      </iconSet>
    </cfRule>
  </conditionalFormatting>
  <conditionalFormatting sqref="B24:H24">
    <cfRule type="iconSet" priority="2">
      <iconSet>
        <cfvo type="percent" val="0"/>
        <cfvo type="num" val="1"/>
        <cfvo type="num" val="3"/>
      </iconSet>
    </cfRule>
  </conditionalFormatting>
  <conditionalFormatting sqref="I24">
    <cfRule type="iconSet" priority="1">
      <iconSet>
        <cfvo type="percent" val="0"/>
        <cfvo type="num" val="1"/>
        <cfvo type="num" val="3"/>
      </iconSet>
    </cfRule>
  </conditionalFormatting>
  <dataValidations count="4">
    <dataValidation allowBlank="1" showInputMessage="1" showErrorMessage="1" prompt="TK, License, NRE or Royalty" sqref="B7"/>
    <dataValidation allowBlank="1" showInputMessage="1" showErrorMessage="1" prompt="IPD or CSD" sqref="B8"/>
    <dataValidation allowBlank="1" showInputMessage="1" showErrorMessage="1" prompt="70% - 100% : Most likely close in this quarter_x000a_40% - 60% : Normal chance to close_x000a_0% - 30% : Low chance to close" sqref="B10"/>
    <dataValidation allowBlank="1" showInputMessage="1" showErrorMessage="1" prompt="Q1, Q2, Q3 or Q4" sqref="B11"/>
  </dataValidations>
  <hyperlinks>
    <hyperlink ref="A1" location="Menu!A1" display="Back To Menu"/>
    <hyperlink ref="B1" location="'Regular Cases'!A1" display="Regular Cases"/>
    <hyperlink ref="C1" location="QECD!B4" display="QECD"/>
    <hyperlink ref="D1" location="'Action Items'!A1" display="Action Items"/>
    <hyperlink ref="E1" location="Summary!A1" display="Summary"/>
    <hyperlink ref="F1" location="Weekly!A1" display="Weekly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Please choose &quot;High&quot;, &quot;Low&quot; or &quot;Funnel&quot; from the drop-down list, or enter it yourself._x000a__x000a_Funnel -- This project is being cooked and may go real in the next few quarters.">
          <x14:formula1>
            <xm:f>Worksheet!$A$2:$A$4</xm:f>
          </x14:formula1>
          <xm:sqref>B12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Q110"/>
  <sheetViews>
    <sheetView workbookViewId="0">
      <pane ySplit="2" topLeftCell="A3" activePane="bottomLeft" state="frozen"/>
      <selection pane="bottomLeft"/>
    </sheetView>
  </sheetViews>
  <sheetFormatPr defaultColWidth="18.42578125" defaultRowHeight="15" x14ac:dyDescent="0.25"/>
  <cols>
    <col min="1" max="1" width="24.5703125" style="1" customWidth="1"/>
    <col min="2" max="8" width="15.85546875" style="1" customWidth="1"/>
    <col min="9" max="9" width="17.140625" style="1" bestFit="1" customWidth="1"/>
    <col min="10" max="11" width="15.85546875" style="1" customWidth="1"/>
    <col min="12" max="14" width="15.85546875" style="1" hidden="1" customWidth="1"/>
    <col min="15" max="17" width="0" style="1" hidden="1" customWidth="1"/>
    <col min="18" max="16384" width="18.42578125" style="1"/>
  </cols>
  <sheetData>
    <row r="1" spans="1:17" s="68" customFormat="1" ht="18.75" x14ac:dyDescent="0.25">
      <c r="A1" s="226" t="s">
        <v>150</v>
      </c>
      <c r="B1" s="226" t="s">
        <v>149</v>
      </c>
      <c r="C1" s="226" t="s">
        <v>113</v>
      </c>
      <c r="D1" s="226" t="s">
        <v>21</v>
      </c>
      <c r="E1" s="226" t="s">
        <v>114</v>
      </c>
      <c r="F1" s="226" t="s">
        <v>177</v>
      </c>
    </row>
    <row r="2" spans="1:17" ht="4.5" customHeight="1" x14ac:dyDescent="0.25"/>
    <row r="3" spans="1:17" ht="28.5" x14ac:dyDescent="0.45">
      <c r="D3" s="223" t="str">
        <f ca="1">MID(CELL("filename",A1),FIND("]",CELL("filename",A1))+1,255)  &amp; IF(B5&lt;&gt;"", " : " &amp; B5 &amp; " - " &amp; B6, "")</f>
        <v>Project 04 : OnSemi - GC NanoLiteV</v>
      </c>
    </row>
    <row r="4" spans="1:17" ht="18.75" x14ac:dyDescent="0.3">
      <c r="A4" s="115" t="s">
        <v>141</v>
      </c>
      <c r="B4" s="95"/>
      <c r="C4" s="95"/>
      <c r="D4" s="95"/>
      <c r="E4" s="95"/>
      <c r="F4" s="95" t="s">
        <v>153</v>
      </c>
      <c r="G4" s="95" t="s">
        <v>154</v>
      </c>
      <c r="L4" s="1" t="s">
        <v>147</v>
      </c>
      <c r="M4" s="1" t="s">
        <v>146</v>
      </c>
      <c r="N4" s="1" t="s">
        <v>152</v>
      </c>
      <c r="P4" s="1" t="s">
        <v>158</v>
      </c>
      <c r="Q4" s="1" t="s">
        <v>155</v>
      </c>
    </row>
    <row r="5" spans="1:17" x14ac:dyDescent="0.25">
      <c r="A5" s="95" t="s">
        <v>156</v>
      </c>
      <c r="B5" s="97" t="s">
        <v>205</v>
      </c>
      <c r="C5" s="95"/>
      <c r="D5" s="95" t="s">
        <v>20</v>
      </c>
      <c r="E5" s="95"/>
      <c r="F5" s="98">
        <v>250</v>
      </c>
      <c r="G5" s="98">
        <v>350</v>
      </c>
      <c r="L5" s="218" t="str">
        <f>IF(I23&lt;&gt;"", F5,"")</f>
        <v/>
      </c>
      <c r="M5" s="218">
        <f>IF(I23&lt;&gt;"","",IF(B10&gt;=40%,F5,""))</f>
        <v>250</v>
      </c>
      <c r="N5" s="218" t="str">
        <f>IF(I23&lt;&gt;"","",IF(B10&lt;40%,F5,""))</f>
        <v/>
      </c>
      <c r="P5" s="218" t="str">
        <f>IF(I23&lt;&gt;"", F6,"")</f>
        <v/>
      </c>
      <c r="Q5" s="1">
        <f>IF(P5 = "", F6, "")</f>
        <v>250</v>
      </c>
    </row>
    <row r="6" spans="1:17" x14ac:dyDescent="0.25">
      <c r="A6" s="95" t="s">
        <v>157</v>
      </c>
      <c r="B6" s="97" t="s">
        <v>206</v>
      </c>
      <c r="C6" s="95"/>
      <c r="D6" s="95" t="s">
        <v>45</v>
      </c>
      <c r="E6" s="95"/>
      <c r="F6" s="98">
        <v>250</v>
      </c>
      <c r="G6" s="98">
        <v>350</v>
      </c>
    </row>
    <row r="7" spans="1:17" x14ac:dyDescent="0.25">
      <c r="A7" s="95" t="s">
        <v>44</v>
      </c>
      <c r="B7" s="97" t="s">
        <v>199</v>
      </c>
      <c r="C7" s="95"/>
      <c r="D7" s="95"/>
      <c r="E7" s="95"/>
      <c r="F7" s="95"/>
      <c r="G7" s="95"/>
    </row>
    <row r="8" spans="1:17" x14ac:dyDescent="0.25">
      <c r="A8" s="95" t="s">
        <v>17</v>
      </c>
      <c r="B8" s="97" t="s">
        <v>127</v>
      </c>
      <c r="C8" s="95"/>
      <c r="D8" s="95" t="s">
        <v>43</v>
      </c>
      <c r="E8" s="253"/>
      <c r="F8" s="253"/>
      <c r="G8" s="253"/>
    </row>
    <row r="9" spans="1:17" x14ac:dyDescent="0.25">
      <c r="A9" s="95" t="s">
        <v>18</v>
      </c>
      <c r="B9" s="97" t="s">
        <v>203</v>
      </c>
      <c r="C9" s="95"/>
      <c r="D9" s="95"/>
      <c r="E9" s="95"/>
      <c r="F9" s="95"/>
      <c r="G9" s="95"/>
    </row>
    <row r="10" spans="1:17" x14ac:dyDescent="0.25">
      <c r="A10" s="95" t="s">
        <v>19</v>
      </c>
      <c r="B10" s="99">
        <v>0.9</v>
      </c>
      <c r="C10" s="95"/>
      <c r="D10" s="95" t="s">
        <v>159</v>
      </c>
      <c r="E10" s="253"/>
      <c r="F10" s="253"/>
      <c r="G10" s="253"/>
    </row>
    <row r="11" spans="1:17" x14ac:dyDescent="0.25">
      <c r="A11" s="95" t="s">
        <v>166</v>
      </c>
      <c r="B11" s="97" t="s">
        <v>218</v>
      </c>
      <c r="C11" s="95"/>
      <c r="D11" s="95" t="s">
        <v>160</v>
      </c>
      <c r="E11" s="253"/>
      <c r="F11" s="253"/>
      <c r="G11" s="253"/>
    </row>
    <row r="12" spans="1:17" x14ac:dyDescent="0.25">
      <c r="A12" s="95" t="s">
        <v>118</v>
      </c>
      <c r="B12" s="97" t="s">
        <v>120</v>
      </c>
      <c r="C12" s="95"/>
      <c r="D12" s="95" t="s">
        <v>161</v>
      </c>
      <c r="E12" s="253"/>
      <c r="F12" s="253"/>
      <c r="G12" s="253"/>
    </row>
    <row r="15" spans="1:17" ht="18.75" x14ac:dyDescent="0.3">
      <c r="A15" s="115" t="str">
        <f>"Stage: " &amp; B15</f>
        <v>Stage: 6</v>
      </c>
      <c r="B15" s="132">
        <f>IF(I23&lt;&gt;"", 10, IF(G23&lt;&gt;"", 8, IF(C23&lt;&gt;"", 6, IF(E18&lt;&gt;"", 4, IF(B18&lt;&gt;"", 2, "")))))</f>
        <v>6</v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</row>
    <row r="16" spans="1:17" x14ac:dyDescent="0.25">
      <c r="A16" s="127" t="s">
        <v>0</v>
      </c>
      <c r="B16" s="216" t="s">
        <v>3</v>
      </c>
      <c r="C16" s="125" t="s">
        <v>6</v>
      </c>
      <c r="D16" s="125" t="s">
        <v>4</v>
      </c>
      <c r="E16" s="216" t="s">
        <v>5</v>
      </c>
      <c r="F16" s="125" t="s">
        <v>7</v>
      </c>
      <c r="G16" s="95"/>
      <c r="H16" s="95"/>
      <c r="I16" s="95"/>
      <c r="J16" s="95"/>
      <c r="K16" s="95"/>
      <c r="L16" s="95"/>
      <c r="M16" s="95"/>
      <c r="N16" s="95"/>
    </row>
    <row r="17" spans="1:14" x14ac:dyDescent="0.25">
      <c r="A17" s="126" t="s">
        <v>42</v>
      </c>
      <c r="B17" s="119"/>
      <c r="C17" s="119"/>
      <c r="D17" s="119"/>
      <c r="E17" s="119"/>
      <c r="F17" s="140"/>
      <c r="G17" s="96"/>
      <c r="H17" s="96"/>
      <c r="I17" s="96"/>
      <c r="J17" s="96"/>
      <c r="K17" s="96"/>
      <c r="L17" s="96"/>
      <c r="M17" s="96"/>
      <c r="N17" s="96"/>
    </row>
    <row r="18" spans="1:14" x14ac:dyDescent="0.25">
      <c r="A18" s="134" t="s">
        <v>1</v>
      </c>
      <c r="B18" s="118">
        <v>42566</v>
      </c>
      <c r="C18" s="118">
        <v>42566</v>
      </c>
      <c r="D18" s="118"/>
      <c r="E18" s="118">
        <v>42566</v>
      </c>
      <c r="F18" s="133"/>
      <c r="G18" s="96"/>
      <c r="H18" s="96"/>
      <c r="I18" s="96"/>
      <c r="J18" s="96"/>
      <c r="K18" s="96"/>
      <c r="L18" s="96"/>
      <c r="M18" s="96"/>
      <c r="N18" s="96"/>
    </row>
    <row r="19" spans="1:14" x14ac:dyDescent="0.25">
      <c r="A19" s="134" t="s">
        <v>2</v>
      </c>
      <c r="B19" s="121" t="str">
        <f ca="1">IF(B18&lt;&gt;"", "Done", IF(B17&lt;&gt;"",(B17-TODAY()),""))</f>
        <v>Done</v>
      </c>
      <c r="C19" s="121" t="str">
        <f t="shared" ref="C19:N19" ca="1" si="0">IF(C18&lt;&gt;"", "Done", IF(C17&lt;&gt;"",(C17-TODAY()),""))</f>
        <v>Done</v>
      </c>
      <c r="D19" s="121" t="str">
        <f t="shared" ca="1" si="0"/>
        <v/>
      </c>
      <c r="E19" s="121" t="str">
        <f t="shared" ca="1" si="0"/>
        <v>Done</v>
      </c>
      <c r="F19" s="122" t="str">
        <f t="shared" ca="1" si="0"/>
        <v/>
      </c>
      <c r="G19" s="100" t="str">
        <f t="shared" ca="1" si="0"/>
        <v/>
      </c>
      <c r="H19" s="100" t="str">
        <f t="shared" ca="1" si="0"/>
        <v/>
      </c>
      <c r="I19" s="100" t="str">
        <f t="shared" ca="1" si="0"/>
        <v/>
      </c>
      <c r="J19" s="76" t="str">
        <f t="shared" ca="1" si="0"/>
        <v/>
      </c>
      <c r="K19" s="76" t="str">
        <f t="shared" ca="1" si="0"/>
        <v/>
      </c>
      <c r="L19" s="76" t="str">
        <f t="shared" ca="1" si="0"/>
        <v/>
      </c>
      <c r="M19" s="76" t="str">
        <f t="shared" ca="1" si="0"/>
        <v/>
      </c>
      <c r="N19" s="76" t="str">
        <f t="shared" ca="1" si="0"/>
        <v/>
      </c>
    </row>
    <row r="20" spans="1:14" x14ac:dyDescent="0.25">
      <c r="A20" s="135"/>
      <c r="B20" s="114"/>
      <c r="C20" s="114"/>
      <c r="D20" s="114"/>
      <c r="E20" s="114"/>
      <c r="F20" s="114"/>
      <c r="G20" s="114"/>
      <c r="H20" s="114"/>
      <c r="I20" s="114"/>
      <c r="J20" s="76"/>
      <c r="K20" s="76"/>
      <c r="L20" s="76"/>
      <c r="M20" s="76"/>
      <c r="N20" s="76"/>
    </row>
    <row r="21" spans="1:14" ht="30" x14ac:dyDescent="0.25">
      <c r="A21" s="126" t="s">
        <v>9</v>
      </c>
      <c r="B21" s="117" t="s">
        <v>8</v>
      </c>
      <c r="C21" s="217" t="s">
        <v>10</v>
      </c>
      <c r="D21" s="117" t="s">
        <v>11</v>
      </c>
      <c r="E21" s="117" t="s">
        <v>12</v>
      </c>
      <c r="F21" s="117" t="s">
        <v>13</v>
      </c>
      <c r="G21" s="217" t="s">
        <v>14</v>
      </c>
      <c r="H21" s="117" t="s">
        <v>16</v>
      </c>
      <c r="I21" s="217" t="s">
        <v>15</v>
      </c>
      <c r="J21" s="76"/>
      <c r="K21" s="76"/>
      <c r="L21" s="76"/>
      <c r="M21" s="76"/>
      <c r="N21" s="76"/>
    </row>
    <row r="22" spans="1:14" x14ac:dyDescent="0.25">
      <c r="A22" s="134" t="s">
        <v>42</v>
      </c>
      <c r="B22" s="118"/>
      <c r="C22" s="118"/>
      <c r="D22" s="118"/>
      <c r="E22" s="118"/>
      <c r="F22" s="118"/>
      <c r="G22" s="118"/>
      <c r="H22" s="118"/>
      <c r="I22" s="133"/>
      <c r="J22" s="76"/>
      <c r="K22" s="76"/>
      <c r="L22" s="76"/>
      <c r="M22" s="76"/>
      <c r="N22" s="76"/>
    </row>
    <row r="23" spans="1:14" x14ac:dyDescent="0.25">
      <c r="A23" s="134" t="s">
        <v>1</v>
      </c>
      <c r="B23" s="118"/>
      <c r="C23" s="118">
        <v>42566</v>
      </c>
      <c r="D23" s="118"/>
      <c r="E23" s="118"/>
      <c r="F23" s="118"/>
      <c r="G23" s="118"/>
      <c r="H23" s="118"/>
      <c r="I23" s="133"/>
      <c r="J23" s="76"/>
      <c r="K23" s="76"/>
      <c r="L23" s="76"/>
      <c r="M23" s="76"/>
      <c r="N23" s="76"/>
    </row>
    <row r="24" spans="1:14" x14ac:dyDescent="0.25">
      <c r="A24" s="136" t="s">
        <v>2</v>
      </c>
      <c r="B24" s="124" t="str">
        <f ca="1">IF(B23&lt;&gt;"", "Done", IF(B22&lt;&gt;"",(B22-TODAY()),""))</f>
        <v/>
      </c>
      <c r="C24" s="124" t="str">
        <f t="shared" ref="C24:I24" ca="1" si="1">IF(C23&lt;&gt;"", "Done", IF(C22&lt;&gt;"",(C22-TODAY()),""))</f>
        <v>Done</v>
      </c>
      <c r="D24" s="124" t="str">
        <f t="shared" ca="1" si="1"/>
        <v/>
      </c>
      <c r="E24" s="124" t="str">
        <f t="shared" ca="1" si="1"/>
        <v/>
      </c>
      <c r="F24" s="124" t="str">
        <f t="shared" ca="1" si="1"/>
        <v/>
      </c>
      <c r="G24" s="124" t="str">
        <f t="shared" ca="1" si="1"/>
        <v/>
      </c>
      <c r="H24" s="120" t="str">
        <f t="shared" ca="1" si="1"/>
        <v/>
      </c>
      <c r="I24" s="122" t="str">
        <f t="shared" ca="1" si="1"/>
        <v/>
      </c>
      <c r="J24" s="76"/>
      <c r="K24" s="76"/>
      <c r="L24" s="76"/>
      <c r="M24" s="76"/>
      <c r="N24" s="76"/>
    </row>
    <row r="25" spans="1:14" x14ac:dyDescent="0.25">
      <c r="B25" s="76"/>
      <c r="C25" s="76"/>
      <c r="D25" s="76"/>
      <c r="E25" s="76"/>
      <c r="F25" s="76"/>
      <c r="G25" s="76"/>
      <c r="H25" s="123"/>
      <c r="I25" s="76"/>
      <c r="J25" s="76"/>
      <c r="K25" s="76"/>
      <c r="L25" s="76"/>
      <c r="M25" s="76"/>
      <c r="N25" s="76"/>
    </row>
    <row r="26" spans="1:14" x14ac:dyDescent="0.25"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</row>
    <row r="29" spans="1:14" ht="18.75" x14ac:dyDescent="0.3">
      <c r="A29" s="116" t="s">
        <v>21</v>
      </c>
      <c r="B29" s="66" t="s">
        <v>41</v>
      </c>
      <c r="C29" s="66" t="s">
        <v>42</v>
      </c>
      <c r="D29" s="66" t="s">
        <v>1</v>
      </c>
      <c r="E29" s="66" t="s">
        <v>67</v>
      </c>
      <c r="F29" s="1" t="s">
        <v>43</v>
      </c>
    </row>
    <row r="30" spans="1:14" x14ac:dyDescent="0.25">
      <c r="A30" s="71" t="str">
        <f>IF(B30&lt;&gt;"", IF(D30 = "", 1, ""), "")</f>
        <v/>
      </c>
      <c r="B30" s="224"/>
      <c r="C30" s="224"/>
      <c r="D30" s="224"/>
      <c r="E30" s="72"/>
      <c r="F30" s="73"/>
      <c r="I30" s="129" t="str">
        <f>IF(A30="","",HYPERLINK("#'Action Items'!A1", "Go back to Action Items"))</f>
        <v/>
      </c>
    </row>
    <row r="31" spans="1:14" x14ac:dyDescent="0.25">
      <c r="A31" s="71" t="str">
        <f>IF(B31&lt;&gt;"", IF(D31 = "", MAX($A$30:A30)+1, ""), "")</f>
        <v/>
      </c>
      <c r="B31" s="224"/>
      <c r="C31" s="224"/>
      <c r="D31" s="224"/>
      <c r="E31" s="72"/>
      <c r="F31" s="73"/>
      <c r="I31" s="129" t="str">
        <f t="shared" ref="I31:I94" si="2">IF(A31="","",HYPERLINK("#'Action Items'!A1", "Go back to Action Items"))</f>
        <v/>
      </c>
    </row>
    <row r="32" spans="1:14" x14ac:dyDescent="0.25">
      <c r="A32" s="71" t="str">
        <f>IF(B32&lt;&gt;"", IF(D32 = "", MAX($A$30:A31)+1, ""), "")</f>
        <v/>
      </c>
      <c r="B32" s="224"/>
      <c r="C32" s="224"/>
      <c r="D32" s="224"/>
      <c r="E32" s="72"/>
      <c r="F32" s="73"/>
      <c r="I32" s="129" t="str">
        <f t="shared" si="2"/>
        <v/>
      </c>
    </row>
    <row r="33" spans="1:9" x14ac:dyDescent="0.25">
      <c r="A33" s="71" t="str">
        <f>IF(B33&lt;&gt;"", IF(D33 = "", MAX($A$30:A32)+1, ""), "")</f>
        <v/>
      </c>
      <c r="B33" s="224"/>
      <c r="C33" s="224"/>
      <c r="D33" s="224"/>
      <c r="E33" s="72"/>
      <c r="F33" s="73"/>
      <c r="I33" s="129" t="str">
        <f t="shared" si="2"/>
        <v/>
      </c>
    </row>
    <row r="34" spans="1:9" x14ac:dyDescent="0.25">
      <c r="A34" s="71" t="str">
        <f>IF(B34&lt;&gt;"", IF(D34 = "", MAX($A$30:A33)+1, ""), "")</f>
        <v/>
      </c>
      <c r="B34" s="224"/>
      <c r="C34" s="224"/>
      <c r="D34" s="224"/>
      <c r="E34" s="72"/>
      <c r="F34" s="73"/>
      <c r="I34" s="129" t="str">
        <f t="shared" si="2"/>
        <v/>
      </c>
    </row>
    <row r="35" spans="1:9" x14ac:dyDescent="0.25">
      <c r="A35" s="71" t="str">
        <f>IF(B35&lt;&gt;"", IF(D35 = "", MAX($A$30:A34)+1, ""), "")</f>
        <v/>
      </c>
      <c r="B35" s="224"/>
      <c r="C35" s="224"/>
      <c r="D35" s="224"/>
      <c r="E35" s="72"/>
      <c r="F35" s="73"/>
      <c r="I35" s="129" t="str">
        <f t="shared" si="2"/>
        <v/>
      </c>
    </row>
    <row r="36" spans="1:9" x14ac:dyDescent="0.25">
      <c r="A36" s="71" t="str">
        <f>IF(B36&lt;&gt;"", IF(D36 = "", MAX($A$30:A35)+1, ""), "")</f>
        <v/>
      </c>
      <c r="B36" s="224"/>
      <c r="C36" s="224"/>
      <c r="D36" s="224"/>
      <c r="E36" s="72"/>
      <c r="F36" s="73"/>
      <c r="I36" s="129" t="str">
        <f t="shared" si="2"/>
        <v/>
      </c>
    </row>
    <row r="37" spans="1:9" x14ac:dyDescent="0.25">
      <c r="A37" s="71" t="str">
        <f>IF(B37&lt;&gt;"", IF(D37 = "", MAX($A$30:A36)+1, ""), "")</f>
        <v/>
      </c>
      <c r="B37" s="224"/>
      <c r="C37" s="224"/>
      <c r="D37" s="224"/>
      <c r="E37" s="72"/>
      <c r="F37" s="73"/>
      <c r="I37" s="129" t="str">
        <f t="shared" si="2"/>
        <v/>
      </c>
    </row>
    <row r="38" spans="1:9" x14ac:dyDescent="0.25">
      <c r="A38" s="71" t="str">
        <f>IF(B38&lt;&gt;"", IF(D38 = "", MAX($A$30:A37)+1, ""), "")</f>
        <v/>
      </c>
      <c r="B38" s="224"/>
      <c r="C38" s="224"/>
      <c r="D38" s="224"/>
      <c r="E38" s="72"/>
      <c r="F38" s="73"/>
      <c r="I38" s="129" t="str">
        <f t="shared" si="2"/>
        <v/>
      </c>
    </row>
    <row r="39" spans="1:9" x14ac:dyDescent="0.25">
      <c r="A39" s="71" t="str">
        <f>IF(B39&lt;&gt;"", IF(D39 = "", MAX($A$30:A38)+1, ""), "")</f>
        <v/>
      </c>
      <c r="B39" s="224"/>
      <c r="C39" s="224"/>
      <c r="D39" s="224"/>
      <c r="E39" s="72"/>
      <c r="F39" s="73"/>
      <c r="I39" s="129" t="str">
        <f t="shared" si="2"/>
        <v/>
      </c>
    </row>
    <row r="40" spans="1:9" x14ac:dyDescent="0.25">
      <c r="A40" s="71" t="str">
        <f>IF(B40&lt;&gt;"", IF(D40 = "", MAX($A$30:A39)+1, ""), "")</f>
        <v/>
      </c>
      <c r="B40" s="224"/>
      <c r="C40" s="224"/>
      <c r="D40" s="224"/>
      <c r="E40" s="72"/>
      <c r="F40" s="73"/>
      <c r="I40" s="129" t="str">
        <f t="shared" si="2"/>
        <v/>
      </c>
    </row>
    <row r="41" spans="1:9" x14ac:dyDescent="0.25">
      <c r="A41" s="71" t="str">
        <f>IF(B41&lt;&gt;"", IF(D41 = "", MAX($A$30:A40)+1, ""), "")</f>
        <v/>
      </c>
      <c r="B41" s="224"/>
      <c r="C41" s="224"/>
      <c r="D41" s="224"/>
      <c r="E41" s="72"/>
      <c r="F41" s="73"/>
      <c r="I41" s="129" t="str">
        <f t="shared" si="2"/>
        <v/>
      </c>
    </row>
    <row r="42" spans="1:9" x14ac:dyDescent="0.25">
      <c r="A42" s="71" t="str">
        <f>IF(B42&lt;&gt;"", IF(D42 = "", MAX($A$30:A41)+1, ""), "")</f>
        <v/>
      </c>
      <c r="B42" s="224"/>
      <c r="C42" s="224"/>
      <c r="D42" s="224"/>
      <c r="E42" s="72"/>
      <c r="F42" s="73"/>
      <c r="I42" s="129" t="str">
        <f t="shared" si="2"/>
        <v/>
      </c>
    </row>
    <row r="43" spans="1:9" x14ac:dyDescent="0.25">
      <c r="A43" s="71" t="str">
        <f>IF(B43&lt;&gt;"", IF(D43 = "", MAX($A$30:A42)+1, ""), "")</f>
        <v/>
      </c>
      <c r="B43" s="224"/>
      <c r="C43" s="224"/>
      <c r="D43" s="224"/>
      <c r="E43" s="72"/>
      <c r="F43" s="73"/>
      <c r="I43" s="129" t="str">
        <f t="shared" si="2"/>
        <v/>
      </c>
    </row>
    <row r="44" spans="1:9" x14ac:dyDescent="0.25">
      <c r="A44" s="71" t="str">
        <f>IF(B44&lt;&gt;"", IF(D44 = "", MAX($A$30:A43)+1, ""), "")</f>
        <v/>
      </c>
      <c r="B44" s="224"/>
      <c r="C44" s="224"/>
      <c r="D44" s="224"/>
      <c r="E44" s="72"/>
      <c r="F44" s="73"/>
      <c r="I44" s="129" t="str">
        <f t="shared" si="2"/>
        <v/>
      </c>
    </row>
    <row r="45" spans="1:9" x14ac:dyDescent="0.25">
      <c r="A45" s="71"/>
      <c r="B45" s="224"/>
      <c r="C45" s="224"/>
      <c r="D45" s="224"/>
      <c r="E45" s="72"/>
      <c r="F45" s="73"/>
      <c r="I45" s="129" t="str">
        <f t="shared" si="2"/>
        <v/>
      </c>
    </row>
    <row r="46" spans="1:9" x14ac:dyDescent="0.25">
      <c r="A46" s="71"/>
      <c r="B46" s="224"/>
      <c r="C46" s="224"/>
      <c r="D46" s="224"/>
      <c r="E46" s="72"/>
      <c r="F46" s="73"/>
      <c r="I46" s="129" t="str">
        <f t="shared" si="2"/>
        <v/>
      </c>
    </row>
    <row r="47" spans="1:9" x14ac:dyDescent="0.25">
      <c r="A47" s="71"/>
      <c r="B47" s="224"/>
      <c r="C47" s="224"/>
      <c r="D47" s="224"/>
      <c r="E47" s="72"/>
      <c r="F47" s="73"/>
      <c r="I47" s="129" t="str">
        <f t="shared" si="2"/>
        <v/>
      </c>
    </row>
    <row r="48" spans="1:9" x14ac:dyDescent="0.25">
      <c r="A48" s="71"/>
      <c r="B48" s="224"/>
      <c r="C48" s="224"/>
      <c r="D48" s="224"/>
      <c r="E48" s="72"/>
      <c r="F48" s="73"/>
      <c r="I48" s="129" t="str">
        <f t="shared" si="2"/>
        <v/>
      </c>
    </row>
    <row r="49" spans="1:9" x14ac:dyDescent="0.25">
      <c r="A49" s="71"/>
      <c r="B49" s="224"/>
      <c r="C49" s="224"/>
      <c r="D49" s="224"/>
      <c r="E49" s="72"/>
      <c r="F49" s="73"/>
      <c r="I49" s="129" t="str">
        <f t="shared" si="2"/>
        <v/>
      </c>
    </row>
    <row r="50" spans="1:9" x14ac:dyDescent="0.25">
      <c r="A50" s="71"/>
      <c r="B50" s="224"/>
      <c r="C50" s="224"/>
      <c r="D50" s="224"/>
      <c r="E50" s="72"/>
      <c r="F50" s="73"/>
      <c r="I50" s="129" t="str">
        <f t="shared" si="2"/>
        <v/>
      </c>
    </row>
    <row r="51" spans="1:9" x14ac:dyDescent="0.25">
      <c r="A51" s="71"/>
      <c r="B51" s="224"/>
      <c r="C51" s="224"/>
      <c r="D51" s="224"/>
      <c r="E51" s="72"/>
      <c r="F51" s="73"/>
      <c r="I51" s="129" t="str">
        <f t="shared" si="2"/>
        <v/>
      </c>
    </row>
    <row r="52" spans="1:9" x14ac:dyDescent="0.25">
      <c r="A52" s="71"/>
      <c r="B52" s="224"/>
      <c r="C52" s="224"/>
      <c r="D52" s="224"/>
      <c r="E52" s="72"/>
      <c r="F52" s="73"/>
      <c r="I52" s="129" t="str">
        <f t="shared" si="2"/>
        <v/>
      </c>
    </row>
    <row r="53" spans="1:9" x14ac:dyDescent="0.25">
      <c r="A53" s="71"/>
      <c r="B53" s="224"/>
      <c r="C53" s="224"/>
      <c r="D53" s="224"/>
      <c r="E53" s="72"/>
      <c r="F53" s="73"/>
      <c r="I53" s="129" t="str">
        <f t="shared" si="2"/>
        <v/>
      </c>
    </row>
    <row r="54" spans="1:9" x14ac:dyDescent="0.25">
      <c r="A54" s="71"/>
      <c r="B54" s="224"/>
      <c r="C54" s="224"/>
      <c r="D54" s="224"/>
      <c r="E54" s="72"/>
      <c r="F54" s="73"/>
      <c r="I54" s="129" t="str">
        <f t="shared" si="2"/>
        <v/>
      </c>
    </row>
    <row r="55" spans="1:9" x14ac:dyDescent="0.25">
      <c r="A55" s="71"/>
      <c r="B55" s="224"/>
      <c r="C55" s="224"/>
      <c r="D55" s="224"/>
      <c r="E55" s="72"/>
      <c r="F55" s="73"/>
      <c r="I55" s="129" t="str">
        <f t="shared" si="2"/>
        <v/>
      </c>
    </row>
    <row r="56" spans="1:9" x14ac:dyDescent="0.25">
      <c r="A56" s="71"/>
      <c r="B56" s="224"/>
      <c r="C56" s="224"/>
      <c r="D56" s="224"/>
      <c r="E56" s="72"/>
      <c r="F56" s="73"/>
      <c r="I56" s="129" t="str">
        <f t="shared" si="2"/>
        <v/>
      </c>
    </row>
    <row r="57" spans="1:9" x14ac:dyDescent="0.25">
      <c r="A57" s="71"/>
      <c r="B57" s="224"/>
      <c r="C57" s="224"/>
      <c r="D57" s="224"/>
      <c r="E57" s="72"/>
      <c r="F57" s="73"/>
      <c r="I57" s="129" t="str">
        <f t="shared" si="2"/>
        <v/>
      </c>
    </row>
    <row r="58" spans="1:9" x14ac:dyDescent="0.25">
      <c r="A58" s="71"/>
      <c r="B58" s="224"/>
      <c r="C58" s="224"/>
      <c r="D58" s="224"/>
      <c r="E58" s="72"/>
      <c r="F58" s="73"/>
      <c r="I58" s="129" t="str">
        <f t="shared" si="2"/>
        <v/>
      </c>
    </row>
    <row r="59" spans="1:9" x14ac:dyDescent="0.25">
      <c r="A59" s="71"/>
      <c r="B59" s="224"/>
      <c r="C59" s="224"/>
      <c r="D59" s="224"/>
      <c r="E59" s="72"/>
      <c r="F59" s="73"/>
      <c r="I59" s="129" t="str">
        <f t="shared" si="2"/>
        <v/>
      </c>
    </row>
    <row r="60" spans="1:9" x14ac:dyDescent="0.25">
      <c r="A60" s="71"/>
      <c r="B60" s="224"/>
      <c r="C60" s="224"/>
      <c r="D60" s="224"/>
      <c r="E60" s="72"/>
      <c r="F60" s="73"/>
      <c r="I60" s="129" t="str">
        <f t="shared" si="2"/>
        <v/>
      </c>
    </row>
    <row r="61" spans="1:9" x14ac:dyDescent="0.25">
      <c r="A61" s="71"/>
      <c r="B61" s="224"/>
      <c r="C61" s="224"/>
      <c r="D61" s="224"/>
      <c r="E61" s="72"/>
      <c r="F61" s="73"/>
      <c r="I61" s="129" t="str">
        <f t="shared" si="2"/>
        <v/>
      </c>
    </row>
    <row r="62" spans="1:9" x14ac:dyDescent="0.25">
      <c r="A62" s="71"/>
      <c r="B62" s="224"/>
      <c r="C62" s="224"/>
      <c r="D62" s="224"/>
      <c r="E62" s="72"/>
      <c r="F62" s="73"/>
      <c r="I62" s="129" t="str">
        <f t="shared" si="2"/>
        <v/>
      </c>
    </row>
    <row r="63" spans="1:9" x14ac:dyDescent="0.25">
      <c r="A63" s="71"/>
      <c r="B63" s="224"/>
      <c r="C63" s="224"/>
      <c r="D63" s="224"/>
      <c r="E63" s="72"/>
      <c r="F63" s="73"/>
      <c r="I63" s="129" t="str">
        <f t="shared" si="2"/>
        <v/>
      </c>
    </row>
    <row r="64" spans="1:9" x14ac:dyDescent="0.25">
      <c r="A64" s="71"/>
      <c r="B64" s="224"/>
      <c r="C64" s="224"/>
      <c r="D64" s="224"/>
      <c r="E64" s="72"/>
      <c r="F64" s="73"/>
      <c r="I64" s="129" t="str">
        <f t="shared" si="2"/>
        <v/>
      </c>
    </row>
    <row r="65" spans="1:9" x14ac:dyDescent="0.25">
      <c r="A65" s="71"/>
      <c r="B65" s="224"/>
      <c r="C65" s="224"/>
      <c r="D65" s="224"/>
      <c r="E65" s="72"/>
      <c r="F65" s="73"/>
      <c r="I65" s="129" t="str">
        <f t="shared" si="2"/>
        <v/>
      </c>
    </row>
    <row r="66" spans="1:9" x14ac:dyDescent="0.25">
      <c r="A66" s="71"/>
      <c r="B66" s="224"/>
      <c r="C66" s="224"/>
      <c r="D66" s="224"/>
      <c r="E66" s="72"/>
      <c r="F66" s="73"/>
      <c r="I66" s="129" t="str">
        <f t="shared" si="2"/>
        <v/>
      </c>
    </row>
    <row r="67" spans="1:9" x14ac:dyDescent="0.25">
      <c r="A67" s="71"/>
      <c r="B67" s="224"/>
      <c r="C67" s="224"/>
      <c r="D67" s="224"/>
      <c r="E67" s="72"/>
      <c r="F67" s="73"/>
      <c r="I67" s="129" t="str">
        <f t="shared" si="2"/>
        <v/>
      </c>
    </row>
    <row r="68" spans="1:9" x14ac:dyDescent="0.25">
      <c r="A68" s="71"/>
      <c r="B68" s="224"/>
      <c r="C68" s="224"/>
      <c r="D68" s="224"/>
      <c r="E68" s="72"/>
      <c r="F68" s="73"/>
      <c r="I68" s="129" t="str">
        <f t="shared" si="2"/>
        <v/>
      </c>
    </row>
    <row r="69" spans="1:9" x14ac:dyDescent="0.25">
      <c r="A69" s="71"/>
      <c r="B69" s="224"/>
      <c r="C69" s="224"/>
      <c r="D69" s="224"/>
      <c r="E69" s="72"/>
      <c r="F69" s="73"/>
      <c r="I69" s="129" t="str">
        <f t="shared" si="2"/>
        <v/>
      </c>
    </row>
    <row r="70" spans="1:9" x14ac:dyDescent="0.25">
      <c r="A70" s="71"/>
      <c r="B70" s="224"/>
      <c r="C70" s="224"/>
      <c r="D70" s="224"/>
      <c r="E70" s="72"/>
      <c r="F70" s="73"/>
      <c r="I70" s="129" t="str">
        <f t="shared" si="2"/>
        <v/>
      </c>
    </row>
    <row r="71" spans="1:9" x14ac:dyDescent="0.25">
      <c r="A71" s="71"/>
      <c r="B71" s="224"/>
      <c r="C71" s="224"/>
      <c r="D71" s="224"/>
      <c r="E71" s="72"/>
      <c r="F71" s="73"/>
      <c r="I71" s="129" t="str">
        <f t="shared" si="2"/>
        <v/>
      </c>
    </row>
    <row r="72" spans="1:9" x14ac:dyDescent="0.25">
      <c r="A72" s="71"/>
      <c r="B72" s="224"/>
      <c r="C72" s="224"/>
      <c r="D72" s="224"/>
      <c r="E72" s="72"/>
      <c r="F72" s="73"/>
      <c r="I72" s="129" t="str">
        <f t="shared" si="2"/>
        <v/>
      </c>
    </row>
    <row r="73" spans="1:9" x14ac:dyDescent="0.25">
      <c r="A73" s="71"/>
      <c r="B73" s="224"/>
      <c r="C73" s="224"/>
      <c r="D73" s="224"/>
      <c r="E73" s="72"/>
      <c r="F73" s="73"/>
      <c r="I73" s="129" t="str">
        <f t="shared" si="2"/>
        <v/>
      </c>
    </row>
    <row r="74" spans="1:9" x14ac:dyDescent="0.25">
      <c r="A74" s="71"/>
      <c r="B74" s="224"/>
      <c r="C74" s="224"/>
      <c r="D74" s="224"/>
      <c r="E74" s="72"/>
      <c r="F74" s="73"/>
      <c r="I74" s="129" t="str">
        <f t="shared" si="2"/>
        <v/>
      </c>
    </row>
    <row r="75" spans="1:9" x14ac:dyDescent="0.25">
      <c r="A75" s="71"/>
      <c r="B75" s="224"/>
      <c r="C75" s="224"/>
      <c r="D75" s="224"/>
      <c r="E75" s="72"/>
      <c r="F75" s="73"/>
      <c r="I75" s="129" t="str">
        <f t="shared" si="2"/>
        <v/>
      </c>
    </row>
    <row r="76" spans="1:9" x14ac:dyDescent="0.25">
      <c r="A76" s="71"/>
      <c r="B76" s="224"/>
      <c r="C76" s="224"/>
      <c r="D76" s="224"/>
      <c r="E76" s="72"/>
      <c r="F76" s="73"/>
      <c r="I76" s="129" t="str">
        <f t="shared" si="2"/>
        <v/>
      </c>
    </row>
    <row r="77" spans="1:9" x14ac:dyDescent="0.25">
      <c r="A77" s="71"/>
      <c r="B77" s="224"/>
      <c r="C77" s="224"/>
      <c r="D77" s="224"/>
      <c r="E77" s="72"/>
      <c r="F77" s="73"/>
      <c r="I77" s="129" t="str">
        <f t="shared" si="2"/>
        <v/>
      </c>
    </row>
    <row r="78" spans="1:9" x14ac:dyDescent="0.25">
      <c r="A78" s="71"/>
      <c r="B78" s="224"/>
      <c r="C78" s="224"/>
      <c r="D78" s="224"/>
      <c r="E78" s="72"/>
      <c r="F78" s="73"/>
      <c r="I78" s="129" t="str">
        <f t="shared" si="2"/>
        <v/>
      </c>
    </row>
    <row r="79" spans="1:9" x14ac:dyDescent="0.25">
      <c r="A79" s="71"/>
      <c r="B79" s="224"/>
      <c r="C79" s="224"/>
      <c r="D79" s="224"/>
      <c r="E79" s="72"/>
      <c r="F79" s="73"/>
      <c r="I79" s="129" t="str">
        <f t="shared" si="2"/>
        <v/>
      </c>
    </row>
    <row r="80" spans="1:9" x14ac:dyDescent="0.25">
      <c r="A80" s="71"/>
      <c r="B80" s="224"/>
      <c r="C80" s="224"/>
      <c r="D80" s="224"/>
      <c r="E80" s="72"/>
      <c r="F80" s="73"/>
      <c r="I80" s="129" t="str">
        <f t="shared" si="2"/>
        <v/>
      </c>
    </row>
    <row r="81" spans="1:9" x14ac:dyDescent="0.25">
      <c r="A81" s="71"/>
      <c r="B81" s="224"/>
      <c r="C81" s="224"/>
      <c r="D81" s="224"/>
      <c r="E81" s="72"/>
      <c r="F81" s="73"/>
      <c r="I81" s="129" t="str">
        <f t="shared" si="2"/>
        <v/>
      </c>
    </row>
    <row r="82" spans="1:9" x14ac:dyDescent="0.25">
      <c r="A82" s="71"/>
      <c r="B82" s="224"/>
      <c r="C82" s="224"/>
      <c r="D82" s="224"/>
      <c r="E82" s="72"/>
      <c r="F82" s="73"/>
      <c r="I82" s="129" t="str">
        <f t="shared" si="2"/>
        <v/>
      </c>
    </row>
    <row r="83" spans="1:9" x14ac:dyDescent="0.25">
      <c r="A83" s="71"/>
      <c r="B83" s="224"/>
      <c r="C83" s="224"/>
      <c r="D83" s="224"/>
      <c r="E83" s="72"/>
      <c r="F83" s="73"/>
      <c r="I83" s="129" t="str">
        <f t="shared" si="2"/>
        <v/>
      </c>
    </row>
    <row r="84" spans="1:9" x14ac:dyDescent="0.25">
      <c r="A84" s="71"/>
      <c r="B84" s="224"/>
      <c r="C84" s="224"/>
      <c r="D84" s="224"/>
      <c r="E84" s="72"/>
      <c r="F84" s="73"/>
      <c r="I84" s="129" t="str">
        <f t="shared" si="2"/>
        <v/>
      </c>
    </row>
    <row r="85" spans="1:9" x14ac:dyDescent="0.25">
      <c r="A85" s="71"/>
      <c r="B85" s="224"/>
      <c r="C85" s="224"/>
      <c r="D85" s="224"/>
      <c r="E85" s="72"/>
      <c r="F85" s="73"/>
      <c r="I85" s="129" t="str">
        <f t="shared" si="2"/>
        <v/>
      </c>
    </row>
    <row r="86" spans="1:9" x14ac:dyDescent="0.25">
      <c r="A86" s="71"/>
      <c r="B86" s="224"/>
      <c r="C86" s="224"/>
      <c r="D86" s="224"/>
      <c r="E86" s="72"/>
      <c r="F86" s="73"/>
      <c r="I86" s="129" t="str">
        <f t="shared" si="2"/>
        <v/>
      </c>
    </row>
    <row r="87" spans="1:9" x14ac:dyDescent="0.25">
      <c r="A87" s="71"/>
      <c r="B87" s="224"/>
      <c r="C87" s="224"/>
      <c r="D87" s="224"/>
      <c r="E87" s="72"/>
      <c r="F87" s="73"/>
      <c r="I87" s="129" t="str">
        <f t="shared" si="2"/>
        <v/>
      </c>
    </row>
    <row r="88" spans="1:9" x14ac:dyDescent="0.25">
      <c r="A88" s="71"/>
      <c r="B88" s="224"/>
      <c r="C88" s="224"/>
      <c r="D88" s="224"/>
      <c r="E88" s="72"/>
      <c r="F88" s="73"/>
      <c r="I88" s="129" t="str">
        <f t="shared" si="2"/>
        <v/>
      </c>
    </row>
    <row r="89" spans="1:9" x14ac:dyDescent="0.25">
      <c r="A89" s="71"/>
      <c r="B89" s="224"/>
      <c r="C89" s="224"/>
      <c r="D89" s="224"/>
      <c r="E89" s="72"/>
      <c r="F89" s="73"/>
      <c r="I89" s="129" t="str">
        <f t="shared" si="2"/>
        <v/>
      </c>
    </row>
    <row r="90" spans="1:9" x14ac:dyDescent="0.25">
      <c r="A90" s="71"/>
      <c r="B90" s="224"/>
      <c r="C90" s="224"/>
      <c r="D90" s="224"/>
      <c r="E90" s="72"/>
      <c r="F90" s="73"/>
      <c r="I90" s="129" t="str">
        <f t="shared" si="2"/>
        <v/>
      </c>
    </row>
    <row r="91" spans="1:9" x14ac:dyDescent="0.25">
      <c r="A91" s="71"/>
      <c r="B91" s="224"/>
      <c r="C91" s="224"/>
      <c r="D91" s="224"/>
      <c r="E91" s="72"/>
      <c r="F91" s="73"/>
      <c r="I91" s="129" t="str">
        <f t="shared" si="2"/>
        <v/>
      </c>
    </row>
    <row r="92" spans="1:9" x14ac:dyDescent="0.25">
      <c r="A92" s="71"/>
      <c r="B92" s="224"/>
      <c r="C92" s="224"/>
      <c r="D92" s="224"/>
      <c r="E92" s="72"/>
      <c r="F92" s="73"/>
      <c r="I92" s="129" t="str">
        <f t="shared" si="2"/>
        <v/>
      </c>
    </row>
    <row r="93" spans="1:9" x14ac:dyDescent="0.25">
      <c r="A93" s="71"/>
      <c r="B93" s="224"/>
      <c r="C93" s="224"/>
      <c r="D93" s="224"/>
      <c r="E93" s="72"/>
      <c r="F93" s="73"/>
      <c r="I93" s="129" t="str">
        <f t="shared" si="2"/>
        <v/>
      </c>
    </row>
    <row r="94" spans="1:9" x14ac:dyDescent="0.25">
      <c r="A94" s="71"/>
      <c r="B94" s="224"/>
      <c r="C94" s="224"/>
      <c r="D94" s="224"/>
      <c r="E94" s="72"/>
      <c r="F94" s="73"/>
      <c r="I94" s="129" t="str">
        <f t="shared" si="2"/>
        <v/>
      </c>
    </row>
    <row r="95" spans="1:9" x14ac:dyDescent="0.25">
      <c r="A95" s="71"/>
      <c r="B95" s="224"/>
      <c r="C95" s="224"/>
      <c r="D95" s="224"/>
      <c r="E95" s="72"/>
      <c r="F95" s="73"/>
      <c r="I95" s="129" t="str">
        <f t="shared" ref="I95:I108" si="3">IF(A95="","",HYPERLINK("#'Action Items'!A1", "Go back to Action Items"))</f>
        <v/>
      </c>
    </row>
    <row r="96" spans="1:9" x14ac:dyDescent="0.25">
      <c r="A96" s="71"/>
      <c r="B96" s="224"/>
      <c r="C96" s="224"/>
      <c r="D96" s="224"/>
      <c r="E96" s="72"/>
      <c r="F96" s="73"/>
      <c r="I96" s="129" t="str">
        <f t="shared" si="3"/>
        <v/>
      </c>
    </row>
    <row r="97" spans="1:9" x14ac:dyDescent="0.25">
      <c r="A97" s="71"/>
      <c r="B97" s="224"/>
      <c r="C97" s="224"/>
      <c r="D97" s="224"/>
      <c r="E97" s="72"/>
      <c r="F97" s="73"/>
      <c r="I97" s="129" t="str">
        <f t="shared" si="3"/>
        <v/>
      </c>
    </row>
    <row r="98" spans="1:9" x14ac:dyDescent="0.25">
      <c r="A98" s="71"/>
      <c r="B98" s="224"/>
      <c r="C98" s="224"/>
      <c r="D98" s="224"/>
      <c r="E98" s="72"/>
      <c r="F98" s="73"/>
      <c r="I98" s="129" t="str">
        <f t="shared" si="3"/>
        <v/>
      </c>
    </row>
    <row r="99" spans="1:9" x14ac:dyDescent="0.25">
      <c r="A99" s="71"/>
      <c r="B99" s="224"/>
      <c r="C99" s="224"/>
      <c r="D99" s="224"/>
      <c r="E99" s="72"/>
      <c r="F99" s="73"/>
      <c r="I99" s="129" t="str">
        <f t="shared" si="3"/>
        <v/>
      </c>
    </row>
    <row r="100" spans="1:9" x14ac:dyDescent="0.25">
      <c r="A100" s="71"/>
      <c r="B100" s="224"/>
      <c r="C100" s="224"/>
      <c r="D100" s="224"/>
      <c r="E100" s="72"/>
      <c r="F100" s="73"/>
      <c r="I100" s="129" t="str">
        <f t="shared" si="3"/>
        <v/>
      </c>
    </row>
    <row r="101" spans="1:9" x14ac:dyDescent="0.25">
      <c r="A101" s="71"/>
      <c r="B101" s="224"/>
      <c r="C101" s="224"/>
      <c r="D101" s="224"/>
      <c r="E101" s="72"/>
      <c r="F101" s="73"/>
      <c r="I101" s="129" t="str">
        <f t="shared" si="3"/>
        <v/>
      </c>
    </row>
    <row r="102" spans="1:9" x14ac:dyDescent="0.25">
      <c r="A102" s="71"/>
      <c r="B102" s="224"/>
      <c r="C102" s="224"/>
      <c r="D102" s="224"/>
      <c r="E102" s="72"/>
      <c r="F102" s="73"/>
      <c r="I102" s="129" t="str">
        <f t="shared" si="3"/>
        <v/>
      </c>
    </row>
    <row r="103" spans="1:9" x14ac:dyDescent="0.25">
      <c r="A103" s="71"/>
      <c r="B103" s="224"/>
      <c r="C103" s="224"/>
      <c r="D103" s="224"/>
      <c r="E103" s="72"/>
      <c r="F103" s="73"/>
      <c r="I103" s="129" t="str">
        <f t="shared" si="3"/>
        <v/>
      </c>
    </row>
    <row r="104" spans="1:9" x14ac:dyDescent="0.25">
      <c r="A104" s="71"/>
      <c r="B104" s="224"/>
      <c r="C104" s="224"/>
      <c r="D104" s="224"/>
      <c r="E104" s="72"/>
      <c r="F104" s="73"/>
      <c r="I104" s="129" t="str">
        <f t="shared" si="3"/>
        <v/>
      </c>
    </row>
    <row r="105" spans="1:9" x14ac:dyDescent="0.25">
      <c r="A105" s="71"/>
      <c r="B105" s="224"/>
      <c r="C105" s="224"/>
      <c r="D105" s="224"/>
      <c r="E105" s="72"/>
      <c r="F105" s="73"/>
      <c r="I105" s="129" t="str">
        <f t="shared" si="3"/>
        <v/>
      </c>
    </row>
    <row r="106" spans="1:9" x14ac:dyDescent="0.25">
      <c r="A106" s="71"/>
      <c r="B106" s="224"/>
      <c r="C106" s="224"/>
      <c r="D106" s="224"/>
      <c r="E106" s="72"/>
      <c r="F106" s="73"/>
      <c r="I106" s="129" t="str">
        <f t="shared" si="3"/>
        <v/>
      </c>
    </row>
    <row r="107" spans="1:9" x14ac:dyDescent="0.25">
      <c r="A107" s="71"/>
      <c r="B107" s="224"/>
      <c r="C107" s="224"/>
      <c r="D107" s="224"/>
      <c r="E107" s="72"/>
      <c r="F107" s="73"/>
      <c r="I107" s="129" t="str">
        <f t="shared" si="3"/>
        <v/>
      </c>
    </row>
    <row r="108" spans="1:9" x14ac:dyDescent="0.25">
      <c r="A108" s="71"/>
      <c r="B108" s="224"/>
      <c r="C108" s="224"/>
      <c r="D108" s="224"/>
      <c r="E108" s="72"/>
      <c r="F108" s="73"/>
      <c r="I108" s="129" t="str">
        <f t="shared" si="3"/>
        <v/>
      </c>
    </row>
    <row r="109" spans="1:9" x14ac:dyDescent="0.25">
      <c r="I109" s="129"/>
    </row>
    <row r="110" spans="1:9" x14ac:dyDescent="0.25">
      <c r="I110" s="129"/>
    </row>
  </sheetData>
  <mergeCells count="4">
    <mergeCell ref="E8:G8"/>
    <mergeCell ref="E10:G10"/>
    <mergeCell ref="E11:G11"/>
    <mergeCell ref="E12:G12"/>
  </mergeCells>
  <conditionalFormatting sqref="B19:N19 B25:N26 J20:N24">
    <cfRule type="iconSet" priority="3">
      <iconSet>
        <cfvo type="percent" val="0"/>
        <cfvo type="num" val="1"/>
        <cfvo type="num" val="3"/>
      </iconSet>
    </cfRule>
  </conditionalFormatting>
  <conditionalFormatting sqref="B24:H24">
    <cfRule type="iconSet" priority="2">
      <iconSet>
        <cfvo type="percent" val="0"/>
        <cfvo type="num" val="1"/>
        <cfvo type="num" val="3"/>
      </iconSet>
    </cfRule>
  </conditionalFormatting>
  <conditionalFormatting sqref="I24">
    <cfRule type="iconSet" priority="1">
      <iconSet>
        <cfvo type="percent" val="0"/>
        <cfvo type="num" val="1"/>
        <cfvo type="num" val="3"/>
      </iconSet>
    </cfRule>
  </conditionalFormatting>
  <dataValidations count="4">
    <dataValidation allowBlank="1" showInputMessage="1" showErrorMessage="1" prompt="TK, License, NRE or Royalty" sqref="B7"/>
    <dataValidation allowBlank="1" showInputMessage="1" showErrorMessage="1" prompt="IPD or CSD" sqref="B8"/>
    <dataValidation allowBlank="1" showInputMessage="1" showErrorMessage="1" prompt="70% - 100% : Most likely close in this quarter_x000a_40% - 60% : Normal chance to close_x000a_0% - 30% : Low chance to close" sqref="B10"/>
    <dataValidation allowBlank="1" showInputMessage="1" showErrorMessage="1" prompt="Q1, Q2, Q3 or Q4" sqref="B11"/>
  </dataValidations>
  <hyperlinks>
    <hyperlink ref="A1" location="Menu!A1" display="Back To Menu"/>
    <hyperlink ref="B1" location="'Regular Cases'!A1" display="Regular Cases"/>
    <hyperlink ref="C1" location="QECD!B4" display="QECD"/>
    <hyperlink ref="D1" location="'Action Items'!A1" display="Action Items"/>
    <hyperlink ref="E1" location="Summary!A1" display="Summary"/>
    <hyperlink ref="F1" location="Weekly!A1" display="Weekly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Please choose &quot;High&quot;, &quot;Low&quot; or &quot;Funnel&quot; from the drop-down list, or enter it yourself._x000a__x000a_Funnel -- This project is being cooked and may go real in the next few quarters.">
          <x14:formula1>
            <xm:f>Worksheet!$A$2:$A$4</xm:f>
          </x14:formula1>
          <xm:sqref>B12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Q110"/>
  <sheetViews>
    <sheetView workbookViewId="0">
      <pane ySplit="2" topLeftCell="A3" activePane="bottomLeft" state="frozen"/>
      <selection pane="bottomLeft"/>
    </sheetView>
  </sheetViews>
  <sheetFormatPr defaultColWidth="18.42578125" defaultRowHeight="15" x14ac:dyDescent="0.25"/>
  <cols>
    <col min="1" max="1" width="24.5703125" style="1" customWidth="1"/>
    <col min="2" max="8" width="15.85546875" style="1" customWidth="1"/>
    <col min="9" max="9" width="17.140625" style="1" bestFit="1" customWidth="1"/>
    <col min="10" max="11" width="15.85546875" style="1" customWidth="1"/>
    <col min="12" max="14" width="15.85546875" style="1" hidden="1" customWidth="1"/>
    <col min="15" max="17" width="0" style="1" hidden="1" customWidth="1"/>
    <col min="18" max="16384" width="18.42578125" style="1"/>
  </cols>
  <sheetData>
    <row r="1" spans="1:17" s="68" customFormat="1" ht="18.75" x14ac:dyDescent="0.25">
      <c r="A1" s="226" t="s">
        <v>150</v>
      </c>
      <c r="B1" s="226" t="s">
        <v>149</v>
      </c>
      <c r="C1" s="226" t="s">
        <v>113</v>
      </c>
      <c r="D1" s="226" t="s">
        <v>21</v>
      </c>
      <c r="E1" s="226" t="s">
        <v>114</v>
      </c>
      <c r="F1" s="226" t="s">
        <v>177</v>
      </c>
    </row>
    <row r="2" spans="1:17" ht="4.5" customHeight="1" x14ac:dyDescent="0.25"/>
    <row r="3" spans="1:17" ht="28.5" x14ac:dyDescent="0.45">
      <c r="D3" s="223" t="str">
        <f ca="1">MID(CELL("filename",A1),FIND("]",CELL("filename",A1))+1,255)  &amp; IF(B5&lt;&gt;"", " : " &amp; B5 &amp; " - " &amp; B6, "")</f>
        <v>Project 05 : NXP - GPU NanoLiteV</v>
      </c>
    </row>
    <row r="4" spans="1:17" ht="18.75" x14ac:dyDescent="0.3">
      <c r="A4" s="115" t="s">
        <v>141</v>
      </c>
      <c r="B4" s="95"/>
      <c r="C4" s="95"/>
      <c r="D4" s="95"/>
      <c r="E4" s="95"/>
      <c r="F4" s="95" t="s">
        <v>153</v>
      </c>
      <c r="G4" s="95" t="s">
        <v>154</v>
      </c>
      <c r="L4" s="1" t="s">
        <v>147</v>
      </c>
      <c r="M4" s="1" t="s">
        <v>146</v>
      </c>
      <c r="N4" s="1" t="s">
        <v>152</v>
      </c>
      <c r="P4" s="1" t="s">
        <v>158</v>
      </c>
      <c r="Q4" s="1" t="s">
        <v>155</v>
      </c>
    </row>
    <row r="5" spans="1:17" x14ac:dyDescent="0.25">
      <c r="A5" s="95" t="s">
        <v>156</v>
      </c>
      <c r="B5" s="97" t="s">
        <v>207</v>
      </c>
      <c r="C5" s="95"/>
      <c r="D5" s="95" t="s">
        <v>20</v>
      </c>
      <c r="E5" s="95"/>
      <c r="F5" s="98">
        <v>200</v>
      </c>
      <c r="G5" s="98">
        <v>250</v>
      </c>
      <c r="L5" s="218" t="str">
        <f>IF(I23&lt;&gt;"", F5,"")</f>
        <v/>
      </c>
      <c r="M5" s="218">
        <f>IF(I23&lt;&gt;"","",IF(B10&gt;=40%,F5,""))</f>
        <v>200</v>
      </c>
      <c r="N5" s="218" t="str">
        <f>IF(I23&lt;&gt;"","",IF(B10&lt;40%,F5,""))</f>
        <v/>
      </c>
      <c r="P5" s="218" t="str">
        <f>IF(I23&lt;&gt;"", F6,"")</f>
        <v/>
      </c>
      <c r="Q5" s="1">
        <f>IF(P5 = "", F6, "")</f>
        <v>200</v>
      </c>
    </row>
    <row r="6" spans="1:17" x14ac:dyDescent="0.25">
      <c r="A6" s="95" t="s">
        <v>157</v>
      </c>
      <c r="B6" s="97" t="s">
        <v>208</v>
      </c>
      <c r="C6" s="95"/>
      <c r="D6" s="95" t="s">
        <v>45</v>
      </c>
      <c r="E6" s="95"/>
      <c r="F6" s="98">
        <v>200</v>
      </c>
      <c r="G6" s="98">
        <v>250</v>
      </c>
    </row>
    <row r="7" spans="1:17" x14ac:dyDescent="0.25">
      <c r="A7" s="95" t="s">
        <v>44</v>
      </c>
      <c r="B7" s="97" t="s">
        <v>199</v>
      </c>
      <c r="C7" s="95"/>
      <c r="D7" s="95"/>
      <c r="E7" s="95"/>
      <c r="F7" s="95"/>
      <c r="G7" s="95"/>
    </row>
    <row r="8" spans="1:17" x14ac:dyDescent="0.25">
      <c r="A8" s="95" t="s">
        <v>17</v>
      </c>
      <c r="B8" s="97" t="s">
        <v>127</v>
      </c>
      <c r="C8" s="95"/>
      <c r="D8" s="95" t="s">
        <v>43</v>
      </c>
      <c r="E8" s="253"/>
      <c r="F8" s="253"/>
      <c r="G8" s="253"/>
    </row>
    <row r="9" spans="1:17" x14ac:dyDescent="0.25">
      <c r="A9" s="95" t="s">
        <v>18</v>
      </c>
      <c r="B9" s="97" t="s">
        <v>209</v>
      </c>
      <c r="C9" s="95"/>
      <c r="D9" s="95"/>
      <c r="E9" s="95"/>
      <c r="F9" s="95"/>
      <c r="G9" s="95"/>
    </row>
    <row r="10" spans="1:17" x14ac:dyDescent="0.25">
      <c r="A10" s="95" t="s">
        <v>19</v>
      </c>
      <c r="B10" s="99">
        <v>0.7</v>
      </c>
      <c r="C10" s="95"/>
      <c r="D10" s="95" t="s">
        <v>159</v>
      </c>
      <c r="E10" s="253"/>
      <c r="F10" s="253"/>
      <c r="G10" s="253"/>
    </row>
    <row r="11" spans="1:17" x14ac:dyDescent="0.25">
      <c r="A11" s="95" t="s">
        <v>166</v>
      </c>
      <c r="B11" s="97" t="s">
        <v>196</v>
      </c>
      <c r="C11" s="95"/>
      <c r="D11" s="95" t="s">
        <v>160</v>
      </c>
      <c r="E11" s="253"/>
      <c r="F11" s="253"/>
      <c r="G11" s="253"/>
    </row>
    <row r="12" spans="1:17" x14ac:dyDescent="0.25">
      <c r="A12" s="95" t="s">
        <v>118</v>
      </c>
      <c r="B12" s="97" t="s">
        <v>120</v>
      </c>
      <c r="C12" s="95"/>
      <c r="D12" s="95" t="s">
        <v>161</v>
      </c>
      <c r="E12" s="253"/>
      <c r="F12" s="253"/>
      <c r="G12" s="253"/>
    </row>
    <row r="15" spans="1:17" ht="18.75" x14ac:dyDescent="0.3">
      <c r="A15" s="115" t="str">
        <f>"Stage: " &amp; B15</f>
        <v>Stage: 4</v>
      </c>
      <c r="B15" s="132">
        <f>IF(I23&lt;&gt;"", 10, IF(G23&lt;&gt;"", 8, IF(C23&lt;&gt;"", 6, IF(E18&lt;&gt;"", 4, IF(B18&lt;&gt;"", 2, "")))))</f>
        <v>4</v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</row>
    <row r="16" spans="1:17" x14ac:dyDescent="0.25">
      <c r="A16" s="127" t="s">
        <v>0</v>
      </c>
      <c r="B16" s="216" t="s">
        <v>3</v>
      </c>
      <c r="C16" s="125" t="s">
        <v>6</v>
      </c>
      <c r="D16" s="125" t="s">
        <v>4</v>
      </c>
      <c r="E16" s="216" t="s">
        <v>5</v>
      </c>
      <c r="F16" s="125" t="s">
        <v>7</v>
      </c>
      <c r="G16" s="95"/>
      <c r="H16" s="95"/>
      <c r="I16" s="95"/>
      <c r="J16" s="95"/>
      <c r="K16" s="95"/>
      <c r="L16" s="95"/>
      <c r="M16" s="95"/>
      <c r="N16" s="95"/>
    </row>
    <row r="17" spans="1:14" x14ac:dyDescent="0.25">
      <c r="A17" s="126" t="s">
        <v>42</v>
      </c>
      <c r="B17" s="119"/>
      <c r="C17" s="119"/>
      <c r="D17" s="119"/>
      <c r="E17" s="119"/>
      <c r="F17" s="140"/>
      <c r="G17" s="96"/>
      <c r="H17" s="96"/>
      <c r="I17" s="96"/>
      <c r="J17" s="96"/>
      <c r="K17" s="96"/>
      <c r="L17" s="96"/>
      <c r="M17" s="96"/>
      <c r="N17" s="96"/>
    </row>
    <row r="18" spans="1:14" x14ac:dyDescent="0.25">
      <c r="A18" s="134" t="s">
        <v>1</v>
      </c>
      <c r="B18" s="118"/>
      <c r="C18" s="118"/>
      <c r="D18" s="118"/>
      <c r="E18" s="118">
        <v>42566</v>
      </c>
      <c r="F18" s="133"/>
      <c r="G18" s="96"/>
      <c r="H18" s="96"/>
      <c r="I18" s="96"/>
      <c r="J18" s="96"/>
      <c r="K18" s="96"/>
      <c r="L18" s="96"/>
      <c r="M18" s="96"/>
      <c r="N18" s="96"/>
    </row>
    <row r="19" spans="1:14" x14ac:dyDescent="0.25">
      <c r="A19" s="134" t="s">
        <v>2</v>
      </c>
      <c r="B19" s="121" t="str">
        <f ca="1">IF(B18&lt;&gt;"", "Done", IF(B17&lt;&gt;"",(B17-TODAY()),""))</f>
        <v/>
      </c>
      <c r="C19" s="121" t="str">
        <f t="shared" ref="C19:N19" ca="1" si="0">IF(C18&lt;&gt;"", "Done", IF(C17&lt;&gt;"",(C17-TODAY()),""))</f>
        <v/>
      </c>
      <c r="D19" s="121" t="str">
        <f t="shared" ca="1" si="0"/>
        <v/>
      </c>
      <c r="E19" s="121" t="str">
        <f t="shared" ca="1" si="0"/>
        <v>Done</v>
      </c>
      <c r="F19" s="122" t="str">
        <f t="shared" ca="1" si="0"/>
        <v/>
      </c>
      <c r="G19" s="100" t="str">
        <f t="shared" ca="1" si="0"/>
        <v/>
      </c>
      <c r="H19" s="100" t="str">
        <f t="shared" ca="1" si="0"/>
        <v/>
      </c>
      <c r="I19" s="100" t="str">
        <f t="shared" ca="1" si="0"/>
        <v/>
      </c>
      <c r="J19" s="76" t="str">
        <f t="shared" ca="1" si="0"/>
        <v/>
      </c>
      <c r="K19" s="76" t="str">
        <f t="shared" ca="1" si="0"/>
        <v/>
      </c>
      <c r="L19" s="76" t="str">
        <f t="shared" ca="1" si="0"/>
        <v/>
      </c>
      <c r="M19" s="76" t="str">
        <f t="shared" ca="1" si="0"/>
        <v/>
      </c>
      <c r="N19" s="76" t="str">
        <f t="shared" ca="1" si="0"/>
        <v/>
      </c>
    </row>
    <row r="20" spans="1:14" x14ac:dyDescent="0.25">
      <c r="A20" s="135"/>
      <c r="B20" s="114"/>
      <c r="C20" s="114"/>
      <c r="D20" s="114"/>
      <c r="E20" s="114"/>
      <c r="F20" s="114"/>
      <c r="G20" s="114"/>
      <c r="H20" s="114"/>
      <c r="I20" s="114"/>
      <c r="J20" s="76"/>
      <c r="K20" s="76"/>
      <c r="L20" s="76"/>
      <c r="M20" s="76"/>
      <c r="N20" s="76"/>
    </row>
    <row r="21" spans="1:14" ht="30" x14ac:dyDescent="0.25">
      <c r="A21" s="126" t="s">
        <v>9</v>
      </c>
      <c r="B21" s="117" t="s">
        <v>8</v>
      </c>
      <c r="C21" s="217" t="s">
        <v>10</v>
      </c>
      <c r="D21" s="117" t="s">
        <v>11</v>
      </c>
      <c r="E21" s="117" t="s">
        <v>12</v>
      </c>
      <c r="F21" s="117" t="s">
        <v>13</v>
      </c>
      <c r="G21" s="217" t="s">
        <v>14</v>
      </c>
      <c r="H21" s="117" t="s">
        <v>16</v>
      </c>
      <c r="I21" s="217" t="s">
        <v>15</v>
      </c>
      <c r="J21" s="76"/>
      <c r="K21" s="76"/>
      <c r="L21" s="76"/>
      <c r="M21" s="76"/>
      <c r="N21" s="76"/>
    </row>
    <row r="22" spans="1:14" x14ac:dyDescent="0.25">
      <c r="A22" s="134" t="s">
        <v>42</v>
      </c>
      <c r="B22" s="118"/>
      <c r="C22" s="118"/>
      <c r="D22" s="118"/>
      <c r="E22" s="118"/>
      <c r="F22" s="118"/>
      <c r="G22" s="118"/>
      <c r="H22" s="118"/>
      <c r="I22" s="133"/>
      <c r="J22" s="76"/>
      <c r="K22" s="76"/>
      <c r="L22" s="76"/>
      <c r="M22" s="76"/>
      <c r="N22" s="76"/>
    </row>
    <row r="23" spans="1:14" x14ac:dyDescent="0.25">
      <c r="A23" s="134" t="s">
        <v>1</v>
      </c>
      <c r="B23" s="118"/>
      <c r="C23" s="118"/>
      <c r="D23" s="118"/>
      <c r="E23" s="118"/>
      <c r="F23" s="118"/>
      <c r="G23" s="118"/>
      <c r="H23" s="118"/>
      <c r="I23" s="133"/>
      <c r="J23" s="76"/>
      <c r="K23" s="76"/>
      <c r="L23" s="76"/>
      <c r="M23" s="76"/>
      <c r="N23" s="76"/>
    </row>
    <row r="24" spans="1:14" x14ac:dyDescent="0.25">
      <c r="A24" s="136" t="s">
        <v>2</v>
      </c>
      <c r="B24" s="124" t="str">
        <f ca="1">IF(B23&lt;&gt;"", "Done", IF(B22&lt;&gt;"",(B22-TODAY()),""))</f>
        <v/>
      </c>
      <c r="C24" s="124" t="str">
        <f t="shared" ref="C24:I24" ca="1" si="1">IF(C23&lt;&gt;"", "Done", IF(C22&lt;&gt;"",(C22-TODAY()),""))</f>
        <v/>
      </c>
      <c r="D24" s="124" t="str">
        <f t="shared" ca="1" si="1"/>
        <v/>
      </c>
      <c r="E24" s="124" t="str">
        <f t="shared" ca="1" si="1"/>
        <v/>
      </c>
      <c r="F24" s="124" t="str">
        <f t="shared" ca="1" si="1"/>
        <v/>
      </c>
      <c r="G24" s="124" t="str">
        <f t="shared" ca="1" si="1"/>
        <v/>
      </c>
      <c r="H24" s="120" t="str">
        <f t="shared" ca="1" si="1"/>
        <v/>
      </c>
      <c r="I24" s="122" t="str">
        <f t="shared" ca="1" si="1"/>
        <v/>
      </c>
      <c r="J24" s="76"/>
      <c r="K24" s="76"/>
      <c r="L24" s="76"/>
      <c r="M24" s="76"/>
      <c r="N24" s="76"/>
    </row>
    <row r="25" spans="1:14" x14ac:dyDescent="0.25">
      <c r="B25" s="76"/>
      <c r="C25" s="76"/>
      <c r="D25" s="76"/>
      <c r="E25" s="76"/>
      <c r="F25" s="76"/>
      <c r="G25" s="76"/>
      <c r="H25" s="123"/>
      <c r="I25" s="76"/>
      <c r="J25" s="76"/>
      <c r="K25" s="76"/>
      <c r="L25" s="76"/>
      <c r="M25" s="76"/>
      <c r="N25" s="76"/>
    </row>
    <row r="26" spans="1:14" x14ac:dyDescent="0.25"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</row>
    <row r="29" spans="1:14" ht="18.75" x14ac:dyDescent="0.3">
      <c r="A29" s="116" t="s">
        <v>21</v>
      </c>
      <c r="B29" s="66" t="s">
        <v>41</v>
      </c>
      <c r="C29" s="66" t="s">
        <v>42</v>
      </c>
      <c r="D29" s="66" t="s">
        <v>1</v>
      </c>
      <c r="E29" s="66" t="s">
        <v>67</v>
      </c>
      <c r="F29" s="1" t="s">
        <v>43</v>
      </c>
    </row>
    <row r="30" spans="1:14" x14ac:dyDescent="0.25">
      <c r="A30" s="71" t="str">
        <f>IF(B30&lt;&gt;"", IF(D30 = "", 1, ""), "")</f>
        <v/>
      </c>
      <c r="B30" s="224"/>
      <c r="C30" s="224"/>
      <c r="D30" s="224"/>
      <c r="E30" s="72"/>
      <c r="F30" s="73"/>
      <c r="I30" s="129" t="str">
        <f>IF(A30="","",HYPERLINK("#'Action Items'!A1", "Go back to Action Items"))</f>
        <v/>
      </c>
    </row>
    <row r="31" spans="1:14" x14ac:dyDescent="0.25">
      <c r="A31" s="71" t="str">
        <f>IF(B31&lt;&gt;"", IF(D31 = "", MAX($A$30:A30)+1, ""), "")</f>
        <v/>
      </c>
      <c r="B31" s="224"/>
      <c r="C31" s="224"/>
      <c r="D31" s="224"/>
      <c r="E31" s="72"/>
      <c r="F31" s="73"/>
      <c r="I31" s="129" t="str">
        <f t="shared" ref="I31:I94" si="2">IF(A31="","",HYPERLINK("#'Action Items'!A1", "Go back to Action Items"))</f>
        <v/>
      </c>
    </row>
    <row r="32" spans="1:14" x14ac:dyDescent="0.25">
      <c r="A32" s="71" t="str">
        <f>IF(B32&lt;&gt;"", IF(D32 = "", MAX($A$30:A31)+1, ""), "")</f>
        <v/>
      </c>
      <c r="B32" s="224"/>
      <c r="C32" s="224"/>
      <c r="D32" s="224"/>
      <c r="E32" s="72"/>
      <c r="F32" s="73"/>
      <c r="I32" s="129" t="str">
        <f t="shared" si="2"/>
        <v/>
      </c>
    </row>
    <row r="33" spans="1:9" x14ac:dyDescent="0.25">
      <c r="A33" s="71" t="str">
        <f>IF(B33&lt;&gt;"", IF(D33 = "", MAX($A$30:A32)+1, ""), "")</f>
        <v/>
      </c>
      <c r="B33" s="224"/>
      <c r="C33" s="224"/>
      <c r="D33" s="224"/>
      <c r="E33" s="72"/>
      <c r="F33" s="73"/>
      <c r="I33" s="129" t="str">
        <f t="shared" si="2"/>
        <v/>
      </c>
    </row>
    <row r="34" spans="1:9" x14ac:dyDescent="0.25">
      <c r="A34" s="71" t="str">
        <f>IF(B34&lt;&gt;"", IF(D34 = "", MAX($A$30:A33)+1, ""), "")</f>
        <v/>
      </c>
      <c r="B34" s="224"/>
      <c r="C34" s="224"/>
      <c r="D34" s="224"/>
      <c r="E34" s="72"/>
      <c r="F34" s="73"/>
      <c r="I34" s="129" t="str">
        <f t="shared" si="2"/>
        <v/>
      </c>
    </row>
    <row r="35" spans="1:9" x14ac:dyDescent="0.25">
      <c r="A35" s="71" t="str">
        <f>IF(B35&lt;&gt;"", IF(D35 = "", MAX($A$30:A34)+1, ""), "")</f>
        <v/>
      </c>
      <c r="B35" s="224"/>
      <c r="C35" s="224"/>
      <c r="D35" s="224"/>
      <c r="E35" s="72"/>
      <c r="F35" s="73"/>
      <c r="I35" s="129" t="str">
        <f t="shared" si="2"/>
        <v/>
      </c>
    </row>
    <row r="36" spans="1:9" x14ac:dyDescent="0.25">
      <c r="A36" s="71" t="str">
        <f>IF(B36&lt;&gt;"", IF(D36 = "", MAX($A$30:A35)+1, ""), "")</f>
        <v/>
      </c>
      <c r="B36" s="224"/>
      <c r="C36" s="224"/>
      <c r="D36" s="224"/>
      <c r="E36" s="72"/>
      <c r="F36" s="73"/>
      <c r="I36" s="129" t="str">
        <f t="shared" si="2"/>
        <v/>
      </c>
    </row>
    <row r="37" spans="1:9" x14ac:dyDescent="0.25">
      <c r="A37" s="71" t="str">
        <f>IF(B37&lt;&gt;"", IF(D37 = "", MAX($A$30:A36)+1, ""), "")</f>
        <v/>
      </c>
      <c r="B37" s="224"/>
      <c r="C37" s="224"/>
      <c r="D37" s="224"/>
      <c r="E37" s="72"/>
      <c r="F37" s="73"/>
      <c r="I37" s="129" t="str">
        <f t="shared" si="2"/>
        <v/>
      </c>
    </row>
    <row r="38" spans="1:9" x14ac:dyDescent="0.25">
      <c r="A38" s="71" t="str">
        <f>IF(B38&lt;&gt;"", IF(D38 = "", MAX($A$30:A37)+1, ""), "")</f>
        <v/>
      </c>
      <c r="B38" s="224"/>
      <c r="C38" s="224"/>
      <c r="D38" s="224"/>
      <c r="E38" s="72"/>
      <c r="F38" s="73"/>
      <c r="I38" s="129" t="str">
        <f t="shared" si="2"/>
        <v/>
      </c>
    </row>
    <row r="39" spans="1:9" x14ac:dyDescent="0.25">
      <c r="A39" s="71" t="str">
        <f>IF(B39&lt;&gt;"", IF(D39 = "", MAX($A$30:A38)+1, ""), "")</f>
        <v/>
      </c>
      <c r="B39" s="224"/>
      <c r="C39" s="224"/>
      <c r="D39" s="224"/>
      <c r="E39" s="72"/>
      <c r="F39" s="73"/>
      <c r="I39" s="129" t="str">
        <f t="shared" si="2"/>
        <v/>
      </c>
    </row>
    <row r="40" spans="1:9" x14ac:dyDescent="0.25">
      <c r="A40" s="71" t="str">
        <f>IF(B40&lt;&gt;"", IF(D40 = "", MAX($A$30:A39)+1, ""), "")</f>
        <v/>
      </c>
      <c r="B40" s="224"/>
      <c r="C40" s="224"/>
      <c r="D40" s="224"/>
      <c r="E40" s="72"/>
      <c r="F40" s="73"/>
      <c r="I40" s="129" t="str">
        <f t="shared" si="2"/>
        <v/>
      </c>
    </row>
    <row r="41" spans="1:9" x14ac:dyDescent="0.25">
      <c r="A41" s="71" t="str">
        <f>IF(B41&lt;&gt;"", IF(D41 = "", MAX($A$30:A40)+1, ""), "")</f>
        <v/>
      </c>
      <c r="B41" s="224"/>
      <c r="C41" s="224"/>
      <c r="D41" s="224"/>
      <c r="E41" s="72"/>
      <c r="F41" s="73"/>
      <c r="I41" s="129" t="str">
        <f t="shared" si="2"/>
        <v/>
      </c>
    </row>
    <row r="42" spans="1:9" x14ac:dyDescent="0.25">
      <c r="A42" s="71" t="str">
        <f>IF(B42&lt;&gt;"", IF(D42 = "", MAX($A$30:A41)+1, ""), "")</f>
        <v/>
      </c>
      <c r="B42" s="224"/>
      <c r="C42" s="224"/>
      <c r="D42" s="224"/>
      <c r="E42" s="72"/>
      <c r="F42" s="73"/>
      <c r="I42" s="129" t="str">
        <f t="shared" si="2"/>
        <v/>
      </c>
    </row>
    <row r="43" spans="1:9" x14ac:dyDescent="0.25">
      <c r="A43" s="71" t="str">
        <f>IF(B43&lt;&gt;"", IF(D43 = "", MAX($A$30:A42)+1, ""), "")</f>
        <v/>
      </c>
      <c r="B43" s="224"/>
      <c r="C43" s="224"/>
      <c r="D43" s="224"/>
      <c r="E43" s="72"/>
      <c r="F43" s="73"/>
      <c r="I43" s="129" t="str">
        <f t="shared" si="2"/>
        <v/>
      </c>
    </row>
    <row r="44" spans="1:9" x14ac:dyDescent="0.25">
      <c r="A44" s="71" t="str">
        <f>IF(B44&lt;&gt;"", IF(D44 = "", MAX($A$30:A43)+1, ""), "")</f>
        <v/>
      </c>
      <c r="B44" s="224"/>
      <c r="C44" s="224"/>
      <c r="D44" s="224"/>
      <c r="E44" s="72"/>
      <c r="F44" s="73"/>
      <c r="I44" s="129" t="str">
        <f t="shared" si="2"/>
        <v/>
      </c>
    </row>
    <row r="45" spans="1:9" x14ac:dyDescent="0.25">
      <c r="A45" s="71"/>
      <c r="B45" s="224"/>
      <c r="C45" s="224"/>
      <c r="D45" s="224"/>
      <c r="E45" s="72"/>
      <c r="F45" s="73"/>
      <c r="I45" s="129" t="str">
        <f t="shared" si="2"/>
        <v/>
      </c>
    </row>
    <row r="46" spans="1:9" x14ac:dyDescent="0.25">
      <c r="A46" s="71"/>
      <c r="B46" s="224"/>
      <c r="C46" s="224"/>
      <c r="D46" s="224"/>
      <c r="E46" s="72"/>
      <c r="F46" s="73"/>
      <c r="I46" s="129" t="str">
        <f t="shared" si="2"/>
        <v/>
      </c>
    </row>
    <row r="47" spans="1:9" x14ac:dyDescent="0.25">
      <c r="A47" s="71"/>
      <c r="B47" s="224"/>
      <c r="C47" s="224"/>
      <c r="D47" s="224"/>
      <c r="E47" s="72"/>
      <c r="F47" s="73"/>
      <c r="I47" s="129" t="str">
        <f t="shared" si="2"/>
        <v/>
      </c>
    </row>
    <row r="48" spans="1:9" x14ac:dyDescent="0.25">
      <c r="A48" s="71"/>
      <c r="B48" s="224"/>
      <c r="C48" s="224"/>
      <c r="D48" s="224"/>
      <c r="E48" s="72"/>
      <c r="F48" s="73"/>
      <c r="I48" s="129" t="str">
        <f t="shared" si="2"/>
        <v/>
      </c>
    </row>
    <row r="49" spans="1:9" x14ac:dyDescent="0.25">
      <c r="A49" s="71"/>
      <c r="B49" s="224"/>
      <c r="C49" s="224"/>
      <c r="D49" s="224"/>
      <c r="E49" s="72"/>
      <c r="F49" s="73"/>
      <c r="I49" s="129" t="str">
        <f t="shared" si="2"/>
        <v/>
      </c>
    </row>
    <row r="50" spans="1:9" x14ac:dyDescent="0.25">
      <c r="A50" s="71"/>
      <c r="B50" s="224"/>
      <c r="C50" s="224"/>
      <c r="D50" s="224"/>
      <c r="E50" s="72"/>
      <c r="F50" s="73"/>
      <c r="I50" s="129" t="str">
        <f t="shared" si="2"/>
        <v/>
      </c>
    </row>
    <row r="51" spans="1:9" x14ac:dyDescent="0.25">
      <c r="A51" s="71"/>
      <c r="B51" s="224"/>
      <c r="C51" s="224"/>
      <c r="D51" s="224"/>
      <c r="E51" s="72"/>
      <c r="F51" s="73"/>
      <c r="I51" s="129" t="str">
        <f t="shared" si="2"/>
        <v/>
      </c>
    </row>
    <row r="52" spans="1:9" x14ac:dyDescent="0.25">
      <c r="A52" s="71"/>
      <c r="B52" s="224"/>
      <c r="C52" s="224"/>
      <c r="D52" s="224"/>
      <c r="E52" s="72"/>
      <c r="F52" s="73"/>
      <c r="I52" s="129" t="str">
        <f t="shared" si="2"/>
        <v/>
      </c>
    </row>
    <row r="53" spans="1:9" x14ac:dyDescent="0.25">
      <c r="A53" s="71"/>
      <c r="B53" s="224"/>
      <c r="C53" s="224"/>
      <c r="D53" s="224"/>
      <c r="E53" s="72"/>
      <c r="F53" s="73"/>
      <c r="I53" s="129" t="str">
        <f t="shared" si="2"/>
        <v/>
      </c>
    </row>
    <row r="54" spans="1:9" x14ac:dyDescent="0.25">
      <c r="A54" s="71"/>
      <c r="B54" s="224"/>
      <c r="C54" s="224"/>
      <c r="D54" s="224"/>
      <c r="E54" s="72"/>
      <c r="F54" s="73"/>
      <c r="I54" s="129" t="str">
        <f t="shared" si="2"/>
        <v/>
      </c>
    </row>
    <row r="55" spans="1:9" x14ac:dyDescent="0.25">
      <c r="A55" s="71"/>
      <c r="B55" s="224"/>
      <c r="C55" s="224"/>
      <c r="D55" s="224"/>
      <c r="E55" s="72"/>
      <c r="F55" s="73"/>
      <c r="I55" s="129" t="str">
        <f t="shared" si="2"/>
        <v/>
      </c>
    </row>
    <row r="56" spans="1:9" x14ac:dyDescent="0.25">
      <c r="A56" s="71"/>
      <c r="B56" s="224"/>
      <c r="C56" s="224"/>
      <c r="D56" s="224"/>
      <c r="E56" s="72"/>
      <c r="F56" s="73"/>
      <c r="I56" s="129" t="str">
        <f t="shared" si="2"/>
        <v/>
      </c>
    </row>
    <row r="57" spans="1:9" x14ac:dyDescent="0.25">
      <c r="A57" s="71"/>
      <c r="B57" s="224"/>
      <c r="C57" s="224"/>
      <c r="D57" s="224"/>
      <c r="E57" s="72"/>
      <c r="F57" s="73"/>
      <c r="I57" s="129" t="str">
        <f t="shared" si="2"/>
        <v/>
      </c>
    </row>
    <row r="58" spans="1:9" x14ac:dyDescent="0.25">
      <c r="A58" s="71"/>
      <c r="B58" s="224"/>
      <c r="C58" s="224"/>
      <c r="D58" s="224"/>
      <c r="E58" s="72"/>
      <c r="F58" s="73"/>
      <c r="I58" s="129" t="str">
        <f t="shared" si="2"/>
        <v/>
      </c>
    </row>
    <row r="59" spans="1:9" x14ac:dyDescent="0.25">
      <c r="A59" s="71"/>
      <c r="B59" s="224"/>
      <c r="C59" s="224"/>
      <c r="D59" s="224"/>
      <c r="E59" s="72"/>
      <c r="F59" s="73"/>
      <c r="I59" s="129" t="str">
        <f t="shared" si="2"/>
        <v/>
      </c>
    </row>
    <row r="60" spans="1:9" x14ac:dyDescent="0.25">
      <c r="A60" s="71"/>
      <c r="B60" s="224"/>
      <c r="C60" s="224"/>
      <c r="D60" s="224"/>
      <c r="E60" s="72"/>
      <c r="F60" s="73"/>
      <c r="I60" s="129" t="str">
        <f t="shared" si="2"/>
        <v/>
      </c>
    </row>
    <row r="61" spans="1:9" x14ac:dyDescent="0.25">
      <c r="A61" s="71"/>
      <c r="B61" s="224"/>
      <c r="C61" s="224"/>
      <c r="D61" s="224"/>
      <c r="E61" s="72"/>
      <c r="F61" s="73"/>
      <c r="I61" s="129" t="str">
        <f t="shared" si="2"/>
        <v/>
      </c>
    </row>
    <row r="62" spans="1:9" x14ac:dyDescent="0.25">
      <c r="A62" s="71"/>
      <c r="B62" s="224"/>
      <c r="C62" s="224"/>
      <c r="D62" s="224"/>
      <c r="E62" s="72"/>
      <c r="F62" s="73"/>
      <c r="I62" s="129" t="str">
        <f t="shared" si="2"/>
        <v/>
      </c>
    </row>
    <row r="63" spans="1:9" x14ac:dyDescent="0.25">
      <c r="A63" s="71"/>
      <c r="B63" s="224"/>
      <c r="C63" s="224"/>
      <c r="D63" s="224"/>
      <c r="E63" s="72"/>
      <c r="F63" s="73"/>
      <c r="I63" s="129" t="str">
        <f t="shared" si="2"/>
        <v/>
      </c>
    </row>
    <row r="64" spans="1:9" x14ac:dyDescent="0.25">
      <c r="A64" s="71"/>
      <c r="B64" s="224"/>
      <c r="C64" s="224"/>
      <c r="D64" s="224"/>
      <c r="E64" s="72"/>
      <c r="F64" s="73"/>
      <c r="I64" s="129" t="str">
        <f t="shared" si="2"/>
        <v/>
      </c>
    </row>
    <row r="65" spans="1:9" x14ac:dyDescent="0.25">
      <c r="A65" s="71"/>
      <c r="B65" s="224"/>
      <c r="C65" s="224"/>
      <c r="D65" s="224"/>
      <c r="E65" s="72"/>
      <c r="F65" s="73"/>
      <c r="I65" s="129" t="str">
        <f t="shared" si="2"/>
        <v/>
      </c>
    </row>
    <row r="66" spans="1:9" x14ac:dyDescent="0.25">
      <c r="A66" s="71"/>
      <c r="B66" s="224"/>
      <c r="C66" s="224"/>
      <c r="D66" s="224"/>
      <c r="E66" s="72"/>
      <c r="F66" s="73"/>
      <c r="I66" s="129" t="str">
        <f t="shared" si="2"/>
        <v/>
      </c>
    </row>
    <row r="67" spans="1:9" x14ac:dyDescent="0.25">
      <c r="A67" s="71"/>
      <c r="B67" s="224"/>
      <c r="C67" s="224"/>
      <c r="D67" s="224"/>
      <c r="E67" s="72"/>
      <c r="F67" s="73"/>
      <c r="I67" s="129" t="str">
        <f t="shared" si="2"/>
        <v/>
      </c>
    </row>
    <row r="68" spans="1:9" x14ac:dyDescent="0.25">
      <c r="A68" s="71"/>
      <c r="B68" s="224"/>
      <c r="C68" s="224"/>
      <c r="D68" s="224"/>
      <c r="E68" s="72"/>
      <c r="F68" s="73"/>
      <c r="I68" s="129" t="str">
        <f t="shared" si="2"/>
        <v/>
      </c>
    </row>
    <row r="69" spans="1:9" x14ac:dyDescent="0.25">
      <c r="A69" s="71"/>
      <c r="B69" s="224"/>
      <c r="C69" s="224"/>
      <c r="D69" s="224"/>
      <c r="E69" s="72"/>
      <c r="F69" s="73"/>
      <c r="I69" s="129" t="str">
        <f t="shared" si="2"/>
        <v/>
      </c>
    </row>
    <row r="70" spans="1:9" x14ac:dyDescent="0.25">
      <c r="A70" s="71"/>
      <c r="B70" s="224"/>
      <c r="C70" s="224"/>
      <c r="D70" s="224"/>
      <c r="E70" s="72"/>
      <c r="F70" s="73"/>
      <c r="I70" s="129" t="str">
        <f t="shared" si="2"/>
        <v/>
      </c>
    </row>
    <row r="71" spans="1:9" x14ac:dyDescent="0.25">
      <c r="A71" s="71"/>
      <c r="B71" s="224"/>
      <c r="C71" s="224"/>
      <c r="D71" s="224"/>
      <c r="E71" s="72"/>
      <c r="F71" s="73"/>
      <c r="I71" s="129" t="str">
        <f t="shared" si="2"/>
        <v/>
      </c>
    </row>
    <row r="72" spans="1:9" x14ac:dyDescent="0.25">
      <c r="A72" s="71"/>
      <c r="B72" s="224"/>
      <c r="C72" s="224"/>
      <c r="D72" s="224"/>
      <c r="E72" s="72"/>
      <c r="F72" s="73"/>
      <c r="I72" s="129" t="str">
        <f t="shared" si="2"/>
        <v/>
      </c>
    </row>
    <row r="73" spans="1:9" x14ac:dyDescent="0.25">
      <c r="A73" s="71"/>
      <c r="B73" s="224"/>
      <c r="C73" s="224"/>
      <c r="D73" s="224"/>
      <c r="E73" s="72"/>
      <c r="F73" s="73"/>
      <c r="I73" s="129" t="str">
        <f t="shared" si="2"/>
        <v/>
      </c>
    </row>
    <row r="74" spans="1:9" x14ac:dyDescent="0.25">
      <c r="A74" s="71"/>
      <c r="B74" s="224"/>
      <c r="C74" s="224"/>
      <c r="D74" s="224"/>
      <c r="E74" s="72"/>
      <c r="F74" s="73"/>
      <c r="I74" s="129" t="str">
        <f t="shared" si="2"/>
        <v/>
      </c>
    </row>
    <row r="75" spans="1:9" x14ac:dyDescent="0.25">
      <c r="A75" s="71"/>
      <c r="B75" s="224"/>
      <c r="C75" s="224"/>
      <c r="D75" s="224"/>
      <c r="E75" s="72"/>
      <c r="F75" s="73"/>
      <c r="I75" s="129" t="str">
        <f t="shared" si="2"/>
        <v/>
      </c>
    </row>
    <row r="76" spans="1:9" x14ac:dyDescent="0.25">
      <c r="A76" s="71"/>
      <c r="B76" s="224"/>
      <c r="C76" s="224"/>
      <c r="D76" s="224"/>
      <c r="E76" s="72"/>
      <c r="F76" s="73"/>
      <c r="I76" s="129" t="str">
        <f t="shared" si="2"/>
        <v/>
      </c>
    </row>
    <row r="77" spans="1:9" x14ac:dyDescent="0.25">
      <c r="A77" s="71"/>
      <c r="B77" s="224"/>
      <c r="C77" s="224"/>
      <c r="D77" s="224"/>
      <c r="E77" s="72"/>
      <c r="F77" s="73"/>
      <c r="I77" s="129" t="str">
        <f t="shared" si="2"/>
        <v/>
      </c>
    </row>
    <row r="78" spans="1:9" x14ac:dyDescent="0.25">
      <c r="A78" s="71"/>
      <c r="B78" s="224"/>
      <c r="C78" s="224"/>
      <c r="D78" s="224"/>
      <c r="E78" s="72"/>
      <c r="F78" s="73"/>
      <c r="I78" s="129" t="str">
        <f t="shared" si="2"/>
        <v/>
      </c>
    </row>
    <row r="79" spans="1:9" x14ac:dyDescent="0.25">
      <c r="A79" s="71"/>
      <c r="B79" s="224"/>
      <c r="C79" s="224"/>
      <c r="D79" s="224"/>
      <c r="E79" s="72"/>
      <c r="F79" s="73"/>
      <c r="I79" s="129" t="str">
        <f t="shared" si="2"/>
        <v/>
      </c>
    </row>
    <row r="80" spans="1:9" x14ac:dyDescent="0.25">
      <c r="A80" s="71"/>
      <c r="B80" s="224"/>
      <c r="C80" s="224"/>
      <c r="D80" s="224"/>
      <c r="E80" s="72"/>
      <c r="F80" s="73"/>
      <c r="I80" s="129" t="str">
        <f t="shared" si="2"/>
        <v/>
      </c>
    </row>
    <row r="81" spans="1:9" x14ac:dyDescent="0.25">
      <c r="A81" s="71"/>
      <c r="B81" s="224"/>
      <c r="C81" s="224"/>
      <c r="D81" s="224"/>
      <c r="E81" s="72"/>
      <c r="F81" s="73"/>
      <c r="I81" s="129" t="str">
        <f t="shared" si="2"/>
        <v/>
      </c>
    </row>
    <row r="82" spans="1:9" x14ac:dyDescent="0.25">
      <c r="A82" s="71"/>
      <c r="B82" s="224"/>
      <c r="C82" s="224"/>
      <c r="D82" s="224"/>
      <c r="E82" s="72"/>
      <c r="F82" s="73"/>
      <c r="I82" s="129" t="str">
        <f t="shared" si="2"/>
        <v/>
      </c>
    </row>
    <row r="83" spans="1:9" x14ac:dyDescent="0.25">
      <c r="A83" s="71"/>
      <c r="B83" s="224"/>
      <c r="C83" s="224"/>
      <c r="D83" s="224"/>
      <c r="E83" s="72"/>
      <c r="F83" s="73"/>
      <c r="I83" s="129" t="str">
        <f t="shared" si="2"/>
        <v/>
      </c>
    </row>
    <row r="84" spans="1:9" x14ac:dyDescent="0.25">
      <c r="A84" s="71"/>
      <c r="B84" s="224"/>
      <c r="C84" s="224"/>
      <c r="D84" s="224"/>
      <c r="E84" s="72"/>
      <c r="F84" s="73"/>
      <c r="I84" s="129" t="str">
        <f t="shared" si="2"/>
        <v/>
      </c>
    </row>
    <row r="85" spans="1:9" x14ac:dyDescent="0.25">
      <c r="A85" s="71"/>
      <c r="B85" s="224"/>
      <c r="C85" s="224"/>
      <c r="D85" s="224"/>
      <c r="E85" s="72"/>
      <c r="F85" s="73"/>
      <c r="I85" s="129" t="str">
        <f t="shared" si="2"/>
        <v/>
      </c>
    </row>
    <row r="86" spans="1:9" x14ac:dyDescent="0.25">
      <c r="A86" s="71"/>
      <c r="B86" s="224"/>
      <c r="C86" s="224"/>
      <c r="D86" s="224"/>
      <c r="E86" s="72"/>
      <c r="F86" s="73"/>
      <c r="I86" s="129" t="str">
        <f t="shared" si="2"/>
        <v/>
      </c>
    </row>
    <row r="87" spans="1:9" x14ac:dyDescent="0.25">
      <c r="A87" s="71"/>
      <c r="B87" s="224"/>
      <c r="C87" s="224"/>
      <c r="D87" s="224"/>
      <c r="E87" s="72"/>
      <c r="F87" s="73"/>
      <c r="I87" s="129" t="str">
        <f t="shared" si="2"/>
        <v/>
      </c>
    </row>
    <row r="88" spans="1:9" x14ac:dyDescent="0.25">
      <c r="A88" s="71"/>
      <c r="B88" s="224"/>
      <c r="C88" s="224"/>
      <c r="D88" s="224"/>
      <c r="E88" s="72"/>
      <c r="F88" s="73"/>
      <c r="I88" s="129" t="str">
        <f t="shared" si="2"/>
        <v/>
      </c>
    </row>
    <row r="89" spans="1:9" x14ac:dyDescent="0.25">
      <c r="A89" s="71"/>
      <c r="B89" s="224"/>
      <c r="C89" s="224"/>
      <c r="D89" s="224"/>
      <c r="E89" s="72"/>
      <c r="F89" s="73"/>
      <c r="I89" s="129" t="str">
        <f t="shared" si="2"/>
        <v/>
      </c>
    </row>
    <row r="90" spans="1:9" x14ac:dyDescent="0.25">
      <c r="A90" s="71"/>
      <c r="B90" s="224"/>
      <c r="C90" s="224"/>
      <c r="D90" s="224"/>
      <c r="E90" s="72"/>
      <c r="F90" s="73"/>
      <c r="I90" s="129" t="str">
        <f t="shared" si="2"/>
        <v/>
      </c>
    </row>
    <row r="91" spans="1:9" x14ac:dyDescent="0.25">
      <c r="A91" s="71"/>
      <c r="B91" s="224"/>
      <c r="C91" s="224"/>
      <c r="D91" s="224"/>
      <c r="E91" s="72"/>
      <c r="F91" s="73"/>
      <c r="I91" s="129" t="str">
        <f t="shared" si="2"/>
        <v/>
      </c>
    </row>
    <row r="92" spans="1:9" x14ac:dyDescent="0.25">
      <c r="A92" s="71"/>
      <c r="B92" s="224"/>
      <c r="C92" s="224"/>
      <c r="D92" s="224"/>
      <c r="E92" s="72"/>
      <c r="F92" s="73"/>
      <c r="I92" s="129" t="str">
        <f t="shared" si="2"/>
        <v/>
      </c>
    </row>
    <row r="93" spans="1:9" x14ac:dyDescent="0.25">
      <c r="A93" s="71"/>
      <c r="B93" s="224"/>
      <c r="C93" s="224"/>
      <c r="D93" s="224"/>
      <c r="E93" s="72"/>
      <c r="F93" s="73"/>
      <c r="I93" s="129" t="str">
        <f t="shared" si="2"/>
        <v/>
      </c>
    </row>
    <row r="94" spans="1:9" x14ac:dyDescent="0.25">
      <c r="A94" s="71"/>
      <c r="B94" s="224"/>
      <c r="C94" s="224"/>
      <c r="D94" s="224"/>
      <c r="E94" s="72"/>
      <c r="F94" s="73"/>
      <c r="I94" s="129" t="str">
        <f t="shared" si="2"/>
        <v/>
      </c>
    </row>
    <row r="95" spans="1:9" x14ac:dyDescent="0.25">
      <c r="A95" s="71"/>
      <c r="B95" s="224"/>
      <c r="C95" s="224"/>
      <c r="D95" s="224"/>
      <c r="E95" s="72"/>
      <c r="F95" s="73"/>
      <c r="I95" s="129" t="str">
        <f t="shared" ref="I95:I108" si="3">IF(A95="","",HYPERLINK("#'Action Items'!A1", "Go back to Action Items"))</f>
        <v/>
      </c>
    </row>
    <row r="96" spans="1:9" x14ac:dyDescent="0.25">
      <c r="A96" s="71"/>
      <c r="B96" s="224"/>
      <c r="C96" s="224"/>
      <c r="D96" s="224"/>
      <c r="E96" s="72"/>
      <c r="F96" s="73"/>
      <c r="I96" s="129" t="str">
        <f t="shared" si="3"/>
        <v/>
      </c>
    </row>
    <row r="97" spans="1:9" x14ac:dyDescent="0.25">
      <c r="A97" s="71"/>
      <c r="B97" s="224"/>
      <c r="C97" s="224"/>
      <c r="D97" s="224"/>
      <c r="E97" s="72"/>
      <c r="F97" s="73"/>
      <c r="I97" s="129" t="str">
        <f t="shared" si="3"/>
        <v/>
      </c>
    </row>
    <row r="98" spans="1:9" x14ac:dyDescent="0.25">
      <c r="A98" s="71"/>
      <c r="B98" s="224"/>
      <c r="C98" s="224"/>
      <c r="D98" s="224"/>
      <c r="E98" s="72"/>
      <c r="F98" s="73"/>
      <c r="I98" s="129" t="str">
        <f t="shared" si="3"/>
        <v/>
      </c>
    </row>
    <row r="99" spans="1:9" x14ac:dyDescent="0.25">
      <c r="A99" s="71"/>
      <c r="B99" s="224"/>
      <c r="C99" s="224"/>
      <c r="D99" s="224"/>
      <c r="E99" s="72"/>
      <c r="F99" s="73"/>
      <c r="I99" s="129" t="str">
        <f t="shared" si="3"/>
        <v/>
      </c>
    </row>
    <row r="100" spans="1:9" x14ac:dyDescent="0.25">
      <c r="A100" s="71"/>
      <c r="B100" s="224"/>
      <c r="C100" s="224"/>
      <c r="D100" s="224"/>
      <c r="E100" s="72"/>
      <c r="F100" s="73"/>
      <c r="I100" s="129" t="str">
        <f t="shared" si="3"/>
        <v/>
      </c>
    </row>
    <row r="101" spans="1:9" x14ac:dyDescent="0.25">
      <c r="A101" s="71"/>
      <c r="B101" s="224"/>
      <c r="C101" s="224"/>
      <c r="D101" s="224"/>
      <c r="E101" s="72"/>
      <c r="F101" s="73"/>
      <c r="I101" s="129" t="str">
        <f t="shared" si="3"/>
        <v/>
      </c>
    </row>
    <row r="102" spans="1:9" x14ac:dyDescent="0.25">
      <c r="A102" s="71"/>
      <c r="B102" s="224"/>
      <c r="C102" s="224"/>
      <c r="D102" s="224"/>
      <c r="E102" s="72"/>
      <c r="F102" s="73"/>
      <c r="I102" s="129" t="str">
        <f t="shared" si="3"/>
        <v/>
      </c>
    </row>
    <row r="103" spans="1:9" x14ac:dyDescent="0.25">
      <c r="A103" s="71"/>
      <c r="B103" s="224"/>
      <c r="C103" s="224"/>
      <c r="D103" s="224"/>
      <c r="E103" s="72"/>
      <c r="F103" s="73"/>
      <c r="I103" s="129" t="str">
        <f t="shared" si="3"/>
        <v/>
      </c>
    </row>
    <row r="104" spans="1:9" x14ac:dyDescent="0.25">
      <c r="A104" s="71"/>
      <c r="B104" s="224"/>
      <c r="C104" s="224"/>
      <c r="D104" s="224"/>
      <c r="E104" s="72"/>
      <c r="F104" s="73"/>
      <c r="I104" s="129" t="str">
        <f t="shared" si="3"/>
        <v/>
      </c>
    </row>
    <row r="105" spans="1:9" x14ac:dyDescent="0.25">
      <c r="A105" s="71"/>
      <c r="B105" s="224"/>
      <c r="C105" s="224"/>
      <c r="D105" s="224"/>
      <c r="E105" s="72"/>
      <c r="F105" s="73"/>
      <c r="I105" s="129" t="str">
        <f t="shared" si="3"/>
        <v/>
      </c>
    </row>
    <row r="106" spans="1:9" x14ac:dyDescent="0.25">
      <c r="A106" s="71"/>
      <c r="B106" s="224"/>
      <c r="C106" s="224"/>
      <c r="D106" s="224"/>
      <c r="E106" s="72"/>
      <c r="F106" s="73"/>
      <c r="I106" s="129" t="str">
        <f t="shared" si="3"/>
        <v/>
      </c>
    </row>
    <row r="107" spans="1:9" x14ac:dyDescent="0.25">
      <c r="A107" s="71"/>
      <c r="B107" s="224"/>
      <c r="C107" s="224"/>
      <c r="D107" s="224"/>
      <c r="E107" s="72"/>
      <c r="F107" s="73"/>
      <c r="I107" s="129" t="str">
        <f t="shared" si="3"/>
        <v/>
      </c>
    </row>
    <row r="108" spans="1:9" x14ac:dyDescent="0.25">
      <c r="A108" s="71"/>
      <c r="B108" s="224"/>
      <c r="C108" s="224"/>
      <c r="D108" s="224"/>
      <c r="E108" s="72"/>
      <c r="F108" s="73"/>
      <c r="I108" s="129" t="str">
        <f t="shared" si="3"/>
        <v/>
      </c>
    </row>
    <row r="109" spans="1:9" x14ac:dyDescent="0.25">
      <c r="I109" s="129"/>
    </row>
    <row r="110" spans="1:9" x14ac:dyDescent="0.25">
      <c r="I110" s="129"/>
    </row>
  </sheetData>
  <mergeCells count="4">
    <mergeCell ref="E8:G8"/>
    <mergeCell ref="E10:G10"/>
    <mergeCell ref="E11:G11"/>
    <mergeCell ref="E12:G12"/>
  </mergeCells>
  <conditionalFormatting sqref="B19:N19 B25:N26 J20:N24">
    <cfRule type="iconSet" priority="3">
      <iconSet>
        <cfvo type="percent" val="0"/>
        <cfvo type="num" val="1"/>
        <cfvo type="num" val="3"/>
      </iconSet>
    </cfRule>
  </conditionalFormatting>
  <conditionalFormatting sqref="B24:H24">
    <cfRule type="iconSet" priority="2">
      <iconSet>
        <cfvo type="percent" val="0"/>
        <cfvo type="num" val="1"/>
        <cfvo type="num" val="3"/>
      </iconSet>
    </cfRule>
  </conditionalFormatting>
  <conditionalFormatting sqref="I24">
    <cfRule type="iconSet" priority="1">
      <iconSet>
        <cfvo type="percent" val="0"/>
        <cfvo type="num" val="1"/>
        <cfvo type="num" val="3"/>
      </iconSet>
    </cfRule>
  </conditionalFormatting>
  <dataValidations count="4">
    <dataValidation allowBlank="1" showInputMessage="1" showErrorMessage="1" prompt="TK, License, NRE or Royalty" sqref="B7"/>
    <dataValidation allowBlank="1" showInputMessage="1" showErrorMessage="1" prompt="IPD or CSD" sqref="B8"/>
    <dataValidation allowBlank="1" showInputMessage="1" showErrorMessage="1" prompt="70% - 100% : Most likely close in this quarter_x000a_40% - 60% : Normal chance to close_x000a_0% - 30% : Low chance to close" sqref="B10"/>
    <dataValidation allowBlank="1" showInputMessage="1" showErrorMessage="1" prompt="Q1, Q2, Q3 or Q4" sqref="B11"/>
  </dataValidations>
  <hyperlinks>
    <hyperlink ref="A1" location="Menu!A1" display="Back To Menu"/>
    <hyperlink ref="B1" location="'Regular Cases'!A1" display="Regular Cases"/>
    <hyperlink ref="C1" location="QECD!B4" display="QECD"/>
    <hyperlink ref="D1" location="'Action Items'!A1" display="Action Items"/>
    <hyperlink ref="E1" location="Summary!A1" display="Summary"/>
    <hyperlink ref="F1" location="Weekly!A1" display="Weekly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Please choose &quot;High&quot;, &quot;Low&quot; or &quot;Funnel&quot; from the drop-down list, or enter it yourself._x000a__x000a_Funnel -- This project is being cooked and may go real in the next few quarters.">
          <x14:formula1>
            <xm:f>Worksheet!$A$2:$A$4</xm:f>
          </x14:formula1>
          <xm:sqref>B12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Q110"/>
  <sheetViews>
    <sheetView workbookViewId="0">
      <pane ySplit="2" topLeftCell="A3" activePane="bottomLeft" state="frozen"/>
      <selection pane="bottomLeft"/>
    </sheetView>
  </sheetViews>
  <sheetFormatPr defaultColWidth="18.42578125" defaultRowHeight="15" x14ac:dyDescent="0.25"/>
  <cols>
    <col min="1" max="1" width="24.5703125" style="1" customWidth="1"/>
    <col min="2" max="8" width="15.85546875" style="1" customWidth="1"/>
    <col min="9" max="9" width="17.140625" style="1" bestFit="1" customWidth="1"/>
    <col min="10" max="11" width="15.85546875" style="1" customWidth="1"/>
    <col min="12" max="14" width="15.85546875" style="1" hidden="1" customWidth="1"/>
    <col min="15" max="17" width="0" style="1" hidden="1" customWidth="1"/>
    <col min="18" max="16384" width="18.42578125" style="1"/>
  </cols>
  <sheetData>
    <row r="1" spans="1:17" s="68" customFormat="1" ht="18.75" x14ac:dyDescent="0.25">
      <c r="A1" s="226" t="s">
        <v>150</v>
      </c>
      <c r="B1" s="226" t="s">
        <v>149</v>
      </c>
      <c r="C1" s="226" t="s">
        <v>113</v>
      </c>
      <c r="D1" s="226" t="s">
        <v>21</v>
      </c>
      <c r="E1" s="226" t="s">
        <v>114</v>
      </c>
      <c r="F1" s="226" t="s">
        <v>177</v>
      </c>
    </row>
    <row r="2" spans="1:17" ht="4.5" customHeight="1" x14ac:dyDescent="0.25"/>
    <row r="3" spans="1:17" ht="28.5" x14ac:dyDescent="0.45">
      <c r="D3" s="223" t="str">
        <f ca="1">MID(CELL("filename",A1),FIND("]",CELL("filename",A1))+1,255)  &amp; IF(B5&lt;&gt;"", " : " &amp; B5 &amp; " - " &amp; B6, "")</f>
        <v>Project 06 : NXP - Hantro 1080p60</v>
      </c>
    </row>
    <row r="4" spans="1:17" ht="18.75" x14ac:dyDescent="0.3">
      <c r="A4" s="115" t="s">
        <v>141</v>
      </c>
      <c r="B4" s="95"/>
      <c r="C4" s="95"/>
      <c r="D4" s="95"/>
      <c r="E4" s="95"/>
      <c r="F4" s="95" t="s">
        <v>153</v>
      </c>
      <c r="G4" s="95" t="s">
        <v>154</v>
      </c>
      <c r="L4" s="1" t="s">
        <v>147</v>
      </c>
      <c r="M4" s="1" t="s">
        <v>146</v>
      </c>
      <c r="N4" s="1" t="s">
        <v>152</v>
      </c>
      <c r="P4" s="1" t="s">
        <v>158</v>
      </c>
      <c r="Q4" s="1" t="s">
        <v>155</v>
      </c>
    </row>
    <row r="5" spans="1:17" x14ac:dyDescent="0.25">
      <c r="A5" s="95" t="s">
        <v>156</v>
      </c>
      <c r="B5" s="97" t="s">
        <v>207</v>
      </c>
      <c r="C5" s="95"/>
      <c r="D5" s="95" t="s">
        <v>20</v>
      </c>
      <c r="E5" s="95"/>
      <c r="F5" s="98">
        <v>300</v>
      </c>
      <c r="G5" s="98">
        <v>500</v>
      </c>
      <c r="L5" s="218" t="str">
        <f>IF(I23&lt;&gt;"", F5,"")</f>
        <v/>
      </c>
      <c r="M5" s="218">
        <f>IF(I23&lt;&gt;"","",IF(B10&gt;=40%,F5,""))</f>
        <v>300</v>
      </c>
      <c r="N5" s="218" t="str">
        <f>IF(I23&lt;&gt;"","",IF(B10&lt;40%,F5,""))</f>
        <v/>
      </c>
      <c r="P5" s="218" t="str">
        <f>IF(I23&lt;&gt;"", F6,"")</f>
        <v/>
      </c>
      <c r="Q5" s="1">
        <f>IF(P5 = "", F6, "")</f>
        <v>100</v>
      </c>
    </row>
    <row r="6" spans="1:17" x14ac:dyDescent="0.25">
      <c r="A6" s="95" t="s">
        <v>157</v>
      </c>
      <c r="B6" s="97" t="s">
        <v>210</v>
      </c>
      <c r="C6" s="95"/>
      <c r="D6" s="95" t="s">
        <v>45</v>
      </c>
      <c r="E6" s="95"/>
      <c r="F6" s="98">
        <v>100</v>
      </c>
      <c r="G6" s="98">
        <v>500</v>
      </c>
    </row>
    <row r="7" spans="1:17" x14ac:dyDescent="0.25">
      <c r="A7" s="95" t="s">
        <v>44</v>
      </c>
      <c r="B7" s="97" t="s">
        <v>199</v>
      </c>
      <c r="C7" s="95"/>
      <c r="D7" s="95"/>
      <c r="E7" s="95"/>
      <c r="F7" s="95"/>
      <c r="G7" s="95"/>
    </row>
    <row r="8" spans="1:17" x14ac:dyDescent="0.25">
      <c r="A8" s="95" t="s">
        <v>17</v>
      </c>
      <c r="B8" s="97" t="s">
        <v>127</v>
      </c>
      <c r="C8" s="95"/>
      <c r="D8" s="95" t="s">
        <v>43</v>
      </c>
      <c r="E8" s="253"/>
      <c r="F8" s="253"/>
      <c r="G8" s="253"/>
    </row>
    <row r="9" spans="1:17" x14ac:dyDescent="0.25">
      <c r="A9" s="95" t="s">
        <v>18</v>
      </c>
      <c r="B9" s="97" t="s">
        <v>209</v>
      </c>
      <c r="C9" s="95"/>
      <c r="D9" s="95"/>
      <c r="E9" s="95"/>
      <c r="F9" s="95"/>
      <c r="G9" s="95"/>
    </row>
    <row r="10" spans="1:17" x14ac:dyDescent="0.25">
      <c r="A10" s="95" t="s">
        <v>19</v>
      </c>
      <c r="B10" s="99">
        <v>0.7</v>
      </c>
      <c r="C10" s="95"/>
      <c r="D10" s="95" t="s">
        <v>159</v>
      </c>
      <c r="E10" s="253"/>
      <c r="F10" s="253"/>
      <c r="G10" s="253"/>
    </row>
    <row r="11" spans="1:17" x14ac:dyDescent="0.25">
      <c r="A11" s="95" t="s">
        <v>166</v>
      </c>
      <c r="B11" s="97" t="s">
        <v>196</v>
      </c>
      <c r="C11" s="95"/>
      <c r="D11" s="95" t="s">
        <v>160</v>
      </c>
      <c r="E11" s="253"/>
      <c r="F11" s="253"/>
      <c r="G11" s="253"/>
    </row>
    <row r="12" spans="1:17" x14ac:dyDescent="0.25">
      <c r="A12" s="95" t="s">
        <v>118</v>
      </c>
      <c r="B12" s="97" t="s">
        <v>120</v>
      </c>
      <c r="C12" s="95"/>
      <c r="D12" s="95" t="s">
        <v>161</v>
      </c>
      <c r="E12" s="253"/>
      <c r="F12" s="253"/>
      <c r="G12" s="253"/>
    </row>
    <row r="15" spans="1:17" ht="18.75" x14ac:dyDescent="0.3">
      <c r="A15" s="115" t="str">
        <f>"Stage: " &amp; B15</f>
        <v>Stage: 4</v>
      </c>
      <c r="B15" s="132">
        <f>IF(I23&lt;&gt;"", 10, IF(G23&lt;&gt;"", 8, IF(C23&lt;&gt;"", 6, IF(E18&lt;&gt;"", 4, IF(B18&lt;&gt;"", 2, "")))))</f>
        <v>4</v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</row>
    <row r="16" spans="1:17" x14ac:dyDescent="0.25">
      <c r="A16" s="127" t="s">
        <v>0</v>
      </c>
      <c r="B16" s="216" t="s">
        <v>3</v>
      </c>
      <c r="C16" s="125" t="s">
        <v>6</v>
      </c>
      <c r="D16" s="125" t="s">
        <v>4</v>
      </c>
      <c r="E16" s="216" t="s">
        <v>5</v>
      </c>
      <c r="F16" s="125" t="s">
        <v>7</v>
      </c>
      <c r="G16" s="95"/>
      <c r="H16" s="95"/>
      <c r="I16" s="95"/>
      <c r="J16" s="95"/>
      <c r="K16" s="95"/>
      <c r="L16" s="95"/>
      <c r="M16" s="95"/>
      <c r="N16" s="95"/>
    </row>
    <row r="17" spans="1:14" x14ac:dyDescent="0.25">
      <c r="A17" s="126" t="s">
        <v>42</v>
      </c>
      <c r="B17" s="119"/>
      <c r="C17" s="119"/>
      <c r="D17" s="119"/>
      <c r="E17" s="119"/>
      <c r="F17" s="140"/>
      <c r="G17" s="96"/>
      <c r="H17" s="96"/>
      <c r="I17" s="96"/>
      <c r="J17" s="96"/>
      <c r="K17" s="96"/>
      <c r="L17" s="96"/>
      <c r="M17" s="96"/>
      <c r="N17" s="96"/>
    </row>
    <row r="18" spans="1:14" x14ac:dyDescent="0.25">
      <c r="A18" s="134" t="s">
        <v>1</v>
      </c>
      <c r="B18" s="118"/>
      <c r="C18" s="118"/>
      <c r="D18" s="118"/>
      <c r="E18" s="118">
        <v>42566</v>
      </c>
      <c r="F18" s="133"/>
      <c r="G18" s="96"/>
      <c r="H18" s="96"/>
      <c r="I18" s="96"/>
      <c r="J18" s="96"/>
      <c r="K18" s="96"/>
      <c r="L18" s="96"/>
      <c r="M18" s="96"/>
      <c r="N18" s="96"/>
    </row>
    <row r="19" spans="1:14" x14ac:dyDescent="0.25">
      <c r="A19" s="134" t="s">
        <v>2</v>
      </c>
      <c r="B19" s="121" t="str">
        <f ca="1">IF(B18&lt;&gt;"", "Done", IF(B17&lt;&gt;"",(B17-TODAY()),""))</f>
        <v/>
      </c>
      <c r="C19" s="121" t="str">
        <f t="shared" ref="C19:N19" ca="1" si="0">IF(C18&lt;&gt;"", "Done", IF(C17&lt;&gt;"",(C17-TODAY()),""))</f>
        <v/>
      </c>
      <c r="D19" s="121" t="str">
        <f t="shared" ca="1" si="0"/>
        <v/>
      </c>
      <c r="E19" s="121" t="str">
        <f t="shared" ca="1" si="0"/>
        <v>Done</v>
      </c>
      <c r="F19" s="122" t="str">
        <f t="shared" ca="1" si="0"/>
        <v/>
      </c>
      <c r="G19" s="100" t="str">
        <f t="shared" ca="1" si="0"/>
        <v/>
      </c>
      <c r="H19" s="100" t="str">
        <f t="shared" ca="1" si="0"/>
        <v/>
      </c>
      <c r="I19" s="100" t="str">
        <f t="shared" ca="1" si="0"/>
        <v/>
      </c>
      <c r="J19" s="76" t="str">
        <f t="shared" ca="1" si="0"/>
        <v/>
      </c>
      <c r="K19" s="76" t="str">
        <f t="shared" ca="1" si="0"/>
        <v/>
      </c>
      <c r="L19" s="76" t="str">
        <f t="shared" ca="1" si="0"/>
        <v/>
      </c>
      <c r="M19" s="76" t="str">
        <f t="shared" ca="1" si="0"/>
        <v/>
      </c>
      <c r="N19" s="76" t="str">
        <f t="shared" ca="1" si="0"/>
        <v/>
      </c>
    </row>
    <row r="20" spans="1:14" x14ac:dyDescent="0.25">
      <c r="A20" s="135"/>
      <c r="B20" s="114"/>
      <c r="C20" s="114"/>
      <c r="D20" s="114"/>
      <c r="E20" s="114"/>
      <c r="F20" s="114"/>
      <c r="G20" s="114"/>
      <c r="H20" s="114"/>
      <c r="I20" s="114"/>
      <c r="J20" s="76"/>
      <c r="K20" s="76"/>
      <c r="L20" s="76"/>
      <c r="M20" s="76"/>
      <c r="N20" s="76"/>
    </row>
    <row r="21" spans="1:14" ht="30" x14ac:dyDescent="0.25">
      <c r="A21" s="126" t="s">
        <v>9</v>
      </c>
      <c r="B21" s="117" t="s">
        <v>8</v>
      </c>
      <c r="C21" s="217" t="s">
        <v>10</v>
      </c>
      <c r="D21" s="117" t="s">
        <v>11</v>
      </c>
      <c r="E21" s="117" t="s">
        <v>12</v>
      </c>
      <c r="F21" s="117" t="s">
        <v>13</v>
      </c>
      <c r="G21" s="217" t="s">
        <v>14</v>
      </c>
      <c r="H21" s="117" t="s">
        <v>16</v>
      </c>
      <c r="I21" s="217" t="s">
        <v>15</v>
      </c>
      <c r="J21" s="76"/>
      <c r="K21" s="76"/>
      <c r="L21" s="76"/>
      <c r="M21" s="76"/>
      <c r="N21" s="76"/>
    </row>
    <row r="22" spans="1:14" x14ac:dyDescent="0.25">
      <c r="A22" s="134" t="s">
        <v>42</v>
      </c>
      <c r="B22" s="118"/>
      <c r="C22" s="118"/>
      <c r="D22" s="118"/>
      <c r="E22" s="118"/>
      <c r="F22" s="118"/>
      <c r="G22" s="118"/>
      <c r="H22" s="118"/>
      <c r="I22" s="133"/>
      <c r="J22" s="76"/>
      <c r="K22" s="76"/>
      <c r="L22" s="76"/>
      <c r="M22" s="76"/>
      <c r="N22" s="76"/>
    </row>
    <row r="23" spans="1:14" x14ac:dyDescent="0.25">
      <c r="A23" s="134" t="s">
        <v>1</v>
      </c>
      <c r="B23" s="118"/>
      <c r="C23" s="118"/>
      <c r="D23" s="118"/>
      <c r="E23" s="118"/>
      <c r="F23" s="118"/>
      <c r="G23" s="118"/>
      <c r="H23" s="118"/>
      <c r="I23" s="133"/>
      <c r="J23" s="76"/>
      <c r="K23" s="76"/>
      <c r="L23" s="76"/>
      <c r="M23" s="76"/>
      <c r="N23" s="76"/>
    </row>
    <row r="24" spans="1:14" x14ac:dyDescent="0.25">
      <c r="A24" s="136" t="s">
        <v>2</v>
      </c>
      <c r="B24" s="124" t="str">
        <f ca="1">IF(B23&lt;&gt;"", "Done", IF(B22&lt;&gt;"",(B22-TODAY()),""))</f>
        <v/>
      </c>
      <c r="C24" s="124" t="str">
        <f t="shared" ref="C24:I24" ca="1" si="1">IF(C23&lt;&gt;"", "Done", IF(C22&lt;&gt;"",(C22-TODAY()),""))</f>
        <v/>
      </c>
      <c r="D24" s="124" t="str">
        <f t="shared" ca="1" si="1"/>
        <v/>
      </c>
      <c r="E24" s="124" t="str">
        <f t="shared" ca="1" si="1"/>
        <v/>
      </c>
      <c r="F24" s="124" t="str">
        <f t="shared" ca="1" si="1"/>
        <v/>
      </c>
      <c r="G24" s="124" t="str">
        <f t="shared" ca="1" si="1"/>
        <v/>
      </c>
      <c r="H24" s="120" t="str">
        <f t="shared" ca="1" si="1"/>
        <v/>
      </c>
      <c r="I24" s="122" t="str">
        <f t="shared" ca="1" si="1"/>
        <v/>
      </c>
      <c r="J24" s="76"/>
      <c r="K24" s="76"/>
      <c r="L24" s="76"/>
      <c r="M24" s="76"/>
      <c r="N24" s="76"/>
    </row>
    <row r="25" spans="1:14" x14ac:dyDescent="0.25">
      <c r="B25" s="76"/>
      <c r="C25" s="76"/>
      <c r="D25" s="76"/>
      <c r="E25" s="76"/>
      <c r="F25" s="76"/>
      <c r="G25" s="76"/>
      <c r="H25" s="123"/>
      <c r="I25" s="76"/>
      <c r="J25" s="76"/>
      <c r="K25" s="76"/>
      <c r="L25" s="76"/>
      <c r="M25" s="76"/>
      <c r="N25" s="76"/>
    </row>
    <row r="26" spans="1:14" x14ac:dyDescent="0.25"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</row>
    <row r="29" spans="1:14" ht="18.75" x14ac:dyDescent="0.3">
      <c r="A29" s="116" t="s">
        <v>21</v>
      </c>
      <c r="B29" s="66" t="s">
        <v>41</v>
      </c>
      <c r="C29" s="66" t="s">
        <v>42</v>
      </c>
      <c r="D29" s="66" t="s">
        <v>1</v>
      </c>
      <c r="E29" s="66" t="s">
        <v>67</v>
      </c>
      <c r="F29" s="1" t="s">
        <v>43</v>
      </c>
    </row>
    <row r="30" spans="1:14" x14ac:dyDescent="0.25">
      <c r="A30" s="71" t="str">
        <f>IF(B30&lt;&gt;"", IF(D30 = "", 1, ""), "")</f>
        <v/>
      </c>
      <c r="B30" s="224"/>
      <c r="C30" s="224"/>
      <c r="D30" s="224"/>
      <c r="E30" s="72"/>
      <c r="F30" s="73"/>
      <c r="I30" s="129" t="str">
        <f>IF(A30="","",HYPERLINK("#'Action Items'!A1", "Go back to Action Items"))</f>
        <v/>
      </c>
    </row>
    <row r="31" spans="1:14" x14ac:dyDescent="0.25">
      <c r="A31" s="71" t="str">
        <f>IF(B31&lt;&gt;"", IF(D31 = "", MAX($A$30:A30)+1, ""), "")</f>
        <v/>
      </c>
      <c r="B31" s="224"/>
      <c r="C31" s="224"/>
      <c r="D31" s="224"/>
      <c r="E31" s="72"/>
      <c r="F31" s="73"/>
      <c r="I31" s="129" t="str">
        <f t="shared" ref="I31:I94" si="2">IF(A31="","",HYPERLINK("#'Action Items'!A1", "Go back to Action Items"))</f>
        <v/>
      </c>
    </row>
    <row r="32" spans="1:14" x14ac:dyDescent="0.25">
      <c r="A32" s="71" t="str">
        <f>IF(B32&lt;&gt;"", IF(D32 = "", MAX($A$30:A31)+1, ""), "")</f>
        <v/>
      </c>
      <c r="B32" s="224"/>
      <c r="C32" s="224"/>
      <c r="D32" s="224"/>
      <c r="E32" s="72"/>
      <c r="F32" s="73"/>
      <c r="I32" s="129" t="str">
        <f t="shared" si="2"/>
        <v/>
      </c>
    </row>
    <row r="33" spans="1:9" x14ac:dyDescent="0.25">
      <c r="A33" s="71" t="str">
        <f>IF(B33&lt;&gt;"", IF(D33 = "", MAX($A$30:A32)+1, ""), "")</f>
        <v/>
      </c>
      <c r="B33" s="224"/>
      <c r="C33" s="224"/>
      <c r="D33" s="224"/>
      <c r="E33" s="72"/>
      <c r="F33" s="73"/>
      <c r="I33" s="129" t="str">
        <f t="shared" si="2"/>
        <v/>
      </c>
    </row>
    <row r="34" spans="1:9" x14ac:dyDescent="0.25">
      <c r="A34" s="71" t="str">
        <f>IF(B34&lt;&gt;"", IF(D34 = "", MAX($A$30:A33)+1, ""), "")</f>
        <v/>
      </c>
      <c r="B34" s="224"/>
      <c r="C34" s="224"/>
      <c r="D34" s="224"/>
      <c r="E34" s="72"/>
      <c r="F34" s="73"/>
      <c r="I34" s="129" t="str">
        <f t="shared" si="2"/>
        <v/>
      </c>
    </row>
    <row r="35" spans="1:9" x14ac:dyDescent="0.25">
      <c r="A35" s="71" t="str">
        <f>IF(B35&lt;&gt;"", IF(D35 = "", MAX($A$30:A34)+1, ""), "")</f>
        <v/>
      </c>
      <c r="B35" s="224"/>
      <c r="C35" s="224"/>
      <c r="D35" s="224"/>
      <c r="E35" s="72"/>
      <c r="F35" s="73"/>
      <c r="I35" s="129" t="str">
        <f t="shared" si="2"/>
        <v/>
      </c>
    </row>
    <row r="36" spans="1:9" x14ac:dyDescent="0.25">
      <c r="A36" s="71" t="str">
        <f>IF(B36&lt;&gt;"", IF(D36 = "", MAX($A$30:A35)+1, ""), "")</f>
        <v/>
      </c>
      <c r="B36" s="224"/>
      <c r="C36" s="224"/>
      <c r="D36" s="224"/>
      <c r="E36" s="72"/>
      <c r="F36" s="73"/>
      <c r="I36" s="129" t="str">
        <f t="shared" si="2"/>
        <v/>
      </c>
    </row>
    <row r="37" spans="1:9" x14ac:dyDescent="0.25">
      <c r="A37" s="71" t="str">
        <f>IF(B37&lt;&gt;"", IF(D37 = "", MAX($A$30:A36)+1, ""), "")</f>
        <v/>
      </c>
      <c r="B37" s="224"/>
      <c r="C37" s="224"/>
      <c r="D37" s="224"/>
      <c r="E37" s="72"/>
      <c r="F37" s="73"/>
      <c r="I37" s="129" t="str">
        <f t="shared" si="2"/>
        <v/>
      </c>
    </row>
    <row r="38" spans="1:9" x14ac:dyDescent="0.25">
      <c r="A38" s="71" t="str">
        <f>IF(B38&lt;&gt;"", IF(D38 = "", MAX($A$30:A37)+1, ""), "")</f>
        <v/>
      </c>
      <c r="B38" s="224"/>
      <c r="C38" s="224"/>
      <c r="D38" s="224"/>
      <c r="E38" s="72"/>
      <c r="F38" s="73"/>
      <c r="I38" s="129" t="str">
        <f t="shared" si="2"/>
        <v/>
      </c>
    </row>
    <row r="39" spans="1:9" x14ac:dyDescent="0.25">
      <c r="A39" s="71" t="str">
        <f>IF(B39&lt;&gt;"", IF(D39 = "", MAX($A$30:A38)+1, ""), "")</f>
        <v/>
      </c>
      <c r="B39" s="224"/>
      <c r="C39" s="224"/>
      <c r="D39" s="224"/>
      <c r="E39" s="72"/>
      <c r="F39" s="73"/>
      <c r="I39" s="129" t="str">
        <f t="shared" si="2"/>
        <v/>
      </c>
    </row>
    <row r="40" spans="1:9" x14ac:dyDescent="0.25">
      <c r="A40" s="71" t="str">
        <f>IF(B40&lt;&gt;"", IF(D40 = "", MAX($A$30:A39)+1, ""), "")</f>
        <v/>
      </c>
      <c r="B40" s="224"/>
      <c r="C40" s="224"/>
      <c r="D40" s="224"/>
      <c r="E40" s="72"/>
      <c r="F40" s="73"/>
      <c r="I40" s="129" t="str">
        <f t="shared" si="2"/>
        <v/>
      </c>
    </row>
    <row r="41" spans="1:9" x14ac:dyDescent="0.25">
      <c r="A41" s="71" t="str">
        <f>IF(B41&lt;&gt;"", IF(D41 = "", MAX($A$30:A40)+1, ""), "")</f>
        <v/>
      </c>
      <c r="B41" s="224"/>
      <c r="C41" s="224"/>
      <c r="D41" s="224"/>
      <c r="E41" s="72"/>
      <c r="F41" s="73"/>
      <c r="I41" s="129" t="str">
        <f t="shared" si="2"/>
        <v/>
      </c>
    </row>
    <row r="42" spans="1:9" x14ac:dyDescent="0.25">
      <c r="A42" s="71" t="str">
        <f>IF(B42&lt;&gt;"", IF(D42 = "", MAX($A$30:A41)+1, ""), "")</f>
        <v/>
      </c>
      <c r="B42" s="224"/>
      <c r="C42" s="224"/>
      <c r="D42" s="224"/>
      <c r="E42" s="72"/>
      <c r="F42" s="73"/>
      <c r="I42" s="129" t="str">
        <f t="shared" si="2"/>
        <v/>
      </c>
    </row>
    <row r="43" spans="1:9" x14ac:dyDescent="0.25">
      <c r="A43" s="71" t="str">
        <f>IF(B43&lt;&gt;"", IF(D43 = "", MAX($A$30:A42)+1, ""), "")</f>
        <v/>
      </c>
      <c r="B43" s="224"/>
      <c r="C43" s="224"/>
      <c r="D43" s="224"/>
      <c r="E43" s="72"/>
      <c r="F43" s="73"/>
      <c r="I43" s="129" t="str">
        <f t="shared" si="2"/>
        <v/>
      </c>
    </row>
    <row r="44" spans="1:9" x14ac:dyDescent="0.25">
      <c r="A44" s="71" t="str">
        <f>IF(B44&lt;&gt;"", IF(D44 = "", MAX($A$30:A43)+1, ""), "")</f>
        <v/>
      </c>
      <c r="B44" s="224"/>
      <c r="C44" s="224"/>
      <c r="D44" s="224"/>
      <c r="E44" s="72"/>
      <c r="F44" s="73"/>
      <c r="I44" s="129" t="str">
        <f t="shared" si="2"/>
        <v/>
      </c>
    </row>
    <row r="45" spans="1:9" x14ac:dyDescent="0.25">
      <c r="A45" s="71"/>
      <c r="B45" s="224"/>
      <c r="C45" s="224"/>
      <c r="D45" s="224"/>
      <c r="E45" s="72"/>
      <c r="F45" s="73"/>
      <c r="I45" s="129" t="str">
        <f t="shared" si="2"/>
        <v/>
      </c>
    </row>
    <row r="46" spans="1:9" x14ac:dyDescent="0.25">
      <c r="A46" s="71"/>
      <c r="B46" s="224"/>
      <c r="C46" s="224"/>
      <c r="D46" s="224"/>
      <c r="E46" s="72"/>
      <c r="F46" s="73"/>
      <c r="I46" s="129" t="str">
        <f t="shared" si="2"/>
        <v/>
      </c>
    </row>
    <row r="47" spans="1:9" x14ac:dyDescent="0.25">
      <c r="A47" s="71"/>
      <c r="B47" s="224"/>
      <c r="C47" s="224"/>
      <c r="D47" s="224"/>
      <c r="E47" s="72"/>
      <c r="F47" s="73"/>
      <c r="I47" s="129" t="str">
        <f t="shared" si="2"/>
        <v/>
      </c>
    </row>
    <row r="48" spans="1:9" x14ac:dyDescent="0.25">
      <c r="A48" s="71"/>
      <c r="B48" s="224"/>
      <c r="C48" s="224"/>
      <c r="D48" s="224"/>
      <c r="E48" s="72"/>
      <c r="F48" s="73"/>
      <c r="I48" s="129" t="str">
        <f t="shared" si="2"/>
        <v/>
      </c>
    </row>
    <row r="49" spans="1:9" x14ac:dyDescent="0.25">
      <c r="A49" s="71"/>
      <c r="B49" s="224"/>
      <c r="C49" s="224"/>
      <c r="D49" s="224"/>
      <c r="E49" s="72"/>
      <c r="F49" s="73"/>
      <c r="I49" s="129" t="str">
        <f t="shared" si="2"/>
        <v/>
      </c>
    </row>
    <row r="50" spans="1:9" x14ac:dyDescent="0.25">
      <c r="A50" s="71"/>
      <c r="B50" s="224"/>
      <c r="C50" s="224"/>
      <c r="D50" s="224"/>
      <c r="E50" s="72"/>
      <c r="F50" s="73"/>
      <c r="I50" s="129" t="str">
        <f t="shared" si="2"/>
        <v/>
      </c>
    </row>
    <row r="51" spans="1:9" x14ac:dyDescent="0.25">
      <c r="A51" s="71"/>
      <c r="B51" s="224"/>
      <c r="C51" s="224"/>
      <c r="D51" s="224"/>
      <c r="E51" s="72"/>
      <c r="F51" s="73"/>
      <c r="I51" s="129" t="str">
        <f t="shared" si="2"/>
        <v/>
      </c>
    </row>
    <row r="52" spans="1:9" x14ac:dyDescent="0.25">
      <c r="A52" s="71"/>
      <c r="B52" s="224"/>
      <c r="C52" s="224"/>
      <c r="D52" s="224"/>
      <c r="E52" s="72"/>
      <c r="F52" s="73"/>
      <c r="I52" s="129" t="str">
        <f t="shared" si="2"/>
        <v/>
      </c>
    </row>
    <row r="53" spans="1:9" x14ac:dyDescent="0.25">
      <c r="A53" s="71"/>
      <c r="B53" s="224"/>
      <c r="C53" s="224"/>
      <c r="D53" s="224"/>
      <c r="E53" s="72"/>
      <c r="F53" s="73"/>
      <c r="I53" s="129" t="str">
        <f t="shared" si="2"/>
        <v/>
      </c>
    </row>
    <row r="54" spans="1:9" x14ac:dyDescent="0.25">
      <c r="A54" s="71"/>
      <c r="B54" s="224"/>
      <c r="C54" s="224"/>
      <c r="D54" s="224"/>
      <c r="E54" s="72"/>
      <c r="F54" s="73"/>
      <c r="I54" s="129" t="str">
        <f t="shared" si="2"/>
        <v/>
      </c>
    </row>
    <row r="55" spans="1:9" x14ac:dyDescent="0.25">
      <c r="A55" s="71"/>
      <c r="B55" s="224"/>
      <c r="C55" s="224"/>
      <c r="D55" s="224"/>
      <c r="E55" s="72"/>
      <c r="F55" s="73"/>
      <c r="I55" s="129" t="str">
        <f t="shared" si="2"/>
        <v/>
      </c>
    </row>
    <row r="56" spans="1:9" x14ac:dyDescent="0.25">
      <c r="A56" s="71"/>
      <c r="B56" s="224"/>
      <c r="C56" s="224"/>
      <c r="D56" s="224"/>
      <c r="E56" s="72"/>
      <c r="F56" s="73"/>
      <c r="I56" s="129" t="str">
        <f t="shared" si="2"/>
        <v/>
      </c>
    </row>
    <row r="57" spans="1:9" x14ac:dyDescent="0.25">
      <c r="A57" s="71"/>
      <c r="B57" s="224"/>
      <c r="C57" s="224"/>
      <c r="D57" s="224"/>
      <c r="E57" s="72"/>
      <c r="F57" s="73"/>
      <c r="I57" s="129" t="str">
        <f t="shared" si="2"/>
        <v/>
      </c>
    </row>
    <row r="58" spans="1:9" x14ac:dyDescent="0.25">
      <c r="A58" s="71"/>
      <c r="B58" s="224"/>
      <c r="C58" s="224"/>
      <c r="D58" s="224"/>
      <c r="E58" s="72"/>
      <c r="F58" s="73"/>
      <c r="I58" s="129" t="str">
        <f t="shared" si="2"/>
        <v/>
      </c>
    </row>
    <row r="59" spans="1:9" x14ac:dyDescent="0.25">
      <c r="A59" s="71"/>
      <c r="B59" s="224"/>
      <c r="C59" s="224"/>
      <c r="D59" s="224"/>
      <c r="E59" s="72"/>
      <c r="F59" s="73"/>
      <c r="I59" s="129" t="str">
        <f t="shared" si="2"/>
        <v/>
      </c>
    </row>
    <row r="60" spans="1:9" x14ac:dyDescent="0.25">
      <c r="A60" s="71"/>
      <c r="B60" s="224"/>
      <c r="C60" s="224"/>
      <c r="D60" s="224"/>
      <c r="E60" s="72"/>
      <c r="F60" s="73"/>
      <c r="I60" s="129" t="str">
        <f t="shared" si="2"/>
        <v/>
      </c>
    </row>
    <row r="61" spans="1:9" x14ac:dyDescent="0.25">
      <c r="A61" s="71"/>
      <c r="B61" s="224"/>
      <c r="C61" s="224"/>
      <c r="D61" s="224"/>
      <c r="E61" s="72"/>
      <c r="F61" s="73"/>
      <c r="I61" s="129" t="str">
        <f t="shared" si="2"/>
        <v/>
      </c>
    </row>
    <row r="62" spans="1:9" x14ac:dyDescent="0.25">
      <c r="A62" s="71"/>
      <c r="B62" s="224"/>
      <c r="C62" s="224"/>
      <c r="D62" s="224"/>
      <c r="E62" s="72"/>
      <c r="F62" s="73"/>
      <c r="I62" s="129" t="str">
        <f t="shared" si="2"/>
        <v/>
      </c>
    </row>
    <row r="63" spans="1:9" x14ac:dyDescent="0.25">
      <c r="A63" s="71"/>
      <c r="B63" s="224"/>
      <c r="C63" s="224"/>
      <c r="D63" s="224"/>
      <c r="E63" s="72"/>
      <c r="F63" s="73"/>
      <c r="I63" s="129" t="str">
        <f t="shared" si="2"/>
        <v/>
      </c>
    </row>
    <row r="64" spans="1:9" x14ac:dyDescent="0.25">
      <c r="A64" s="71"/>
      <c r="B64" s="224"/>
      <c r="C64" s="224"/>
      <c r="D64" s="224"/>
      <c r="E64" s="72"/>
      <c r="F64" s="73"/>
      <c r="I64" s="129" t="str">
        <f t="shared" si="2"/>
        <v/>
      </c>
    </row>
    <row r="65" spans="1:9" x14ac:dyDescent="0.25">
      <c r="A65" s="71"/>
      <c r="B65" s="224"/>
      <c r="C65" s="224"/>
      <c r="D65" s="224"/>
      <c r="E65" s="72"/>
      <c r="F65" s="73"/>
      <c r="I65" s="129" t="str">
        <f t="shared" si="2"/>
        <v/>
      </c>
    </row>
    <row r="66" spans="1:9" x14ac:dyDescent="0.25">
      <c r="A66" s="71"/>
      <c r="B66" s="224"/>
      <c r="C66" s="224"/>
      <c r="D66" s="224"/>
      <c r="E66" s="72"/>
      <c r="F66" s="73"/>
      <c r="I66" s="129" t="str">
        <f t="shared" si="2"/>
        <v/>
      </c>
    </row>
    <row r="67" spans="1:9" x14ac:dyDescent="0.25">
      <c r="A67" s="71"/>
      <c r="B67" s="224"/>
      <c r="C67" s="224"/>
      <c r="D67" s="224"/>
      <c r="E67" s="72"/>
      <c r="F67" s="73"/>
      <c r="I67" s="129" t="str">
        <f t="shared" si="2"/>
        <v/>
      </c>
    </row>
    <row r="68" spans="1:9" x14ac:dyDescent="0.25">
      <c r="A68" s="71"/>
      <c r="B68" s="224"/>
      <c r="C68" s="224"/>
      <c r="D68" s="224"/>
      <c r="E68" s="72"/>
      <c r="F68" s="73"/>
      <c r="I68" s="129" t="str">
        <f t="shared" si="2"/>
        <v/>
      </c>
    </row>
    <row r="69" spans="1:9" x14ac:dyDescent="0.25">
      <c r="A69" s="71"/>
      <c r="B69" s="224"/>
      <c r="C69" s="224"/>
      <c r="D69" s="224"/>
      <c r="E69" s="72"/>
      <c r="F69" s="73"/>
      <c r="I69" s="129" t="str">
        <f t="shared" si="2"/>
        <v/>
      </c>
    </row>
    <row r="70" spans="1:9" x14ac:dyDescent="0.25">
      <c r="A70" s="71"/>
      <c r="B70" s="224"/>
      <c r="C70" s="224"/>
      <c r="D70" s="224"/>
      <c r="E70" s="72"/>
      <c r="F70" s="73"/>
      <c r="I70" s="129" t="str">
        <f t="shared" si="2"/>
        <v/>
      </c>
    </row>
    <row r="71" spans="1:9" x14ac:dyDescent="0.25">
      <c r="A71" s="71"/>
      <c r="B71" s="224"/>
      <c r="C71" s="224"/>
      <c r="D71" s="224"/>
      <c r="E71" s="72"/>
      <c r="F71" s="73"/>
      <c r="I71" s="129" t="str">
        <f t="shared" si="2"/>
        <v/>
      </c>
    </row>
    <row r="72" spans="1:9" x14ac:dyDescent="0.25">
      <c r="A72" s="71"/>
      <c r="B72" s="224"/>
      <c r="C72" s="224"/>
      <c r="D72" s="224"/>
      <c r="E72" s="72"/>
      <c r="F72" s="73"/>
      <c r="I72" s="129" t="str">
        <f t="shared" si="2"/>
        <v/>
      </c>
    </row>
    <row r="73" spans="1:9" x14ac:dyDescent="0.25">
      <c r="A73" s="71"/>
      <c r="B73" s="224"/>
      <c r="C73" s="224"/>
      <c r="D73" s="224"/>
      <c r="E73" s="72"/>
      <c r="F73" s="73"/>
      <c r="I73" s="129" t="str">
        <f t="shared" si="2"/>
        <v/>
      </c>
    </row>
    <row r="74" spans="1:9" x14ac:dyDescent="0.25">
      <c r="A74" s="71"/>
      <c r="B74" s="224"/>
      <c r="C74" s="224"/>
      <c r="D74" s="224"/>
      <c r="E74" s="72"/>
      <c r="F74" s="73"/>
      <c r="I74" s="129" t="str">
        <f t="shared" si="2"/>
        <v/>
      </c>
    </row>
    <row r="75" spans="1:9" x14ac:dyDescent="0.25">
      <c r="A75" s="71"/>
      <c r="B75" s="224"/>
      <c r="C75" s="224"/>
      <c r="D75" s="224"/>
      <c r="E75" s="72"/>
      <c r="F75" s="73"/>
      <c r="I75" s="129" t="str">
        <f t="shared" si="2"/>
        <v/>
      </c>
    </row>
    <row r="76" spans="1:9" x14ac:dyDescent="0.25">
      <c r="A76" s="71"/>
      <c r="B76" s="224"/>
      <c r="C76" s="224"/>
      <c r="D76" s="224"/>
      <c r="E76" s="72"/>
      <c r="F76" s="73"/>
      <c r="I76" s="129" t="str">
        <f t="shared" si="2"/>
        <v/>
      </c>
    </row>
    <row r="77" spans="1:9" x14ac:dyDescent="0.25">
      <c r="A77" s="71"/>
      <c r="B77" s="224"/>
      <c r="C77" s="224"/>
      <c r="D77" s="224"/>
      <c r="E77" s="72"/>
      <c r="F77" s="73"/>
      <c r="I77" s="129" t="str">
        <f t="shared" si="2"/>
        <v/>
      </c>
    </row>
    <row r="78" spans="1:9" x14ac:dyDescent="0.25">
      <c r="A78" s="71"/>
      <c r="B78" s="224"/>
      <c r="C78" s="224"/>
      <c r="D78" s="224"/>
      <c r="E78" s="72"/>
      <c r="F78" s="73"/>
      <c r="I78" s="129" t="str">
        <f t="shared" si="2"/>
        <v/>
      </c>
    </row>
    <row r="79" spans="1:9" x14ac:dyDescent="0.25">
      <c r="A79" s="71"/>
      <c r="B79" s="224"/>
      <c r="C79" s="224"/>
      <c r="D79" s="224"/>
      <c r="E79" s="72"/>
      <c r="F79" s="73"/>
      <c r="I79" s="129" t="str">
        <f t="shared" si="2"/>
        <v/>
      </c>
    </row>
    <row r="80" spans="1:9" x14ac:dyDescent="0.25">
      <c r="A80" s="71"/>
      <c r="B80" s="224"/>
      <c r="C80" s="224"/>
      <c r="D80" s="224"/>
      <c r="E80" s="72"/>
      <c r="F80" s="73"/>
      <c r="I80" s="129" t="str">
        <f t="shared" si="2"/>
        <v/>
      </c>
    </row>
    <row r="81" spans="1:9" x14ac:dyDescent="0.25">
      <c r="A81" s="71"/>
      <c r="B81" s="224"/>
      <c r="C81" s="224"/>
      <c r="D81" s="224"/>
      <c r="E81" s="72"/>
      <c r="F81" s="73"/>
      <c r="I81" s="129" t="str">
        <f t="shared" si="2"/>
        <v/>
      </c>
    </row>
    <row r="82" spans="1:9" x14ac:dyDescent="0.25">
      <c r="A82" s="71"/>
      <c r="B82" s="224"/>
      <c r="C82" s="224"/>
      <c r="D82" s="224"/>
      <c r="E82" s="72"/>
      <c r="F82" s="73"/>
      <c r="I82" s="129" t="str">
        <f t="shared" si="2"/>
        <v/>
      </c>
    </row>
    <row r="83" spans="1:9" x14ac:dyDescent="0.25">
      <c r="A83" s="71"/>
      <c r="B83" s="224"/>
      <c r="C83" s="224"/>
      <c r="D83" s="224"/>
      <c r="E83" s="72"/>
      <c r="F83" s="73"/>
      <c r="I83" s="129" t="str">
        <f t="shared" si="2"/>
        <v/>
      </c>
    </row>
    <row r="84" spans="1:9" x14ac:dyDescent="0.25">
      <c r="A84" s="71"/>
      <c r="B84" s="224"/>
      <c r="C84" s="224"/>
      <c r="D84" s="224"/>
      <c r="E84" s="72"/>
      <c r="F84" s="73"/>
      <c r="I84" s="129" t="str">
        <f t="shared" si="2"/>
        <v/>
      </c>
    </row>
    <row r="85" spans="1:9" x14ac:dyDescent="0.25">
      <c r="A85" s="71"/>
      <c r="B85" s="224"/>
      <c r="C85" s="224"/>
      <c r="D85" s="224"/>
      <c r="E85" s="72"/>
      <c r="F85" s="73"/>
      <c r="I85" s="129" t="str">
        <f t="shared" si="2"/>
        <v/>
      </c>
    </row>
    <row r="86" spans="1:9" x14ac:dyDescent="0.25">
      <c r="A86" s="71"/>
      <c r="B86" s="224"/>
      <c r="C86" s="224"/>
      <c r="D86" s="224"/>
      <c r="E86" s="72"/>
      <c r="F86" s="73"/>
      <c r="I86" s="129" t="str">
        <f t="shared" si="2"/>
        <v/>
      </c>
    </row>
    <row r="87" spans="1:9" x14ac:dyDescent="0.25">
      <c r="A87" s="71"/>
      <c r="B87" s="224"/>
      <c r="C87" s="224"/>
      <c r="D87" s="224"/>
      <c r="E87" s="72"/>
      <c r="F87" s="73"/>
      <c r="I87" s="129" t="str">
        <f t="shared" si="2"/>
        <v/>
      </c>
    </row>
    <row r="88" spans="1:9" x14ac:dyDescent="0.25">
      <c r="A88" s="71"/>
      <c r="B88" s="224"/>
      <c r="C88" s="224"/>
      <c r="D88" s="224"/>
      <c r="E88" s="72"/>
      <c r="F88" s="73"/>
      <c r="I88" s="129" t="str">
        <f t="shared" si="2"/>
        <v/>
      </c>
    </row>
    <row r="89" spans="1:9" x14ac:dyDescent="0.25">
      <c r="A89" s="71"/>
      <c r="B89" s="224"/>
      <c r="C89" s="224"/>
      <c r="D89" s="224"/>
      <c r="E89" s="72"/>
      <c r="F89" s="73"/>
      <c r="I89" s="129" t="str">
        <f t="shared" si="2"/>
        <v/>
      </c>
    </row>
    <row r="90" spans="1:9" x14ac:dyDescent="0.25">
      <c r="A90" s="71"/>
      <c r="B90" s="224"/>
      <c r="C90" s="224"/>
      <c r="D90" s="224"/>
      <c r="E90" s="72"/>
      <c r="F90" s="73"/>
      <c r="I90" s="129" t="str">
        <f t="shared" si="2"/>
        <v/>
      </c>
    </row>
    <row r="91" spans="1:9" x14ac:dyDescent="0.25">
      <c r="A91" s="71"/>
      <c r="B91" s="224"/>
      <c r="C91" s="224"/>
      <c r="D91" s="224"/>
      <c r="E91" s="72"/>
      <c r="F91" s="73"/>
      <c r="I91" s="129" t="str">
        <f t="shared" si="2"/>
        <v/>
      </c>
    </row>
    <row r="92" spans="1:9" x14ac:dyDescent="0.25">
      <c r="A92" s="71"/>
      <c r="B92" s="224"/>
      <c r="C92" s="224"/>
      <c r="D92" s="224"/>
      <c r="E92" s="72"/>
      <c r="F92" s="73"/>
      <c r="I92" s="129" t="str">
        <f t="shared" si="2"/>
        <v/>
      </c>
    </row>
    <row r="93" spans="1:9" x14ac:dyDescent="0.25">
      <c r="A93" s="71"/>
      <c r="B93" s="224"/>
      <c r="C93" s="224"/>
      <c r="D93" s="224"/>
      <c r="E93" s="72"/>
      <c r="F93" s="73"/>
      <c r="I93" s="129" t="str">
        <f t="shared" si="2"/>
        <v/>
      </c>
    </row>
    <row r="94" spans="1:9" x14ac:dyDescent="0.25">
      <c r="A94" s="71"/>
      <c r="B94" s="224"/>
      <c r="C94" s="224"/>
      <c r="D94" s="224"/>
      <c r="E94" s="72"/>
      <c r="F94" s="73"/>
      <c r="I94" s="129" t="str">
        <f t="shared" si="2"/>
        <v/>
      </c>
    </row>
    <row r="95" spans="1:9" x14ac:dyDescent="0.25">
      <c r="A95" s="71"/>
      <c r="B95" s="224"/>
      <c r="C95" s="224"/>
      <c r="D95" s="224"/>
      <c r="E95" s="72"/>
      <c r="F95" s="73"/>
      <c r="I95" s="129" t="str">
        <f t="shared" ref="I95:I108" si="3">IF(A95="","",HYPERLINK("#'Action Items'!A1", "Go back to Action Items"))</f>
        <v/>
      </c>
    </row>
    <row r="96" spans="1:9" x14ac:dyDescent="0.25">
      <c r="A96" s="71"/>
      <c r="B96" s="224"/>
      <c r="C96" s="224"/>
      <c r="D96" s="224"/>
      <c r="E96" s="72"/>
      <c r="F96" s="73"/>
      <c r="I96" s="129" t="str">
        <f t="shared" si="3"/>
        <v/>
      </c>
    </row>
    <row r="97" spans="1:9" x14ac:dyDescent="0.25">
      <c r="A97" s="71"/>
      <c r="B97" s="224"/>
      <c r="C97" s="224"/>
      <c r="D97" s="224"/>
      <c r="E97" s="72"/>
      <c r="F97" s="73"/>
      <c r="I97" s="129" t="str">
        <f t="shared" si="3"/>
        <v/>
      </c>
    </row>
    <row r="98" spans="1:9" x14ac:dyDescent="0.25">
      <c r="A98" s="71"/>
      <c r="B98" s="224"/>
      <c r="C98" s="224"/>
      <c r="D98" s="224"/>
      <c r="E98" s="72"/>
      <c r="F98" s="73"/>
      <c r="I98" s="129" t="str">
        <f t="shared" si="3"/>
        <v/>
      </c>
    </row>
    <row r="99" spans="1:9" x14ac:dyDescent="0.25">
      <c r="A99" s="71"/>
      <c r="B99" s="224"/>
      <c r="C99" s="224"/>
      <c r="D99" s="224"/>
      <c r="E99" s="72"/>
      <c r="F99" s="73"/>
      <c r="I99" s="129" t="str">
        <f t="shared" si="3"/>
        <v/>
      </c>
    </row>
    <row r="100" spans="1:9" x14ac:dyDescent="0.25">
      <c r="A100" s="71"/>
      <c r="B100" s="224"/>
      <c r="C100" s="224"/>
      <c r="D100" s="224"/>
      <c r="E100" s="72"/>
      <c r="F100" s="73"/>
      <c r="I100" s="129" t="str">
        <f t="shared" si="3"/>
        <v/>
      </c>
    </row>
    <row r="101" spans="1:9" x14ac:dyDescent="0.25">
      <c r="A101" s="71"/>
      <c r="B101" s="224"/>
      <c r="C101" s="224"/>
      <c r="D101" s="224"/>
      <c r="E101" s="72"/>
      <c r="F101" s="73"/>
      <c r="I101" s="129" t="str">
        <f t="shared" si="3"/>
        <v/>
      </c>
    </row>
    <row r="102" spans="1:9" x14ac:dyDescent="0.25">
      <c r="A102" s="71"/>
      <c r="B102" s="224"/>
      <c r="C102" s="224"/>
      <c r="D102" s="224"/>
      <c r="E102" s="72"/>
      <c r="F102" s="73"/>
      <c r="I102" s="129" t="str">
        <f t="shared" si="3"/>
        <v/>
      </c>
    </row>
    <row r="103" spans="1:9" x14ac:dyDescent="0.25">
      <c r="A103" s="71"/>
      <c r="B103" s="224"/>
      <c r="C103" s="224"/>
      <c r="D103" s="224"/>
      <c r="E103" s="72"/>
      <c r="F103" s="73"/>
      <c r="I103" s="129" t="str">
        <f t="shared" si="3"/>
        <v/>
      </c>
    </row>
    <row r="104" spans="1:9" x14ac:dyDescent="0.25">
      <c r="A104" s="71"/>
      <c r="B104" s="224"/>
      <c r="C104" s="224"/>
      <c r="D104" s="224"/>
      <c r="E104" s="72"/>
      <c r="F104" s="73"/>
      <c r="I104" s="129" t="str">
        <f t="shared" si="3"/>
        <v/>
      </c>
    </row>
    <row r="105" spans="1:9" x14ac:dyDescent="0.25">
      <c r="A105" s="71"/>
      <c r="B105" s="224"/>
      <c r="C105" s="224"/>
      <c r="D105" s="224"/>
      <c r="E105" s="72"/>
      <c r="F105" s="73"/>
      <c r="I105" s="129" t="str">
        <f t="shared" si="3"/>
        <v/>
      </c>
    </row>
    <row r="106" spans="1:9" x14ac:dyDescent="0.25">
      <c r="A106" s="71"/>
      <c r="B106" s="224"/>
      <c r="C106" s="224"/>
      <c r="D106" s="224"/>
      <c r="E106" s="72"/>
      <c r="F106" s="73"/>
      <c r="I106" s="129" t="str">
        <f t="shared" si="3"/>
        <v/>
      </c>
    </row>
    <row r="107" spans="1:9" x14ac:dyDescent="0.25">
      <c r="A107" s="71"/>
      <c r="B107" s="224"/>
      <c r="C107" s="224"/>
      <c r="D107" s="224"/>
      <c r="E107" s="72"/>
      <c r="F107" s="73"/>
      <c r="I107" s="129" t="str">
        <f t="shared" si="3"/>
        <v/>
      </c>
    </row>
    <row r="108" spans="1:9" x14ac:dyDescent="0.25">
      <c r="A108" s="71"/>
      <c r="B108" s="224"/>
      <c r="C108" s="224"/>
      <c r="D108" s="224"/>
      <c r="E108" s="72"/>
      <c r="F108" s="73"/>
      <c r="I108" s="129" t="str">
        <f t="shared" si="3"/>
        <v/>
      </c>
    </row>
    <row r="109" spans="1:9" x14ac:dyDescent="0.25">
      <c r="I109" s="129"/>
    </row>
    <row r="110" spans="1:9" x14ac:dyDescent="0.25">
      <c r="I110" s="129"/>
    </row>
  </sheetData>
  <mergeCells count="4">
    <mergeCell ref="E8:G8"/>
    <mergeCell ref="E10:G10"/>
    <mergeCell ref="E11:G11"/>
    <mergeCell ref="E12:G12"/>
  </mergeCells>
  <conditionalFormatting sqref="B19:N19 B25:N26 J20:N24">
    <cfRule type="iconSet" priority="3">
      <iconSet>
        <cfvo type="percent" val="0"/>
        <cfvo type="num" val="1"/>
        <cfvo type="num" val="3"/>
      </iconSet>
    </cfRule>
  </conditionalFormatting>
  <conditionalFormatting sqref="B24:H24">
    <cfRule type="iconSet" priority="2">
      <iconSet>
        <cfvo type="percent" val="0"/>
        <cfvo type="num" val="1"/>
        <cfvo type="num" val="3"/>
      </iconSet>
    </cfRule>
  </conditionalFormatting>
  <conditionalFormatting sqref="I24">
    <cfRule type="iconSet" priority="1">
      <iconSet>
        <cfvo type="percent" val="0"/>
        <cfvo type="num" val="1"/>
        <cfvo type="num" val="3"/>
      </iconSet>
    </cfRule>
  </conditionalFormatting>
  <dataValidations count="4">
    <dataValidation allowBlank="1" showInputMessage="1" showErrorMessage="1" prompt="TK, License, NRE or Royalty" sqref="B7"/>
    <dataValidation allowBlank="1" showInputMessage="1" showErrorMessage="1" prompt="IPD or CSD" sqref="B8"/>
    <dataValidation allowBlank="1" showInputMessage="1" showErrorMessage="1" prompt="70% - 100% : Most likely close in this quarter_x000a_40% - 60% : Normal chance to close_x000a_0% - 30% : Low chance to close" sqref="B10"/>
    <dataValidation allowBlank="1" showInputMessage="1" showErrorMessage="1" prompt="Q1, Q2, Q3 or Q4" sqref="B11"/>
  </dataValidations>
  <hyperlinks>
    <hyperlink ref="A1" location="Menu!A1" display="Back To Menu"/>
    <hyperlink ref="B1" location="'Regular Cases'!A1" display="Regular Cases"/>
    <hyperlink ref="C1" location="QECD!B4" display="QECD"/>
    <hyperlink ref="D1" location="'Action Items'!A1" display="Action Items"/>
    <hyperlink ref="E1" location="Summary!A1" display="Summary"/>
    <hyperlink ref="F1" location="Weekly!A1" display="Weekly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Please choose &quot;High&quot;, &quot;Low&quot; or &quot;Funnel&quot; from the drop-down list, or enter it yourself._x000a__x000a_Funnel -- This project is being cooked and may go real in the next few quarters.">
          <x14:formula1>
            <xm:f>Worksheet!$A$2:$A$4</xm:f>
          </x14:formula1>
          <xm:sqref>B12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Q110"/>
  <sheetViews>
    <sheetView workbookViewId="0">
      <pane ySplit="2" topLeftCell="A3" activePane="bottomLeft" state="frozen"/>
      <selection pane="bottomLeft"/>
    </sheetView>
  </sheetViews>
  <sheetFormatPr defaultColWidth="18.42578125" defaultRowHeight="15" x14ac:dyDescent="0.25"/>
  <cols>
    <col min="1" max="1" width="24.5703125" style="1" customWidth="1"/>
    <col min="2" max="8" width="15.85546875" style="1" customWidth="1"/>
    <col min="9" max="9" width="17.140625" style="1" bestFit="1" customWidth="1"/>
    <col min="10" max="11" width="15.85546875" style="1" customWidth="1"/>
    <col min="12" max="14" width="15.85546875" style="1" hidden="1" customWidth="1"/>
    <col min="15" max="17" width="0" style="1" hidden="1" customWidth="1"/>
    <col min="18" max="16384" width="18.42578125" style="1"/>
  </cols>
  <sheetData>
    <row r="1" spans="1:17" s="68" customFormat="1" ht="18.75" x14ac:dyDescent="0.25">
      <c r="A1" s="226" t="s">
        <v>150</v>
      </c>
      <c r="B1" s="226" t="s">
        <v>149</v>
      </c>
      <c r="C1" s="226" t="s">
        <v>113</v>
      </c>
      <c r="D1" s="226" t="s">
        <v>21</v>
      </c>
      <c r="E1" s="226" t="s">
        <v>114</v>
      </c>
      <c r="F1" s="226" t="s">
        <v>177</v>
      </c>
    </row>
    <row r="2" spans="1:17" ht="4.5" customHeight="1" x14ac:dyDescent="0.25"/>
    <row r="3" spans="1:17" ht="28.5" x14ac:dyDescent="0.45">
      <c r="D3" s="223" t="str">
        <f ca="1">MID(CELL("filename",A1),FIND("]",CELL("filename",A1))+1,255)  &amp; IF(B5&lt;&gt;"", " : " &amp; B5 &amp; " - " &amp; B6, "")</f>
        <v>Project 07 : NXP - M825 Turn-key</v>
      </c>
    </row>
    <row r="4" spans="1:17" ht="18.75" x14ac:dyDescent="0.3">
      <c r="A4" s="115" t="s">
        <v>141</v>
      </c>
      <c r="B4" s="95"/>
      <c r="C4" s="95"/>
      <c r="D4" s="95"/>
      <c r="E4" s="95"/>
      <c r="F4" s="95" t="s">
        <v>153</v>
      </c>
      <c r="G4" s="95" t="s">
        <v>154</v>
      </c>
      <c r="L4" s="1" t="s">
        <v>147</v>
      </c>
      <c r="M4" s="1" t="s">
        <v>146</v>
      </c>
      <c r="N4" s="1" t="s">
        <v>152</v>
      </c>
      <c r="P4" s="1" t="s">
        <v>158</v>
      </c>
      <c r="Q4" s="1" t="s">
        <v>155</v>
      </c>
    </row>
    <row r="5" spans="1:17" x14ac:dyDescent="0.25">
      <c r="A5" s="95" t="s">
        <v>156</v>
      </c>
      <c r="B5" s="97" t="s">
        <v>207</v>
      </c>
      <c r="C5" s="95"/>
      <c r="D5" s="95" t="s">
        <v>20</v>
      </c>
      <c r="E5" s="95"/>
      <c r="F5" s="98">
        <v>1000</v>
      </c>
      <c r="G5" s="98">
        <v>2000</v>
      </c>
      <c r="L5" s="218" t="str">
        <f>IF(I23&lt;&gt;"", F5,"")</f>
        <v/>
      </c>
      <c r="M5" s="218">
        <f>IF(I23&lt;&gt;"","",IF(B10&gt;=40%,F5,""))</f>
        <v>1000</v>
      </c>
      <c r="N5" s="218" t="str">
        <f>IF(I23&lt;&gt;"","",IF(B10&lt;40%,F5,""))</f>
        <v/>
      </c>
      <c r="P5" s="218" t="str">
        <f>IF(I23&lt;&gt;"", F6,"")</f>
        <v/>
      </c>
      <c r="Q5" s="1">
        <f>IF(P5 = "", F6, "")</f>
        <v>200</v>
      </c>
    </row>
    <row r="6" spans="1:17" x14ac:dyDescent="0.25">
      <c r="A6" s="95" t="s">
        <v>157</v>
      </c>
      <c r="B6" s="97" t="s">
        <v>211</v>
      </c>
      <c r="C6" s="95"/>
      <c r="D6" s="95" t="s">
        <v>45</v>
      </c>
      <c r="E6" s="95"/>
      <c r="F6" s="98">
        <v>200</v>
      </c>
      <c r="G6" s="98">
        <v>200</v>
      </c>
    </row>
    <row r="7" spans="1:17" x14ac:dyDescent="0.25">
      <c r="A7" s="95" t="s">
        <v>44</v>
      </c>
      <c r="B7" s="97" t="s">
        <v>194</v>
      </c>
      <c r="C7" s="95"/>
      <c r="D7" s="95"/>
      <c r="E7" s="95"/>
      <c r="F7" s="95"/>
      <c r="G7" s="95"/>
    </row>
    <row r="8" spans="1:17" x14ac:dyDescent="0.25">
      <c r="A8" s="95" t="s">
        <v>17</v>
      </c>
      <c r="B8" s="97" t="s">
        <v>116</v>
      </c>
      <c r="C8" s="95"/>
      <c r="D8" s="95" t="s">
        <v>43</v>
      </c>
      <c r="E8" s="253"/>
      <c r="F8" s="253"/>
      <c r="G8" s="253"/>
    </row>
    <row r="9" spans="1:17" x14ac:dyDescent="0.25">
      <c r="A9" s="95" t="s">
        <v>18</v>
      </c>
      <c r="B9" s="97" t="s">
        <v>209</v>
      </c>
      <c r="C9" s="95"/>
      <c r="D9" s="95"/>
      <c r="E9" s="95"/>
      <c r="F9" s="95"/>
      <c r="G9" s="95"/>
    </row>
    <row r="10" spans="1:17" x14ac:dyDescent="0.25">
      <c r="A10" s="95" t="s">
        <v>19</v>
      </c>
      <c r="B10" s="99">
        <v>0.5</v>
      </c>
      <c r="C10" s="95"/>
      <c r="D10" s="95" t="s">
        <v>159</v>
      </c>
      <c r="E10" s="253"/>
      <c r="F10" s="253"/>
      <c r="G10" s="253"/>
    </row>
    <row r="11" spans="1:17" x14ac:dyDescent="0.25">
      <c r="A11" s="95" t="s">
        <v>166</v>
      </c>
      <c r="B11" s="97" t="s">
        <v>196</v>
      </c>
      <c r="C11" s="95"/>
      <c r="D11" s="95" t="s">
        <v>160</v>
      </c>
      <c r="E11" s="253"/>
      <c r="F11" s="253"/>
      <c r="G11" s="253"/>
    </row>
    <row r="12" spans="1:17" x14ac:dyDescent="0.25">
      <c r="A12" s="95" t="s">
        <v>118</v>
      </c>
      <c r="B12" s="97" t="s">
        <v>120</v>
      </c>
      <c r="C12" s="95"/>
      <c r="D12" s="95" t="s">
        <v>161</v>
      </c>
      <c r="E12" s="253"/>
      <c r="F12" s="253"/>
      <c r="G12" s="253"/>
    </row>
    <row r="15" spans="1:17" ht="18.75" x14ac:dyDescent="0.3">
      <c r="A15" s="115" t="str">
        <f>"Stage: " &amp; B15</f>
        <v>Stage: 2</v>
      </c>
      <c r="B15" s="132">
        <f>IF(I23&lt;&gt;"", 10, IF(G23&lt;&gt;"", 8, IF(C23&lt;&gt;"", 6, IF(E18&lt;&gt;"", 4, IF(B18&lt;&gt;"", 2, "")))))</f>
        <v>2</v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</row>
    <row r="16" spans="1:17" x14ac:dyDescent="0.25">
      <c r="A16" s="127" t="s">
        <v>0</v>
      </c>
      <c r="B16" s="216" t="s">
        <v>3</v>
      </c>
      <c r="C16" s="125" t="s">
        <v>6</v>
      </c>
      <c r="D16" s="125" t="s">
        <v>4</v>
      </c>
      <c r="E16" s="216" t="s">
        <v>5</v>
      </c>
      <c r="F16" s="125" t="s">
        <v>7</v>
      </c>
      <c r="G16" s="95"/>
      <c r="H16" s="95"/>
      <c r="I16" s="95"/>
      <c r="J16" s="95"/>
      <c r="K16" s="95"/>
      <c r="L16" s="95"/>
      <c r="M16" s="95"/>
      <c r="N16" s="95"/>
    </row>
    <row r="17" spans="1:14" x14ac:dyDescent="0.25">
      <c r="A17" s="126" t="s">
        <v>42</v>
      </c>
      <c r="B17" s="119"/>
      <c r="C17" s="119"/>
      <c r="D17" s="119"/>
      <c r="E17" s="119"/>
      <c r="F17" s="140"/>
      <c r="G17" s="96"/>
      <c r="H17" s="96"/>
      <c r="I17" s="96"/>
      <c r="J17" s="96"/>
      <c r="K17" s="96"/>
      <c r="L17" s="96"/>
      <c r="M17" s="96"/>
      <c r="N17" s="96"/>
    </row>
    <row r="18" spans="1:14" x14ac:dyDescent="0.25">
      <c r="A18" s="134" t="s">
        <v>1</v>
      </c>
      <c r="B18" s="118">
        <v>42566</v>
      </c>
      <c r="C18" s="118"/>
      <c r="D18" s="118"/>
      <c r="E18" s="118"/>
      <c r="F18" s="133"/>
      <c r="G18" s="96"/>
      <c r="H18" s="96"/>
      <c r="I18" s="96"/>
      <c r="J18" s="96"/>
      <c r="K18" s="96"/>
      <c r="L18" s="96"/>
      <c r="M18" s="96"/>
      <c r="N18" s="96"/>
    </row>
    <row r="19" spans="1:14" x14ac:dyDescent="0.25">
      <c r="A19" s="134" t="s">
        <v>2</v>
      </c>
      <c r="B19" s="121" t="str">
        <f ca="1">IF(B18&lt;&gt;"", "Done", IF(B17&lt;&gt;"",(B17-TODAY()),""))</f>
        <v>Done</v>
      </c>
      <c r="C19" s="121" t="str">
        <f t="shared" ref="C19:N19" ca="1" si="0">IF(C18&lt;&gt;"", "Done", IF(C17&lt;&gt;"",(C17-TODAY()),""))</f>
        <v/>
      </c>
      <c r="D19" s="121" t="str">
        <f t="shared" ca="1" si="0"/>
        <v/>
      </c>
      <c r="E19" s="121" t="str">
        <f t="shared" ca="1" si="0"/>
        <v/>
      </c>
      <c r="F19" s="122" t="str">
        <f t="shared" ca="1" si="0"/>
        <v/>
      </c>
      <c r="G19" s="100" t="str">
        <f t="shared" ca="1" si="0"/>
        <v/>
      </c>
      <c r="H19" s="100" t="str">
        <f t="shared" ca="1" si="0"/>
        <v/>
      </c>
      <c r="I19" s="100" t="str">
        <f t="shared" ca="1" si="0"/>
        <v/>
      </c>
      <c r="J19" s="76" t="str">
        <f t="shared" ca="1" si="0"/>
        <v/>
      </c>
      <c r="K19" s="76" t="str">
        <f t="shared" ca="1" si="0"/>
        <v/>
      </c>
      <c r="L19" s="76" t="str">
        <f t="shared" ca="1" si="0"/>
        <v/>
      </c>
      <c r="M19" s="76" t="str">
        <f t="shared" ca="1" si="0"/>
        <v/>
      </c>
      <c r="N19" s="76" t="str">
        <f t="shared" ca="1" si="0"/>
        <v/>
      </c>
    </row>
    <row r="20" spans="1:14" x14ac:dyDescent="0.25">
      <c r="A20" s="135"/>
      <c r="B20" s="114"/>
      <c r="C20" s="114"/>
      <c r="D20" s="114"/>
      <c r="E20" s="114"/>
      <c r="F20" s="114"/>
      <c r="G20" s="114"/>
      <c r="H20" s="114"/>
      <c r="I20" s="114"/>
      <c r="J20" s="76"/>
      <c r="K20" s="76"/>
      <c r="L20" s="76"/>
      <c r="M20" s="76"/>
      <c r="N20" s="76"/>
    </row>
    <row r="21" spans="1:14" ht="30" x14ac:dyDescent="0.25">
      <c r="A21" s="126" t="s">
        <v>9</v>
      </c>
      <c r="B21" s="117" t="s">
        <v>8</v>
      </c>
      <c r="C21" s="217" t="s">
        <v>10</v>
      </c>
      <c r="D21" s="117" t="s">
        <v>11</v>
      </c>
      <c r="E21" s="117" t="s">
        <v>12</v>
      </c>
      <c r="F21" s="117" t="s">
        <v>13</v>
      </c>
      <c r="G21" s="217" t="s">
        <v>14</v>
      </c>
      <c r="H21" s="117" t="s">
        <v>16</v>
      </c>
      <c r="I21" s="217" t="s">
        <v>15</v>
      </c>
      <c r="J21" s="76"/>
      <c r="K21" s="76"/>
      <c r="L21" s="76"/>
      <c r="M21" s="76"/>
      <c r="N21" s="76"/>
    </row>
    <row r="22" spans="1:14" x14ac:dyDescent="0.25">
      <c r="A22" s="134" t="s">
        <v>42</v>
      </c>
      <c r="B22" s="118"/>
      <c r="C22" s="118"/>
      <c r="D22" s="118"/>
      <c r="E22" s="118"/>
      <c r="F22" s="118"/>
      <c r="G22" s="118"/>
      <c r="H22" s="118"/>
      <c r="I22" s="133"/>
      <c r="J22" s="76"/>
      <c r="K22" s="76"/>
      <c r="L22" s="76"/>
      <c r="M22" s="76"/>
      <c r="N22" s="76"/>
    </row>
    <row r="23" spans="1:14" x14ac:dyDescent="0.25">
      <c r="A23" s="134" t="s">
        <v>1</v>
      </c>
      <c r="B23" s="118"/>
      <c r="C23" s="118"/>
      <c r="D23" s="118"/>
      <c r="E23" s="118"/>
      <c r="F23" s="118"/>
      <c r="G23" s="118"/>
      <c r="H23" s="118"/>
      <c r="I23" s="133"/>
      <c r="J23" s="76"/>
      <c r="K23" s="76"/>
      <c r="L23" s="76"/>
      <c r="M23" s="76"/>
      <c r="N23" s="76"/>
    </row>
    <row r="24" spans="1:14" x14ac:dyDescent="0.25">
      <c r="A24" s="136" t="s">
        <v>2</v>
      </c>
      <c r="B24" s="124" t="str">
        <f ca="1">IF(B23&lt;&gt;"", "Done", IF(B22&lt;&gt;"",(B22-TODAY()),""))</f>
        <v/>
      </c>
      <c r="C24" s="124" t="str">
        <f t="shared" ref="C24:I24" ca="1" si="1">IF(C23&lt;&gt;"", "Done", IF(C22&lt;&gt;"",(C22-TODAY()),""))</f>
        <v/>
      </c>
      <c r="D24" s="124" t="str">
        <f t="shared" ca="1" si="1"/>
        <v/>
      </c>
      <c r="E24" s="124" t="str">
        <f t="shared" ca="1" si="1"/>
        <v/>
      </c>
      <c r="F24" s="124" t="str">
        <f t="shared" ca="1" si="1"/>
        <v/>
      </c>
      <c r="G24" s="124" t="str">
        <f t="shared" ca="1" si="1"/>
        <v/>
      </c>
      <c r="H24" s="120" t="str">
        <f t="shared" ca="1" si="1"/>
        <v/>
      </c>
      <c r="I24" s="122" t="str">
        <f t="shared" ca="1" si="1"/>
        <v/>
      </c>
      <c r="J24" s="76"/>
      <c r="K24" s="76"/>
      <c r="L24" s="76"/>
      <c r="M24" s="76"/>
      <c r="N24" s="76"/>
    </row>
    <row r="25" spans="1:14" x14ac:dyDescent="0.25">
      <c r="B25" s="76"/>
      <c r="C25" s="76"/>
      <c r="D25" s="76"/>
      <c r="E25" s="76"/>
      <c r="F25" s="76"/>
      <c r="G25" s="76"/>
      <c r="H25" s="123"/>
      <c r="I25" s="76"/>
      <c r="J25" s="76"/>
      <c r="K25" s="76"/>
      <c r="L25" s="76"/>
      <c r="M25" s="76"/>
      <c r="N25" s="76"/>
    </row>
    <row r="26" spans="1:14" x14ac:dyDescent="0.25"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</row>
    <row r="29" spans="1:14" ht="18.75" x14ac:dyDescent="0.3">
      <c r="A29" s="116" t="s">
        <v>21</v>
      </c>
      <c r="B29" s="66" t="s">
        <v>41</v>
      </c>
      <c r="C29" s="66" t="s">
        <v>42</v>
      </c>
      <c r="D29" s="66" t="s">
        <v>1</v>
      </c>
      <c r="E29" s="66" t="s">
        <v>67</v>
      </c>
      <c r="F29" s="1" t="s">
        <v>43</v>
      </c>
    </row>
    <row r="30" spans="1:14" x14ac:dyDescent="0.25">
      <c r="A30" s="71" t="str">
        <f>IF(B30&lt;&gt;"", IF(D30 = "", 1, ""), "")</f>
        <v/>
      </c>
      <c r="B30" s="224"/>
      <c r="C30" s="224"/>
      <c r="D30" s="224"/>
      <c r="E30" s="72"/>
      <c r="F30" s="73"/>
      <c r="I30" s="129" t="str">
        <f>IF(A30="","",HYPERLINK("#'Action Items'!A1", "Go back to Action Items"))</f>
        <v/>
      </c>
    </row>
    <row r="31" spans="1:14" x14ac:dyDescent="0.25">
      <c r="A31" s="71" t="str">
        <f>IF(B31&lt;&gt;"", IF(D31 = "", MAX($A$30:A30)+1, ""), "")</f>
        <v/>
      </c>
      <c r="B31" s="224"/>
      <c r="C31" s="224"/>
      <c r="D31" s="224"/>
      <c r="E31" s="72"/>
      <c r="F31" s="73"/>
      <c r="I31" s="129" t="str">
        <f t="shared" ref="I31:I94" si="2">IF(A31="","",HYPERLINK("#'Action Items'!A1", "Go back to Action Items"))</f>
        <v/>
      </c>
    </row>
    <row r="32" spans="1:14" x14ac:dyDescent="0.25">
      <c r="A32" s="71" t="str">
        <f>IF(B32&lt;&gt;"", IF(D32 = "", MAX($A$30:A31)+1, ""), "")</f>
        <v/>
      </c>
      <c r="B32" s="224"/>
      <c r="C32" s="224"/>
      <c r="D32" s="224"/>
      <c r="E32" s="72"/>
      <c r="F32" s="73"/>
      <c r="I32" s="129" t="str">
        <f t="shared" si="2"/>
        <v/>
      </c>
    </row>
    <row r="33" spans="1:9" x14ac:dyDescent="0.25">
      <c r="A33" s="71" t="str">
        <f>IF(B33&lt;&gt;"", IF(D33 = "", MAX($A$30:A32)+1, ""), "")</f>
        <v/>
      </c>
      <c r="B33" s="224"/>
      <c r="C33" s="224"/>
      <c r="D33" s="224"/>
      <c r="E33" s="72"/>
      <c r="F33" s="73"/>
      <c r="I33" s="129" t="str">
        <f t="shared" si="2"/>
        <v/>
      </c>
    </row>
    <row r="34" spans="1:9" x14ac:dyDescent="0.25">
      <c r="A34" s="71" t="str">
        <f>IF(B34&lt;&gt;"", IF(D34 = "", MAX($A$30:A33)+1, ""), "")</f>
        <v/>
      </c>
      <c r="B34" s="224"/>
      <c r="C34" s="224"/>
      <c r="D34" s="224"/>
      <c r="E34" s="72"/>
      <c r="F34" s="73"/>
      <c r="I34" s="129" t="str">
        <f t="shared" si="2"/>
        <v/>
      </c>
    </row>
    <row r="35" spans="1:9" x14ac:dyDescent="0.25">
      <c r="A35" s="71" t="str">
        <f>IF(B35&lt;&gt;"", IF(D35 = "", MAX($A$30:A34)+1, ""), "")</f>
        <v/>
      </c>
      <c r="B35" s="224"/>
      <c r="C35" s="224"/>
      <c r="D35" s="224"/>
      <c r="E35" s="72"/>
      <c r="F35" s="73"/>
      <c r="I35" s="129" t="str">
        <f t="shared" si="2"/>
        <v/>
      </c>
    </row>
    <row r="36" spans="1:9" x14ac:dyDescent="0.25">
      <c r="A36" s="71" t="str">
        <f>IF(B36&lt;&gt;"", IF(D36 = "", MAX($A$30:A35)+1, ""), "")</f>
        <v/>
      </c>
      <c r="B36" s="224"/>
      <c r="C36" s="224"/>
      <c r="D36" s="224"/>
      <c r="E36" s="72"/>
      <c r="F36" s="73"/>
      <c r="I36" s="129" t="str">
        <f t="shared" si="2"/>
        <v/>
      </c>
    </row>
    <row r="37" spans="1:9" x14ac:dyDescent="0.25">
      <c r="A37" s="71" t="str">
        <f>IF(B37&lt;&gt;"", IF(D37 = "", MAX($A$30:A36)+1, ""), "")</f>
        <v/>
      </c>
      <c r="B37" s="224"/>
      <c r="C37" s="224"/>
      <c r="D37" s="224"/>
      <c r="E37" s="72"/>
      <c r="F37" s="73"/>
      <c r="I37" s="129" t="str">
        <f t="shared" si="2"/>
        <v/>
      </c>
    </row>
    <row r="38" spans="1:9" x14ac:dyDescent="0.25">
      <c r="A38" s="71" t="str">
        <f>IF(B38&lt;&gt;"", IF(D38 = "", MAX($A$30:A37)+1, ""), "")</f>
        <v/>
      </c>
      <c r="B38" s="224"/>
      <c r="C38" s="224"/>
      <c r="D38" s="224"/>
      <c r="E38" s="72"/>
      <c r="F38" s="73"/>
      <c r="I38" s="129" t="str">
        <f t="shared" si="2"/>
        <v/>
      </c>
    </row>
    <row r="39" spans="1:9" x14ac:dyDescent="0.25">
      <c r="A39" s="71" t="str">
        <f>IF(B39&lt;&gt;"", IF(D39 = "", MAX($A$30:A38)+1, ""), "")</f>
        <v/>
      </c>
      <c r="B39" s="224"/>
      <c r="C39" s="224"/>
      <c r="D39" s="224"/>
      <c r="E39" s="72"/>
      <c r="F39" s="73"/>
      <c r="I39" s="129" t="str">
        <f t="shared" si="2"/>
        <v/>
      </c>
    </row>
    <row r="40" spans="1:9" x14ac:dyDescent="0.25">
      <c r="A40" s="71" t="str">
        <f>IF(B40&lt;&gt;"", IF(D40 = "", MAX($A$30:A39)+1, ""), "")</f>
        <v/>
      </c>
      <c r="B40" s="224"/>
      <c r="C40" s="224"/>
      <c r="D40" s="224"/>
      <c r="E40" s="72"/>
      <c r="F40" s="73"/>
      <c r="I40" s="129" t="str">
        <f t="shared" si="2"/>
        <v/>
      </c>
    </row>
    <row r="41" spans="1:9" x14ac:dyDescent="0.25">
      <c r="A41" s="71" t="str">
        <f>IF(B41&lt;&gt;"", IF(D41 = "", MAX($A$30:A40)+1, ""), "")</f>
        <v/>
      </c>
      <c r="B41" s="224"/>
      <c r="C41" s="224"/>
      <c r="D41" s="224"/>
      <c r="E41" s="72"/>
      <c r="F41" s="73"/>
      <c r="I41" s="129" t="str">
        <f t="shared" si="2"/>
        <v/>
      </c>
    </row>
    <row r="42" spans="1:9" x14ac:dyDescent="0.25">
      <c r="A42" s="71" t="str">
        <f>IF(B42&lt;&gt;"", IF(D42 = "", MAX($A$30:A41)+1, ""), "")</f>
        <v/>
      </c>
      <c r="B42" s="224"/>
      <c r="C42" s="224"/>
      <c r="D42" s="224"/>
      <c r="E42" s="72"/>
      <c r="F42" s="73"/>
      <c r="I42" s="129" t="str">
        <f t="shared" si="2"/>
        <v/>
      </c>
    </row>
    <row r="43" spans="1:9" x14ac:dyDescent="0.25">
      <c r="A43" s="71" t="str">
        <f>IF(B43&lt;&gt;"", IF(D43 = "", MAX($A$30:A42)+1, ""), "")</f>
        <v/>
      </c>
      <c r="B43" s="224"/>
      <c r="C43" s="224"/>
      <c r="D43" s="224"/>
      <c r="E43" s="72"/>
      <c r="F43" s="73"/>
      <c r="I43" s="129" t="str">
        <f t="shared" si="2"/>
        <v/>
      </c>
    </row>
    <row r="44" spans="1:9" x14ac:dyDescent="0.25">
      <c r="A44" s="71" t="str">
        <f>IF(B44&lt;&gt;"", IF(D44 = "", MAX($A$30:A43)+1, ""), "")</f>
        <v/>
      </c>
      <c r="B44" s="224"/>
      <c r="C44" s="224"/>
      <c r="D44" s="224"/>
      <c r="E44" s="72"/>
      <c r="F44" s="73"/>
      <c r="I44" s="129" t="str">
        <f t="shared" si="2"/>
        <v/>
      </c>
    </row>
    <row r="45" spans="1:9" x14ac:dyDescent="0.25">
      <c r="A45" s="71"/>
      <c r="B45" s="224"/>
      <c r="C45" s="224"/>
      <c r="D45" s="224"/>
      <c r="E45" s="72"/>
      <c r="F45" s="73"/>
      <c r="I45" s="129" t="str">
        <f t="shared" si="2"/>
        <v/>
      </c>
    </row>
    <row r="46" spans="1:9" x14ac:dyDescent="0.25">
      <c r="A46" s="71"/>
      <c r="B46" s="224"/>
      <c r="C46" s="224"/>
      <c r="D46" s="224"/>
      <c r="E46" s="72"/>
      <c r="F46" s="73"/>
      <c r="I46" s="129" t="str">
        <f t="shared" si="2"/>
        <v/>
      </c>
    </row>
    <row r="47" spans="1:9" x14ac:dyDescent="0.25">
      <c r="A47" s="71"/>
      <c r="B47" s="224"/>
      <c r="C47" s="224"/>
      <c r="D47" s="224"/>
      <c r="E47" s="72"/>
      <c r="F47" s="73"/>
      <c r="I47" s="129" t="str">
        <f t="shared" si="2"/>
        <v/>
      </c>
    </row>
    <row r="48" spans="1:9" x14ac:dyDescent="0.25">
      <c r="A48" s="71"/>
      <c r="B48" s="224"/>
      <c r="C48" s="224"/>
      <c r="D48" s="224"/>
      <c r="E48" s="72"/>
      <c r="F48" s="73"/>
      <c r="I48" s="129" t="str">
        <f t="shared" si="2"/>
        <v/>
      </c>
    </row>
    <row r="49" spans="1:9" x14ac:dyDescent="0.25">
      <c r="A49" s="71"/>
      <c r="B49" s="224"/>
      <c r="C49" s="224"/>
      <c r="D49" s="224"/>
      <c r="E49" s="72"/>
      <c r="F49" s="73"/>
      <c r="I49" s="129" t="str">
        <f t="shared" si="2"/>
        <v/>
      </c>
    </row>
    <row r="50" spans="1:9" x14ac:dyDescent="0.25">
      <c r="A50" s="71"/>
      <c r="B50" s="224"/>
      <c r="C50" s="224"/>
      <c r="D50" s="224"/>
      <c r="E50" s="72"/>
      <c r="F50" s="73"/>
      <c r="I50" s="129" t="str">
        <f t="shared" si="2"/>
        <v/>
      </c>
    </row>
    <row r="51" spans="1:9" x14ac:dyDescent="0.25">
      <c r="A51" s="71"/>
      <c r="B51" s="224"/>
      <c r="C51" s="224"/>
      <c r="D51" s="224"/>
      <c r="E51" s="72"/>
      <c r="F51" s="73"/>
      <c r="I51" s="129" t="str">
        <f t="shared" si="2"/>
        <v/>
      </c>
    </row>
    <row r="52" spans="1:9" x14ac:dyDescent="0.25">
      <c r="A52" s="71"/>
      <c r="B52" s="224"/>
      <c r="C52" s="224"/>
      <c r="D52" s="224"/>
      <c r="E52" s="72"/>
      <c r="F52" s="73"/>
      <c r="I52" s="129" t="str">
        <f t="shared" si="2"/>
        <v/>
      </c>
    </row>
    <row r="53" spans="1:9" x14ac:dyDescent="0.25">
      <c r="A53" s="71"/>
      <c r="B53" s="224"/>
      <c r="C53" s="224"/>
      <c r="D53" s="224"/>
      <c r="E53" s="72"/>
      <c r="F53" s="73"/>
      <c r="I53" s="129" t="str">
        <f t="shared" si="2"/>
        <v/>
      </c>
    </row>
    <row r="54" spans="1:9" x14ac:dyDescent="0.25">
      <c r="A54" s="71"/>
      <c r="B54" s="224"/>
      <c r="C54" s="224"/>
      <c r="D54" s="224"/>
      <c r="E54" s="72"/>
      <c r="F54" s="73"/>
      <c r="I54" s="129" t="str">
        <f t="shared" si="2"/>
        <v/>
      </c>
    </row>
    <row r="55" spans="1:9" x14ac:dyDescent="0.25">
      <c r="A55" s="71"/>
      <c r="B55" s="224"/>
      <c r="C55" s="224"/>
      <c r="D55" s="224"/>
      <c r="E55" s="72"/>
      <c r="F55" s="73"/>
      <c r="I55" s="129" t="str">
        <f t="shared" si="2"/>
        <v/>
      </c>
    </row>
    <row r="56" spans="1:9" x14ac:dyDescent="0.25">
      <c r="A56" s="71"/>
      <c r="B56" s="224"/>
      <c r="C56" s="224"/>
      <c r="D56" s="224"/>
      <c r="E56" s="72"/>
      <c r="F56" s="73"/>
      <c r="I56" s="129" t="str">
        <f t="shared" si="2"/>
        <v/>
      </c>
    </row>
    <row r="57" spans="1:9" x14ac:dyDescent="0.25">
      <c r="A57" s="71"/>
      <c r="B57" s="224"/>
      <c r="C57" s="224"/>
      <c r="D57" s="224"/>
      <c r="E57" s="72"/>
      <c r="F57" s="73"/>
      <c r="I57" s="129" t="str">
        <f t="shared" si="2"/>
        <v/>
      </c>
    </row>
    <row r="58" spans="1:9" x14ac:dyDescent="0.25">
      <c r="A58" s="71"/>
      <c r="B58" s="224"/>
      <c r="C58" s="224"/>
      <c r="D58" s="224"/>
      <c r="E58" s="72"/>
      <c r="F58" s="73"/>
      <c r="I58" s="129" t="str">
        <f t="shared" si="2"/>
        <v/>
      </c>
    </row>
    <row r="59" spans="1:9" x14ac:dyDescent="0.25">
      <c r="A59" s="71"/>
      <c r="B59" s="224"/>
      <c r="C59" s="224"/>
      <c r="D59" s="224"/>
      <c r="E59" s="72"/>
      <c r="F59" s="73"/>
      <c r="I59" s="129" t="str">
        <f t="shared" si="2"/>
        <v/>
      </c>
    </row>
    <row r="60" spans="1:9" x14ac:dyDescent="0.25">
      <c r="A60" s="71"/>
      <c r="B60" s="224"/>
      <c r="C60" s="224"/>
      <c r="D60" s="224"/>
      <c r="E60" s="72"/>
      <c r="F60" s="73"/>
      <c r="I60" s="129" t="str">
        <f t="shared" si="2"/>
        <v/>
      </c>
    </row>
    <row r="61" spans="1:9" x14ac:dyDescent="0.25">
      <c r="A61" s="71"/>
      <c r="B61" s="224"/>
      <c r="C61" s="224"/>
      <c r="D61" s="224"/>
      <c r="E61" s="72"/>
      <c r="F61" s="73"/>
      <c r="I61" s="129" t="str">
        <f t="shared" si="2"/>
        <v/>
      </c>
    </row>
    <row r="62" spans="1:9" x14ac:dyDescent="0.25">
      <c r="A62" s="71"/>
      <c r="B62" s="224"/>
      <c r="C62" s="224"/>
      <c r="D62" s="224"/>
      <c r="E62" s="72"/>
      <c r="F62" s="73"/>
      <c r="I62" s="129" t="str">
        <f t="shared" si="2"/>
        <v/>
      </c>
    </row>
    <row r="63" spans="1:9" x14ac:dyDescent="0.25">
      <c r="A63" s="71"/>
      <c r="B63" s="224"/>
      <c r="C63" s="224"/>
      <c r="D63" s="224"/>
      <c r="E63" s="72"/>
      <c r="F63" s="73"/>
      <c r="I63" s="129" t="str">
        <f t="shared" si="2"/>
        <v/>
      </c>
    </row>
    <row r="64" spans="1:9" x14ac:dyDescent="0.25">
      <c r="A64" s="71"/>
      <c r="B64" s="224"/>
      <c r="C64" s="224"/>
      <c r="D64" s="224"/>
      <c r="E64" s="72"/>
      <c r="F64" s="73"/>
      <c r="I64" s="129" t="str">
        <f t="shared" si="2"/>
        <v/>
      </c>
    </row>
    <row r="65" spans="1:9" x14ac:dyDescent="0.25">
      <c r="A65" s="71"/>
      <c r="B65" s="224"/>
      <c r="C65" s="224"/>
      <c r="D65" s="224"/>
      <c r="E65" s="72"/>
      <c r="F65" s="73"/>
      <c r="I65" s="129" t="str">
        <f t="shared" si="2"/>
        <v/>
      </c>
    </row>
    <row r="66" spans="1:9" x14ac:dyDescent="0.25">
      <c r="A66" s="71"/>
      <c r="B66" s="224"/>
      <c r="C66" s="224"/>
      <c r="D66" s="224"/>
      <c r="E66" s="72"/>
      <c r="F66" s="73"/>
      <c r="I66" s="129" t="str">
        <f t="shared" si="2"/>
        <v/>
      </c>
    </row>
    <row r="67" spans="1:9" x14ac:dyDescent="0.25">
      <c r="A67" s="71"/>
      <c r="B67" s="224"/>
      <c r="C67" s="224"/>
      <c r="D67" s="224"/>
      <c r="E67" s="72"/>
      <c r="F67" s="73"/>
      <c r="I67" s="129" t="str">
        <f t="shared" si="2"/>
        <v/>
      </c>
    </row>
    <row r="68" spans="1:9" x14ac:dyDescent="0.25">
      <c r="A68" s="71"/>
      <c r="B68" s="224"/>
      <c r="C68" s="224"/>
      <c r="D68" s="224"/>
      <c r="E68" s="72"/>
      <c r="F68" s="73"/>
      <c r="I68" s="129" t="str">
        <f t="shared" si="2"/>
        <v/>
      </c>
    </row>
    <row r="69" spans="1:9" x14ac:dyDescent="0.25">
      <c r="A69" s="71"/>
      <c r="B69" s="224"/>
      <c r="C69" s="224"/>
      <c r="D69" s="224"/>
      <c r="E69" s="72"/>
      <c r="F69" s="73"/>
      <c r="I69" s="129" t="str">
        <f t="shared" si="2"/>
        <v/>
      </c>
    </row>
    <row r="70" spans="1:9" x14ac:dyDescent="0.25">
      <c r="A70" s="71"/>
      <c r="B70" s="224"/>
      <c r="C70" s="224"/>
      <c r="D70" s="224"/>
      <c r="E70" s="72"/>
      <c r="F70" s="73"/>
      <c r="I70" s="129" t="str">
        <f t="shared" si="2"/>
        <v/>
      </c>
    </row>
    <row r="71" spans="1:9" x14ac:dyDescent="0.25">
      <c r="A71" s="71"/>
      <c r="B71" s="224"/>
      <c r="C71" s="224"/>
      <c r="D71" s="224"/>
      <c r="E71" s="72"/>
      <c r="F71" s="73"/>
      <c r="I71" s="129" t="str">
        <f t="shared" si="2"/>
        <v/>
      </c>
    </row>
    <row r="72" spans="1:9" x14ac:dyDescent="0.25">
      <c r="A72" s="71"/>
      <c r="B72" s="224"/>
      <c r="C72" s="224"/>
      <c r="D72" s="224"/>
      <c r="E72" s="72"/>
      <c r="F72" s="73"/>
      <c r="I72" s="129" t="str">
        <f t="shared" si="2"/>
        <v/>
      </c>
    </row>
    <row r="73" spans="1:9" x14ac:dyDescent="0.25">
      <c r="A73" s="71"/>
      <c r="B73" s="224"/>
      <c r="C73" s="224"/>
      <c r="D73" s="224"/>
      <c r="E73" s="72"/>
      <c r="F73" s="73"/>
      <c r="I73" s="129" t="str">
        <f t="shared" si="2"/>
        <v/>
      </c>
    </row>
    <row r="74" spans="1:9" x14ac:dyDescent="0.25">
      <c r="A74" s="71"/>
      <c r="B74" s="224"/>
      <c r="C74" s="224"/>
      <c r="D74" s="224"/>
      <c r="E74" s="72"/>
      <c r="F74" s="73"/>
      <c r="I74" s="129" t="str">
        <f t="shared" si="2"/>
        <v/>
      </c>
    </row>
    <row r="75" spans="1:9" x14ac:dyDescent="0.25">
      <c r="A75" s="71"/>
      <c r="B75" s="224"/>
      <c r="C75" s="224"/>
      <c r="D75" s="224"/>
      <c r="E75" s="72"/>
      <c r="F75" s="73"/>
      <c r="I75" s="129" t="str">
        <f t="shared" si="2"/>
        <v/>
      </c>
    </row>
    <row r="76" spans="1:9" x14ac:dyDescent="0.25">
      <c r="A76" s="71"/>
      <c r="B76" s="224"/>
      <c r="C76" s="224"/>
      <c r="D76" s="224"/>
      <c r="E76" s="72"/>
      <c r="F76" s="73"/>
      <c r="I76" s="129" t="str">
        <f t="shared" si="2"/>
        <v/>
      </c>
    </row>
    <row r="77" spans="1:9" x14ac:dyDescent="0.25">
      <c r="A77" s="71"/>
      <c r="B77" s="224"/>
      <c r="C77" s="224"/>
      <c r="D77" s="224"/>
      <c r="E77" s="72"/>
      <c r="F77" s="73"/>
      <c r="I77" s="129" t="str">
        <f t="shared" si="2"/>
        <v/>
      </c>
    </row>
    <row r="78" spans="1:9" x14ac:dyDescent="0.25">
      <c r="A78" s="71"/>
      <c r="B78" s="224"/>
      <c r="C78" s="224"/>
      <c r="D78" s="224"/>
      <c r="E78" s="72"/>
      <c r="F78" s="73"/>
      <c r="I78" s="129" t="str">
        <f t="shared" si="2"/>
        <v/>
      </c>
    </row>
    <row r="79" spans="1:9" x14ac:dyDescent="0.25">
      <c r="A79" s="71"/>
      <c r="B79" s="224"/>
      <c r="C79" s="224"/>
      <c r="D79" s="224"/>
      <c r="E79" s="72"/>
      <c r="F79" s="73"/>
      <c r="I79" s="129" t="str">
        <f t="shared" si="2"/>
        <v/>
      </c>
    </row>
    <row r="80" spans="1:9" x14ac:dyDescent="0.25">
      <c r="A80" s="71"/>
      <c r="B80" s="224"/>
      <c r="C80" s="224"/>
      <c r="D80" s="224"/>
      <c r="E80" s="72"/>
      <c r="F80" s="73"/>
      <c r="I80" s="129" t="str">
        <f t="shared" si="2"/>
        <v/>
      </c>
    </row>
    <row r="81" spans="1:9" x14ac:dyDescent="0.25">
      <c r="A81" s="71"/>
      <c r="B81" s="224"/>
      <c r="C81" s="224"/>
      <c r="D81" s="224"/>
      <c r="E81" s="72"/>
      <c r="F81" s="73"/>
      <c r="I81" s="129" t="str">
        <f t="shared" si="2"/>
        <v/>
      </c>
    </row>
    <row r="82" spans="1:9" x14ac:dyDescent="0.25">
      <c r="A82" s="71"/>
      <c r="B82" s="224"/>
      <c r="C82" s="224"/>
      <c r="D82" s="224"/>
      <c r="E82" s="72"/>
      <c r="F82" s="73"/>
      <c r="I82" s="129" t="str">
        <f t="shared" si="2"/>
        <v/>
      </c>
    </row>
    <row r="83" spans="1:9" x14ac:dyDescent="0.25">
      <c r="A83" s="71"/>
      <c r="B83" s="224"/>
      <c r="C83" s="224"/>
      <c r="D83" s="224"/>
      <c r="E83" s="72"/>
      <c r="F83" s="73"/>
      <c r="I83" s="129" t="str">
        <f t="shared" si="2"/>
        <v/>
      </c>
    </row>
    <row r="84" spans="1:9" x14ac:dyDescent="0.25">
      <c r="A84" s="71"/>
      <c r="B84" s="224"/>
      <c r="C84" s="224"/>
      <c r="D84" s="224"/>
      <c r="E84" s="72"/>
      <c r="F84" s="73"/>
      <c r="I84" s="129" t="str">
        <f t="shared" si="2"/>
        <v/>
      </c>
    </row>
    <row r="85" spans="1:9" x14ac:dyDescent="0.25">
      <c r="A85" s="71"/>
      <c r="B85" s="224"/>
      <c r="C85" s="224"/>
      <c r="D85" s="224"/>
      <c r="E85" s="72"/>
      <c r="F85" s="73"/>
      <c r="I85" s="129" t="str">
        <f t="shared" si="2"/>
        <v/>
      </c>
    </row>
    <row r="86" spans="1:9" x14ac:dyDescent="0.25">
      <c r="A86" s="71"/>
      <c r="B86" s="224"/>
      <c r="C86" s="224"/>
      <c r="D86" s="224"/>
      <c r="E86" s="72"/>
      <c r="F86" s="73"/>
      <c r="I86" s="129" t="str">
        <f t="shared" si="2"/>
        <v/>
      </c>
    </row>
    <row r="87" spans="1:9" x14ac:dyDescent="0.25">
      <c r="A87" s="71"/>
      <c r="B87" s="224"/>
      <c r="C87" s="224"/>
      <c r="D87" s="224"/>
      <c r="E87" s="72"/>
      <c r="F87" s="73"/>
      <c r="I87" s="129" t="str">
        <f t="shared" si="2"/>
        <v/>
      </c>
    </row>
    <row r="88" spans="1:9" x14ac:dyDescent="0.25">
      <c r="A88" s="71"/>
      <c r="B88" s="224"/>
      <c r="C88" s="224"/>
      <c r="D88" s="224"/>
      <c r="E88" s="72"/>
      <c r="F88" s="73"/>
      <c r="I88" s="129" t="str">
        <f t="shared" si="2"/>
        <v/>
      </c>
    </row>
    <row r="89" spans="1:9" x14ac:dyDescent="0.25">
      <c r="A89" s="71"/>
      <c r="B89" s="224"/>
      <c r="C89" s="224"/>
      <c r="D89" s="224"/>
      <c r="E89" s="72"/>
      <c r="F89" s="73"/>
      <c r="I89" s="129" t="str">
        <f t="shared" si="2"/>
        <v/>
      </c>
    </row>
    <row r="90" spans="1:9" x14ac:dyDescent="0.25">
      <c r="A90" s="71"/>
      <c r="B90" s="224"/>
      <c r="C90" s="224"/>
      <c r="D90" s="224"/>
      <c r="E90" s="72"/>
      <c r="F90" s="73"/>
      <c r="I90" s="129" t="str">
        <f t="shared" si="2"/>
        <v/>
      </c>
    </row>
    <row r="91" spans="1:9" x14ac:dyDescent="0.25">
      <c r="A91" s="71"/>
      <c r="B91" s="224"/>
      <c r="C91" s="224"/>
      <c r="D91" s="224"/>
      <c r="E91" s="72"/>
      <c r="F91" s="73"/>
      <c r="I91" s="129" t="str">
        <f t="shared" si="2"/>
        <v/>
      </c>
    </row>
    <row r="92" spans="1:9" x14ac:dyDescent="0.25">
      <c r="A92" s="71"/>
      <c r="B92" s="224"/>
      <c r="C92" s="224"/>
      <c r="D92" s="224"/>
      <c r="E92" s="72"/>
      <c r="F92" s="73"/>
      <c r="I92" s="129" t="str">
        <f t="shared" si="2"/>
        <v/>
      </c>
    </row>
    <row r="93" spans="1:9" x14ac:dyDescent="0.25">
      <c r="A93" s="71"/>
      <c r="B93" s="224"/>
      <c r="C93" s="224"/>
      <c r="D93" s="224"/>
      <c r="E93" s="72"/>
      <c r="F93" s="73"/>
      <c r="I93" s="129" t="str">
        <f t="shared" si="2"/>
        <v/>
      </c>
    </row>
    <row r="94" spans="1:9" x14ac:dyDescent="0.25">
      <c r="A94" s="71"/>
      <c r="B94" s="224"/>
      <c r="C94" s="224"/>
      <c r="D94" s="224"/>
      <c r="E94" s="72"/>
      <c r="F94" s="73"/>
      <c r="I94" s="129" t="str">
        <f t="shared" si="2"/>
        <v/>
      </c>
    </row>
    <row r="95" spans="1:9" x14ac:dyDescent="0.25">
      <c r="A95" s="71"/>
      <c r="B95" s="224"/>
      <c r="C95" s="224"/>
      <c r="D95" s="224"/>
      <c r="E95" s="72"/>
      <c r="F95" s="73"/>
      <c r="I95" s="129" t="str">
        <f t="shared" ref="I95:I108" si="3">IF(A95="","",HYPERLINK("#'Action Items'!A1", "Go back to Action Items"))</f>
        <v/>
      </c>
    </row>
    <row r="96" spans="1:9" x14ac:dyDescent="0.25">
      <c r="A96" s="71"/>
      <c r="B96" s="224"/>
      <c r="C96" s="224"/>
      <c r="D96" s="224"/>
      <c r="E96" s="72"/>
      <c r="F96" s="73"/>
      <c r="I96" s="129" t="str">
        <f t="shared" si="3"/>
        <v/>
      </c>
    </row>
    <row r="97" spans="1:9" x14ac:dyDescent="0.25">
      <c r="A97" s="71"/>
      <c r="B97" s="224"/>
      <c r="C97" s="224"/>
      <c r="D97" s="224"/>
      <c r="E97" s="72"/>
      <c r="F97" s="73"/>
      <c r="I97" s="129" t="str">
        <f t="shared" si="3"/>
        <v/>
      </c>
    </row>
    <row r="98" spans="1:9" x14ac:dyDescent="0.25">
      <c r="A98" s="71"/>
      <c r="B98" s="224"/>
      <c r="C98" s="224"/>
      <c r="D98" s="224"/>
      <c r="E98" s="72"/>
      <c r="F98" s="73"/>
      <c r="I98" s="129" t="str">
        <f t="shared" si="3"/>
        <v/>
      </c>
    </row>
    <row r="99" spans="1:9" x14ac:dyDescent="0.25">
      <c r="A99" s="71"/>
      <c r="B99" s="224"/>
      <c r="C99" s="224"/>
      <c r="D99" s="224"/>
      <c r="E99" s="72"/>
      <c r="F99" s="73"/>
      <c r="I99" s="129" t="str">
        <f t="shared" si="3"/>
        <v/>
      </c>
    </row>
    <row r="100" spans="1:9" x14ac:dyDescent="0.25">
      <c r="A100" s="71"/>
      <c r="B100" s="224"/>
      <c r="C100" s="224"/>
      <c r="D100" s="224"/>
      <c r="E100" s="72"/>
      <c r="F100" s="73"/>
      <c r="I100" s="129" t="str">
        <f t="shared" si="3"/>
        <v/>
      </c>
    </row>
    <row r="101" spans="1:9" x14ac:dyDescent="0.25">
      <c r="A101" s="71"/>
      <c r="B101" s="224"/>
      <c r="C101" s="224"/>
      <c r="D101" s="224"/>
      <c r="E101" s="72"/>
      <c r="F101" s="73"/>
      <c r="I101" s="129" t="str">
        <f t="shared" si="3"/>
        <v/>
      </c>
    </row>
    <row r="102" spans="1:9" x14ac:dyDescent="0.25">
      <c r="A102" s="71"/>
      <c r="B102" s="224"/>
      <c r="C102" s="224"/>
      <c r="D102" s="224"/>
      <c r="E102" s="72"/>
      <c r="F102" s="73"/>
      <c r="I102" s="129" t="str">
        <f t="shared" si="3"/>
        <v/>
      </c>
    </row>
    <row r="103" spans="1:9" x14ac:dyDescent="0.25">
      <c r="A103" s="71"/>
      <c r="B103" s="224"/>
      <c r="C103" s="224"/>
      <c r="D103" s="224"/>
      <c r="E103" s="72"/>
      <c r="F103" s="73"/>
      <c r="I103" s="129" t="str">
        <f t="shared" si="3"/>
        <v/>
      </c>
    </row>
    <row r="104" spans="1:9" x14ac:dyDescent="0.25">
      <c r="A104" s="71"/>
      <c r="B104" s="224"/>
      <c r="C104" s="224"/>
      <c r="D104" s="224"/>
      <c r="E104" s="72"/>
      <c r="F104" s="73"/>
      <c r="I104" s="129" t="str">
        <f t="shared" si="3"/>
        <v/>
      </c>
    </row>
    <row r="105" spans="1:9" x14ac:dyDescent="0.25">
      <c r="A105" s="71"/>
      <c r="B105" s="224"/>
      <c r="C105" s="224"/>
      <c r="D105" s="224"/>
      <c r="E105" s="72"/>
      <c r="F105" s="73"/>
      <c r="I105" s="129" t="str">
        <f t="shared" si="3"/>
        <v/>
      </c>
    </row>
    <row r="106" spans="1:9" x14ac:dyDescent="0.25">
      <c r="A106" s="71"/>
      <c r="B106" s="224"/>
      <c r="C106" s="224"/>
      <c r="D106" s="224"/>
      <c r="E106" s="72"/>
      <c r="F106" s="73"/>
      <c r="I106" s="129" t="str">
        <f t="shared" si="3"/>
        <v/>
      </c>
    </row>
    <row r="107" spans="1:9" x14ac:dyDescent="0.25">
      <c r="A107" s="71"/>
      <c r="B107" s="224"/>
      <c r="C107" s="224"/>
      <c r="D107" s="224"/>
      <c r="E107" s="72"/>
      <c r="F107" s="73"/>
      <c r="I107" s="129" t="str">
        <f t="shared" si="3"/>
        <v/>
      </c>
    </row>
    <row r="108" spans="1:9" x14ac:dyDescent="0.25">
      <c r="A108" s="71"/>
      <c r="B108" s="224"/>
      <c r="C108" s="224"/>
      <c r="D108" s="224"/>
      <c r="E108" s="72"/>
      <c r="F108" s="73"/>
      <c r="I108" s="129" t="str">
        <f t="shared" si="3"/>
        <v/>
      </c>
    </row>
    <row r="109" spans="1:9" x14ac:dyDescent="0.25">
      <c r="I109" s="129"/>
    </row>
    <row r="110" spans="1:9" x14ac:dyDescent="0.25">
      <c r="I110" s="129"/>
    </row>
  </sheetData>
  <mergeCells count="4">
    <mergeCell ref="E8:G8"/>
    <mergeCell ref="E10:G10"/>
    <mergeCell ref="E11:G11"/>
    <mergeCell ref="E12:G12"/>
  </mergeCells>
  <conditionalFormatting sqref="B19:N19 B25:N26 J20:N24">
    <cfRule type="iconSet" priority="3">
      <iconSet>
        <cfvo type="percent" val="0"/>
        <cfvo type="num" val="1"/>
        <cfvo type="num" val="3"/>
      </iconSet>
    </cfRule>
  </conditionalFormatting>
  <conditionalFormatting sqref="B24:H24">
    <cfRule type="iconSet" priority="2">
      <iconSet>
        <cfvo type="percent" val="0"/>
        <cfvo type="num" val="1"/>
        <cfvo type="num" val="3"/>
      </iconSet>
    </cfRule>
  </conditionalFormatting>
  <conditionalFormatting sqref="I24">
    <cfRule type="iconSet" priority="1">
      <iconSet>
        <cfvo type="percent" val="0"/>
        <cfvo type="num" val="1"/>
        <cfvo type="num" val="3"/>
      </iconSet>
    </cfRule>
  </conditionalFormatting>
  <dataValidations count="4">
    <dataValidation allowBlank="1" showInputMessage="1" showErrorMessage="1" prompt="TK, License, NRE or Royalty" sqref="B7"/>
    <dataValidation allowBlank="1" showInputMessage="1" showErrorMessage="1" prompt="IPD or CSD" sqref="B8"/>
    <dataValidation allowBlank="1" showInputMessage="1" showErrorMessage="1" prompt="70% - 100% : Most likely close in this quarter_x000a_40% - 60% : Normal chance to close_x000a_0% - 30% : Low chance to close" sqref="B10"/>
    <dataValidation allowBlank="1" showInputMessage="1" showErrorMessage="1" prompt="Q1, Q2, Q3 or Q4" sqref="B11"/>
  </dataValidations>
  <hyperlinks>
    <hyperlink ref="A1" location="Menu!A1" display="Back To Menu"/>
    <hyperlink ref="B1" location="'Regular Cases'!A1" display="Regular Cases"/>
    <hyperlink ref="C1" location="QECD!B4" display="QECD"/>
    <hyperlink ref="D1" location="'Action Items'!A1" display="Action Items"/>
    <hyperlink ref="E1" location="Summary!A1" display="Summary"/>
    <hyperlink ref="F1" location="Weekly!A1" display="Weekly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Please choose &quot;High&quot;, &quot;Low&quot; or &quot;Funnel&quot; from the drop-down list, or enter it yourself._x000a__x000a_Funnel -- This project is being cooked and may go real in the next few quarters.">
          <x14:formula1>
            <xm:f>Worksheet!$A$2:$A$4</xm:f>
          </x14:formula1>
          <xm:sqref>B12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Q110"/>
  <sheetViews>
    <sheetView workbookViewId="0">
      <pane ySplit="2" topLeftCell="A3" activePane="bottomLeft" state="frozen"/>
      <selection pane="bottomLeft" activeCell="E1" sqref="E1"/>
    </sheetView>
  </sheetViews>
  <sheetFormatPr defaultColWidth="18.42578125" defaultRowHeight="15" x14ac:dyDescent="0.25"/>
  <cols>
    <col min="1" max="1" width="24.5703125" style="1" customWidth="1"/>
    <col min="2" max="8" width="15.85546875" style="1" customWidth="1"/>
    <col min="9" max="9" width="17.140625" style="1" bestFit="1" customWidth="1"/>
    <col min="10" max="11" width="15.85546875" style="1" customWidth="1"/>
    <col min="12" max="14" width="15.85546875" style="1" hidden="1" customWidth="1"/>
    <col min="15" max="17" width="0" style="1" hidden="1" customWidth="1"/>
    <col min="18" max="16384" width="18.42578125" style="1"/>
  </cols>
  <sheetData>
    <row r="1" spans="1:17" s="68" customFormat="1" ht="18.75" x14ac:dyDescent="0.25">
      <c r="A1" s="226" t="s">
        <v>150</v>
      </c>
      <c r="B1" s="226" t="s">
        <v>149</v>
      </c>
      <c r="C1" s="226" t="s">
        <v>113</v>
      </c>
      <c r="D1" s="226" t="s">
        <v>21</v>
      </c>
      <c r="E1" s="226" t="s">
        <v>114</v>
      </c>
      <c r="F1" s="226" t="s">
        <v>177</v>
      </c>
    </row>
    <row r="2" spans="1:17" ht="4.5" customHeight="1" x14ac:dyDescent="0.25"/>
    <row r="3" spans="1:17" ht="28.5" x14ac:dyDescent="0.45">
      <c r="D3" s="223" t="str">
        <f ca="1">MID(CELL("filename",A1),FIND("]",CELL("filename",A1))+1,255)  &amp; IF(B5&lt;&gt;"", " : " &amp; B5 &amp; " - " &amp; B6, "")</f>
        <v>Project 08 : NXP - M815 Turn-key</v>
      </c>
    </row>
    <row r="4" spans="1:17" ht="18.75" x14ac:dyDescent="0.3">
      <c r="A4" s="115" t="s">
        <v>141</v>
      </c>
      <c r="B4" s="95"/>
      <c r="C4" s="95"/>
      <c r="D4" s="95"/>
      <c r="E4" s="95"/>
      <c r="F4" s="95" t="s">
        <v>153</v>
      </c>
      <c r="G4" s="95" t="s">
        <v>154</v>
      </c>
      <c r="L4" s="1" t="s">
        <v>147</v>
      </c>
      <c r="M4" s="1" t="s">
        <v>146</v>
      </c>
      <c r="N4" s="1" t="s">
        <v>152</v>
      </c>
      <c r="P4" s="1" t="s">
        <v>158</v>
      </c>
      <c r="Q4" s="1" t="s">
        <v>155</v>
      </c>
    </row>
    <row r="5" spans="1:17" x14ac:dyDescent="0.25">
      <c r="A5" s="95" t="s">
        <v>156</v>
      </c>
      <c r="B5" s="97" t="s">
        <v>207</v>
      </c>
      <c r="C5" s="95"/>
      <c r="D5" s="95" t="s">
        <v>20</v>
      </c>
      <c r="E5" s="95"/>
      <c r="F5" s="98">
        <v>3000</v>
      </c>
      <c r="G5" s="98">
        <v>5000</v>
      </c>
      <c r="L5" s="218" t="str">
        <f>IF(I23&lt;&gt;"", F5,"")</f>
        <v/>
      </c>
      <c r="M5" s="218">
        <f>IF(I23&lt;&gt;"","",IF(B10&gt;=40%,F5,""))</f>
        <v>3000</v>
      </c>
      <c r="N5" s="218" t="str">
        <f>IF(I23&lt;&gt;"","",IF(B10&lt;40%,F5,""))</f>
        <v/>
      </c>
      <c r="P5" s="218" t="str">
        <f>IF(I23&lt;&gt;"", F6,"")</f>
        <v/>
      </c>
      <c r="Q5" s="1">
        <f>IF(P5 = "", F6, "")</f>
        <v>0</v>
      </c>
    </row>
    <row r="6" spans="1:17" x14ac:dyDescent="0.25">
      <c r="A6" s="95" t="s">
        <v>157</v>
      </c>
      <c r="B6" s="97" t="s">
        <v>212</v>
      </c>
      <c r="C6" s="95"/>
      <c r="D6" s="95" t="s">
        <v>45</v>
      </c>
      <c r="E6" s="95"/>
      <c r="F6" s="98">
        <v>0</v>
      </c>
      <c r="G6" s="98">
        <v>0</v>
      </c>
    </row>
    <row r="7" spans="1:17" x14ac:dyDescent="0.25">
      <c r="A7" s="95" t="s">
        <v>44</v>
      </c>
      <c r="B7" s="97" t="s">
        <v>194</v>
      </c>
      <c r="C7" s="95"/>
      <c r="D7" s="95"/>
      <c r="E7" s="95"/>
      <c r="F7" s="95"/>
      <c r="G7" s="95"/>
    </row>
    <row r="8" spans="1:17" x14ac:dyDescent="0.25">
      <c r="A8" s="95" t="s">
        <v>17</v>
      </c>
      <c r="B8" s="97" t="s">
        <v>116</v>
      </c>
      <c r="C8" s="95"/>
      <c r="D8" s="95" t="s">
        <v>43</v>
      </c>
      <c r="E8" s="253"/>
      <c r="F8" s="253"/>
      <c r="G8" s="253"/>
    </row>
    <row r="9" spans="1:17" x14ac:dyDescent="0.25">
      <c r="A9" s="95" t="s">
        <v>18</v>
      </c>
      <c r="B9" s="97" t="s">
        <v>209</v>
      </c>
      <c r="C9" s="95"/>
      <c r="D9" s="95"/>
      <c r="E9" s="95"/>
      <c r="F9" s="95"/>
      <c r="G9" s="95"/>
    </row>
    <row r="10" spans="1:17" x14ac:dyDescent="0.25">
      <c r="A10" s="95" t="s">
        <v>19</v>
      </c>
      <c r="B10" s="99">
        <v>0.5</v>
      </c>
      <c r="C10" s="95"/>
      <c r="D10" s="95" t="s">
        <v>159</v>
      </c>
      <c r="E10" s="253"/>
      <c r="F10" s="253"/>
      <c r="G10" s="253"/>
    </row>
    <row r="11" spans="1:17" x14ac:dyDescent="0.25">
      <c r="A11" s="95" t="s">
        <v>166</v>
      </c>
      <c r="B11" s="97" t="s">
        <v>196</v>
      </c>
      <c r="C11" s="95"/>
      <c r="D11" s="95" t="s">
        <v>160</v>
      </c>
      <c r="E11" s="253"/>
      <c r="F11" s="253"/>
      <c r="G11" s="253"/>
    </row>
    <row r="12" spans="1:17" x14ac:dyDescent="0.25">
      <c r="A12" s="95" t="s">
        <v>118</v>
      </c>
      <c r="B12" s="97" t="s">
        <v>120</v>
      </c>
      <c r="C12" s="95"/>
      <c r="D12" s="95" t="s">
        <v>161</v>
      </c>
      <c r="E12" s="253"/>
      <c r="F12" s="253"/>
      <c r="G12" s="253"/>
    </row>
    <row r="15" spans="1:17" ht="18.75" x14ac:dyDescent="0.3">
      <c r="A15" s="115" t="str">
        <f>"Stage: " &amp; B15</f>
        <v>Stage: 2</v>
      </c>
      <c r="B15" s="132">
        <f>IF(I23&lt;&gt;"", 10, IF(G23&lt;&gt;"", 8, IF(C23&lt;&gt;"", 6, IF(E18&lt;&gt;"", 4, IF(B18&lt;&gt;"", 2, "")))))</f>
        <v>2</v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</row>
    <row r="16" spans="1:17" x14ac:dyDescent="0.25">
      <c r="A16" s="127" t="s">
        <v>0</v>
      </c>
      <c r="B16" s="216" t="s">
        <v>3</v>
      </c>
      <c r="C16" s="125" t="s">
        <v>6</v>
      </c>
      <c r="D16" s="125" t="s">
        <v>4</v>
      </c>
      <c r="E16" s="216" t="s">
        <v>5</v>
      </c>
      <c r="F16" s="125" t="s">
        <v>7</v>
      </c>
      <c r="G16" s="95"/>
      <c r="H16" s="95"/>
      <c r="I16" s="95"/>
      <c r="J16" s="95"/>
      <c r="K16" s="95"/>
      <c r="L16" s="95"/>
      <c r="M16" s="95"/>
      <c r="N16" s="95"/>
    </row>
    <row r="17" spans="1:14" x14ac:dyDescent="0.25">
      <c r="A17" s="126" t="s">
        <v>42</v>
      </c>
      <c r="B17" s="119"/>
      <c r="C17" s="119"/>
      <c r="D17" s="119"/>
      <c r="E17" s="119"/>
      <c r="F17" s="140"/>
      <c r="G17" s="96"/>
      <c r="H17" s="96"/>
      <c r="I17" s="96"/>
      <c r="J17" s="96"/>
      <c r="K17" s="96"/>
      <c r="L17" s="96"/>
      <c r="M17" s="96"/>
      <c r="N17" s="96"/>
    </row>
    <row r="18" spans="1:14" x14ac:dyDescent="0.25">
      <c r="A18" s="134" t="s">
        <v>1</v>
      </c>
      <c r="B18" s="118">
        <v>42566</v>
      </c>
      <c r="C18" s="118"/>
      <c r="D18" s="118"/>
      <c r="E18" s="118"/>
      <c r="F18" s="133"/>
      <c r="G18" s="96"/>
      <c r="H18" s="96"/>
      <c r="I18" s="96"/>
      <c r="J18" s="96"/>
      <c r="K18" s="96"/>
      <c r="L18" s="96"/>
      <c r="M18" s="96"/>
      <c r="N18" s="96"/>
    </row>
    <row r="19" spans="1:14" x14ac:dyDescent="0.25">
      <c r="A19" s="134" t="s">
        <v>2</v>
      </c>
      <c r="B19" s="121" t="str">
        <f ca="1">IF(B18&lt;&gt;"", "Done", IF(B17&lt;&gt;"",(B17-TODAY()),""))</f>
        <v>Done</v>
      </c>
      <c r="C19" s="121" t="str">
        <f t="shared" ref="C19:N19" ca="1" si="0">IF(C18&lt;&gt;"", "Done", IF(C17&lt;&gt;"",(C17-TODAY()),""))</f>
        <v/>
      </c>
      <c r="D19" s="121" t="str">
        <f t="shared" ca="1" si="0"/>
        <v/>
      </c>
      <c r="E19" s="121" t="str">
        <f t="shared" ca="1" si="0"/>
        <v/>
      </c>
      <c r="F19" s="122" t="str">
        <f t="shared" ca="1" si="0"/>
        <v/>
      </c>
      <c r="G19" s="100" t="str">
        <f t="shared" ca="1" si="0"/>
        <v/>
      </c>
      <c r="H19" s="100" t="str">
        <f t="shared" ca="1" si="0"/>
        <v/>
      </c>
      <c r="I19" s="100" t="str">
        <f t="shared" ca="1" si="0"/>
        <v/>
      </c>
      <c r="J19" s="76" t="str">
        <f t="shared" ca="1" si="0"/>
        <v/>
      </c>
      <c r="K19" s="76" t="str">
        <f t="shared" ca="1" si="0"/>
        <v/>
      </c>
      <c r="L19" s="76" t="str">
        <f t="shared" ca="1" si="0"/>
        <v/>
      </c>
      <c r="M19" s="76" t="str">
        <f t="shared" ca="1" si="0"/>
        <v/>
      </c>
      <c r="N19" s="76" t="str">
        <f t="shared" ca="1" si="0"/>
        <v/>
      </c>
    </row>
    <row r="20" spans="1:14" x14ac:dyDescent="0.25">
      <c r="A20" s="135"/>
      <c r="B20" s="114"/>
      <c r="C20" s="114"/>
      <c r="D20" s="114"/>
      <c r="E20" s="114"/>
      <c r="F20" s="114"/>
      <c r="G20" s="114"/>
      <c r="H20" s="114"/>
      <c r="I20" s="114"/>
      <c r="J20" s="76"/>
      <c r="K20" s="76"/>
      <c r="L20" s="76"/>
      <c r="M20" s="76"/>
      <c r="N20" s="76"/>
    </row>
    <row r="21" spans="1:14" ht="30" x14ac:dyDescent="0.25">
      <c r="A21" s="126" t="s">
        <v>9</v>
      </c>
      <c r="B21" s="117" t="s">
        <v>8</v>
      </c>
      <c r="C21" s="217" t="s">
        <v>10</v>
      </c>
      <c r="D21" s="117" t="s">
        <v>11</v>
      </c>
      <c r="E21" s="117" t="s">
        <v>12</v>
      </c>
      <c r="F21" s="117" t="s">
        <v>13</v>
      </c>
      <c r="G21" s="217" t="s">
        <v>14</v>
      </c>
      <c r="H21" s="117" t="s">
        <v>16</v>
      </c>
      <c r="I21" s="217" t="s">
        <v>15</v>
      </c>
      <c r="J21" s="76"/>
      <c r="K21" s="76"/>
      <c r="L21" s="76"/>
      <c r="M21" s="76"/>
      <c r="N21" s="76"/>
    </row>
    <row r="22" spans="1:14" x14ac:dyDescent="0.25">
      <c r="A22" s="134" t="s">
        <v>42</v>
      </c>
      <c r="B22" s="118"/>
      <c r="C22" s="118"/>
      <c r="D22" s="118"/>
      <c r="E22" s="118"/>
      <c r="F22" s="118"/>
      <c r="G22" s="118"/>
      <c r="H22" s="118"/>
      <c r="I22" s="133"/>
      <c r="J22" s="76"/>
      <c r="K22" s="76"/>
      <c r="L22" s="76"/>
      <c r="M22" s="76"/>
      <c r="N22" s="76"/>
    </row>
    <row r="23" spans="1:14" x14ac:dyDescent="0.25">
      <c r="A23" s="134" t="s">
        <v>1</v>
      </c>
      <c r="B23" s="118"/>
      <c r="C23" s="118"/>
      <c r="D23" s="118"/>
      <c r="E23" s="118"/>
      <c r="F23" s="118"/>
      <c r="G23" s="118"/>
      <c r="H23" s="118"/>
      <c r="I23" s="133"/>
      <c r="J23" s="76"/>
      <c r="K23" s="76"/>
      <c r="L23" s="76"/>
      <c r="M23" s="76"/>
      <c r="N23" s="76"/>
    </row>
    <row r="24" spans="1:14" x14ac:dyDescent="0.25">
      <c r="A24" s="136" t="s">
        <v>2</v>
      </c>
      <c r="B24" s="124" t="str">
        <f ca="1">IF(B23&lt;&gt;"", "Done", IF(B22&lt;&gt;"",(B22-TODAY()),""))</f>
        <v/>
      </c>
      <c r="C24" s="124" t="str">
        <f t="shared" ref="C24:I24" ca="1" si="1">IF(C23&lt;&gt;"", "Done", IF(C22&lt;&gt;"",(C22-TODAY()),""))</f>
        <v/>
      </c>
      <c r="D24" s="124" t="str">
        <f t="shared" ca="1" si="1"/>
        <v/>
      </c>
      <c r="E24" s="124" t="str">
        <f t="shared" ca="1" si="1"/>
        <v/>
      </c>
      <c r="F24" s="124" t="str">
        <f t="shared" ca="1" si="1"/>
        <v/>
      </c>
      <c r="G24" s="124" t="str">
        <f t="shared" ca="1" si="1"/>
        <v/>
      </c>
      <c r="H24" s="120" t="str">
        <f t="shared" ca="1" si="1"/>
        <v/>
      </c>
      <c r="I24" s="122" t="str">
        <f t="shared" ca="1" si="1"/>
        <v/>
      </c>
      <c r="J24" s="76"/>
      <c r="K24" s="76"/>
      <c r="L24" s="76"/>
      <c r="M24" s="76"/>
      <c r="N24" s="76"/>
    </row>
    <row r="25" spans="1:14" x14ac:dyDescent="0.25">
      <c r="B25" s="76"/>
      <c r="C25" s="76"/>
      <c r="D25" s="76"/>
      <c r="E25" s="76"/>
      <c r="F25" s="76"/>
      <c r="G25" s="76"/>
      <c r="H25" s="123"/>
      <c r="I25" s="76"/>
      <c r="J25" s="76"/>
      <c r="K25" s="76"/>
      <c r="L25" s="76"/>
      <c r="M25" s="76"/>
      <c r="N25" s="76"/>
    </row>
    <row r="26" spans="1:14" x14ac:dyDescent="0.25"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</row>
    <row r="29" spans="1:14" ht="18.75" x14ac:dyDescent="0.3">
      <c r="A29" s="116" t="s">
        <v>21</v>
      </c>
      <c r="B29" s="66" t="s">
        <v>41</v>
      </c>
      <c r="C29" s="66" t="s">
        <v>42</v>
      </c>
      <c r="D29" s="66" t="s">
        <v>1</v>
      </c>
      <c r="E29" s="66" t="s">
        <v>67</v>
      </c>
      <c r="F29" s="1" t="s">
        <v>43</v>
      </c>
    </row>
    <row r="30" spans="1:14" x14ac:dyDescent="0.25">
      <c r="A30" s="71" t="str">
        <f>IF(B30&lt;&gt;"", IF(D30 = "", 1, ""), "")</f>
        <v/>
      </c>
      <c r="B30" s="224"/>
      <c r="C30" s="224"/>
      <c r="D30" s="224"/>
      <c r="E30" s="72"/>
      <c r="F30" s="73"/>
      <c r="I30" s="129" t="str">
        <f>IF(A30="","",HYPERLINK("#'Action Items'!A1", "Go back to Action Items"))</f>
        <v/>
      </c>
    </row>
    <row r="31" spans="1:14" x14ac:dyDescent="0.25">
      <c r="A31" s="71" t="str">
        <f>IF(B31&lt;&gt;"", IF(D31 = "", MAX($A$30:A30)+1, ""), "")</f>
        <v/>
      </c>
      <c r="B31" s="224"/>
      <c r="C31" s="224"/>
      <c r="D31" s="224"/>
      <c r="E31" s="72"/>
      <c r="F31" s="73"/>
      <c r="I31" s="129" t="str">
        <f t="shared" ref="I31:I94" si="2">IF(A31="","",HYPERLINK("#'Action Items'!A1", "Go back to Action Items"))</f>
        <v/>
      </c>
    </row>
    <row r="32" spans="1:14" x14ac:dyDescent="0.25">
      <c r="A32" s="71" t="str">
        <f>IF(B32&lt;&gt;"", IF(D32 = "", MAX($A$30:A31)+1, ""), "")</f>
        <v/>
      </c>
      <c r="B32" s="224"/>
      <c r="C32" s="224"/>
      <c r="D32" s="224"/>
      <c r="E32" s="72"/>
      <c r="F32" s="73"/>
      <c r="I32" s="129" t="str">
        <f t="shared" si="2"/>
        <v/>
      </c>
    </row>
    <row r="33" spans="1:9" x14ac:dyDescent="0.25">
      <c r="A33" s="71" t="str">
        <f>IF(B33&lt;&gt;"", IF(D33 = "", MAX($A$30:A32)+1, ""), "")</f>
        <v/>
      </c>
      <c r="B33" s="224"/>
      <c r="C33" s="224"/>
      <c r="D33" s="224"/>
      <c r="E33" s="72"/>
      <c r="F33" s="73"/>
      <c r="I33" s="129" t="str">
        <f t="shared" si="2"/>
        <v/>
      </c>
    </row>
    <row r="34" spans="1:9" x14ac:dyDescent="0.25">
      <c r="A34" s="71" t="str">
        <f>IF(B34&lt;&gt;"", IF(D34 = "", MAX($A$30:A33)+1, ""), "")</f>
        <v/>
      </c>
      <c r="B34" s="224"/>
      <c r="C34" s="224"/>
      <c r="D34" s="224"/>
      <c r="E34" s="72"/>
      <c r="F34" s="73"/>
      <c r="I34" s="129" t="str">
        <f t="shared" si="2"/>
        <v/>
      </c>
    </row>
    <row r="35" spans="1:9" x14ac:dyDescent="0.25">
      <c r="A35" s="71" t="str">
        <f>IF(B35&lt;&gt;"", IF(D35 = "", MAX($A$30:A34)+1, ""), "")</f>
        <v/>
      </c>
      <c r="B35" s="224"/>
      <c r="C35" s="224"/>
      <c r="D35" s="224"/>
      <c r="E35" s="72"/>
      <c r="F35" s="73"/>
      <c r="I35" s="129" t="str">
        <f t="shared" si="2"/>
        <v/>
      </c>
    </row>
    <row r="36" spans="1:9" x14ac:dyDescent="0.25">
      <c r="A36" s="71" t="str">
        <f>IF(B36&lt;&gt;"", IF(D36 = "", MAX($A$30:A35)+1, ""), "")</f>
        <v/>
      </c>
      <c r="B36" s="224"/>
      <c r="C36" s="224"/>
      <c r="D36" s="224"/>
      <c r="E36" s="72"/>
      <c r="F36" s="73"/>
      <c r="I36" s="129" t="str">
        <f t="shared" si="2"/>
        <v/>
      </c>
    </row>
    <row r="37" spans="1:9" x14ac:dyDescent="0.25">
      <c r="A37" s="71" t="str">
        <f>IF(B37&lt;&gt;"", IF(D37 = "", MAX($A$30:A36)+1, ""), "")</f>
        <v/>
      </c>
      <c r="B37" s="224"/>
      <c r="C37" s="224"/>
      <c r="D37" s="224"/>
      <c r="E37" s="72"/>
      <c r="F37" s="73"/>
      <c r="I37" s="129" t="str">
        <f t="shared" si="2"/>
        <v/>
      </c>
    </row>
    <row r="38" spans="1:9" x14ac:dyDescent="0.25">
      <c r="A38" s="71" t="str">
        <f>IF(B38&lt;&gt;"", IF(D38 = "", MAX($A$30:A37)+1, ""), "")</f>
        <v/>
      </c>
      <c r="B38" s="224"/>
      <c r="C38" s="224"/>
      <c r="D38" s="224"/>
      <c r="E38" s="72"/>
      <c r="F38" s="73"/>
      <c r="I38" s="129" t="str">
        <f t="shared" si="2"/>
        <v/>
      </c>
    </row>
    <row r="39" spans="1:9" x14ac:dyDescent="0.25">
      <c r="A39" s="71" t="str">
        <f>IF(B39&lt;&gt;"", IF(D39 = "", MAX($A$30:A38)+1, ""), "")</f>
        <v/>
      </c>
      <c r="B39" s="224"/>
      <c r="C39" s="224"/>
      <c r="D39" s="224"/>
      <c r="E39" s="72"/>
      <c r="F39" s="73"/>
      <c r="I39" s="129" t="str">
        <f t="shared" si="2"/>
        <v/>
      </c>
    </row>
    <row r="40" spans="1:9" x14ac:dyDescent="0.25">
      <c r="A40" s="71" t="str">
        <f>IF(B40&lt;&gt;"", IF(D40 = "", MAX($A$30:A39)+1, ""), "")</f>
        <v/>
      </c>
      <c r="B40" s="224"/>
      <c r="C40" s="224"/>
      <c r="D40" s="224"/>
      <c r="E40" s="72"/>
      <c r="F40" s="73"/>
      <c r="I40" s="129" t="str">
        <f t="shared" si="2"/>
        <v/>
      </c>
    </row>
    <row r="41" spans="1:9" x14ac:dyDescent="0.25">
      <c r="A41" s="71" t="str">
        <f>IF(B41&lt;&gt;"", IF(D41 = "", MAX($A$30:A40)+1, ""), "")</f>
        <v/>
      </c>
      <c r="B41" s="224"/>
      <c r="C41" s="224"/>
      <c r="D41" s="224"/>
      <c r="E41" s="72"/>
      <c r="F41" s="73"/>
      <c r="I41" s="129" t="str">
        <f t="shared" si="2"/>
        <v/>
      </c>
    </row>
    <row r="42" spans="1:9" x14ac:dyDescent="0.25">
      <c r="A42" s="71" t="str">
        <f>IF(B42&lt;&gt;"", IF(D42 = "", MAX($A$30:A41)+1, ""), "")</f>
        <v/>
      </c>
      <c r="B42" s="224"/>
      <c r="C42" s="224"/>
      <c r="D42" s="224"/>
      <c r="E42" s="72"/>
      <c r="F42" s="73"/>
      <c r="I42" s="129" t="str">
        <f t="shared" si="2"/>
        <v/>
      </c>
    </row>
    <row r="43" spans="1:9" x14ac:dyDescent="0.25">
      <c r="A43" s="71" t="str">
        <f>IF(B43&lt;&gt;"", IF(D43 = "", MAX($A$30:A42)+1, ""), "")</f>
        <v/>
      </c>
      <c r="B43" s="224"/>
      <c r="C43" s="224"/>
      <c r="D43" s="224"/>
      <c r="E43" s="72"/>
      <c r="F43" s="73"/>
      <c r="I43" s="129" t="str">
        <f t="shared" si="2"/>
        <v/>
      </c>
    </row>
    <row r="44" spans="1:9" x14ac:dyDescent="0.25">
      <c r="A44" s="71" t="str">
        <f>IF(B44&lt;&gt;"", IF(D44 = "", MAX($A$30:A43)+1, ""), "")</f>
        <v/>
      </c>
      <c r="B44" s="224"/>
      <c r="C44" s="224"/>
      <c r="D44" s="224"/>
      <c r="E44" s="72"/>
      <c r="F44" s="73"/>
      <c r="I44" s="129" t="str">
        <f t="shared" si="2"/>
        <v/>
      </c>
    </row>
    <row r="45" spans="1:9" x14ac:dyDescent="0.25">
      <c r="A45" s="71"/>
      <c r="B45" s="224"/>
      <c r="C45" s="224"/>
      <c r="D45" s="224"/>
      <c r="E45" s="72"/>
      <c r="F45" s="73"/>
      <c r="I45" s="129" t="str">
        <f t="shared" si="2"/>
        <v/>
      </c>
    </row>
    <row r="46" spans="1:9" x14ac:dyDescent="0.25">
      <c r="A46" s="71"/>
      <c r="B46" s="224"/>
      <c r="C46" s="224"/>
      <c r="D46" s="224"/>
      <c r="E46" s="72"/>
      <c r="F46" s="73"/>
      <c r="I46" s="129" t="str">
        <f t="shared" si="2"/>
        <v/>
      </c>
    </row>
    <row r="47" spans="1:9" x14ac:dyDescent="0.25">
      <c r="A47" s="71"/>
      <c r="B47" s="224"/>
      <c r="C47" s="224"/>
      <c r="D47" s="224"/>
      <c r="E47" s="72"/>
      <c r="F47" s="73"/>
      <c r="I47" s="129" t="str">
        <f t="shared" si="2"/>
        <v/>
      </c>
    </row>
    <row r="48" spans="1:9" x14ac:dyDescent="0.25">
      <c r="A48" s="71"/>
      <c r="B48" s="224"/>
      <c r="C48" s="224"/>
      <c r="D48" s="224"/>
      <c r="E48" s="72"/>
      <c r="F48" s="73"/>
      <c r="I48" s="129" t="str">
        <f t="shared" si="2"/>
        <v/>
      </c>
    </row>
    <row r="49" spans="1:9" x14ac:dyDescent="0.25">
      <c r="A49" s="71"/>
      <c r="B49" s="224"/>
      <c r="C49" s="224"/>
      <c r="D49" s="224"/>
      <c r="E49" s="72"/>
      <c r="F49" s="73"/>
      <c r="I49" s="129" t="str">
        <f t="shared" si="2"/>
        <v/>
      </c>
    </row>
    <row r="50" spans="1:9" x14ac:dyDescent="0.25">
      <c r="A50" s="71"/>
      <c r="B50" s="224"/>
      <c r="C50" s="224"/>
      <c r="D50" s="224"/>
      <c r="E50" s="72"/>
      <c r="F50" s="73"/>
      <c r="I50" s="129" t="str">
        <f t="shared" si="2"/>
        <v/>
      </c>
    </row>
    <row r="51" spans="1:9" x14ac:dyDescent="0.25">
      <c r="A51" s="71"/>
      <c r="B51" s="224"/>
      <c r="C51" s="224"/>
      <c r="D51" s="224"/>
      <c r="E51" s="72"/>
      <c r="F51" s="73"/>
      <c r="I51" s="129" t="str">
        <f t="shared" si="2"/>
        <v/>
      </c>
    </row>
    <row r="52" spans="1:9" x14ac:dyDescent="0.25">
      <c r="A52" s="71"/>
      <c r="B52" s="224"/>
      <c r="C52" s="224"/>
      <c r="D52" s="224"/>
      <c r="E52" s="72"/>
      <c r="F52" s="73"/>
      <c r="I52" s="129" t="str">
        <f t="shared" si="2"/>
        <v/>
      </c>
    </row>
    <row r="53" spans="1:9" x14ac:dyDescent="0.25">
      <c r="A53" s="71"/>
      <c r="B53" s="224"/>
      <c r="C53" s="224"/>
      <c r="D53" s="224"/>
      <c r="E53" s="72"/>
      <c r="F53" s="73"/>
      <c r="I53" s="129" t="str">
        <f t="shared" si="2"/>
        <v/>
      </c>
    </row>
    <row r="54" spans="1:9" x14ac:dyDescent="0.25">
      <c r="A54" s="71"/>
      <c r="B54" s="224"/>
      <c r="C54" s="224"/>
      <c r="D54" s="224"/>
      <c r="E54" s="72"/>
      <c r="F54" s="73"/>
      <c r="I54" s="129" t="str">
        <f t="shared" si="2"/>
        <v/>
      </c>
    </row>
    <row r="55" spans="1:9" x14ac:dyDescent="0.25">
      <c r="A55" s="71"/>
      <c r="B55" s="224"/>
      <c r="C55" s="224"/>
      <c r="D55" s="224"/>
      <c r="E55" s="72"/>
      <c r="F55" s="73"/>
      <c r="I55" s="129" t="str">
        <f t="shared" si="2"/>
        <v/>
      </c>
    </row>
    <row r="56" spans="1:9" x14ac:dyDescent="0.25">
      <c r="A56" s="71"/>
      <c r="B56" s="224"/>
      <c r="C56" s="224"/>
      <c r="D56" s="224"/>
      <c r="E56" s="72"/>
      <c r="F56" s="73"/>
      <c r="I56" s="129" t="str">
        <f t="shared" si="2"/>
        <v/>
      </c>
    </row>
    <row r="57" spans="1:9" x14ac:dyDescent="0.25">
      <c r="A57" s="71"/>
      <c r="B57" s="224"/>
      <c r="C57" s="224"/>
      <c r="D57" s="224"/>
      <c r="E57" s="72"/>
      <c r="F57" s="73"/>
      <c r="I57" s="129" t="str">
        <f t="shared" si="2"/>
        <v/>
      </c>
    </row>
    <row r="58" spans="1:9" x14ac:dyDescent="0.25">
      <c r="A58" s="71"/>
      <c r="B58" s="224"/>
      <c r="C58" s="224"/>
      <c r="D58" s="224"/>
      <c r="E58" s="72"/>
      <c r="F58" s="73"/>
      <c r="I58" s="129" t="str">
        <f t="shared" si="2"/>
        <v/>
      </c>
    </row>
    <row r="59" spans="1:9" x14ac:dyDescent="0.25">
      <c r="A59" s="71"/>
      <c r="B59" s="224"/>
      <c r="C59" s="224"/>
      <c r="D59" s="224"/>
      <c r="E59" s="72"/>
      <c r="F59" s="73"/>
      <c r="I59" s="129" t="str">
        <f t="shared" si="2"/>
        <v/>
      </c>
    </row>
    <row r="60" spans="1:9" x14ac:dyDescent="0.25">
      <c r="A60" s="71"/>
      <c r="B60" s="224"/>
      <c r="C60" s="224"/>
      <c r="D60" s="224"/>
      <c r="E60" s="72"/>
      <c r="F60" s="73"/>
      <c r="I60" s="129" t="str">
        <f t="shared" si="2"/>
        <v/>
      </c>
    </row>
    <row r="61" spans="1:9" x14ac:dyDescent="0.25">
      <c r="A61" s="71"/>
      <c r="B61" s="224"/>
      <c r="C61" s="224"/>
      <c r="D61" s="224"/>
      <c r="E61" s="72"/>
      <c r="F61" s="73"/>
      <c r="I61" s="129" t="str">
        <f t="shared" si="2"/>
        <v/>
      </c>
    </row>
    <row r="62" spans="1:9" x14ac:dyDescent="0.25">
      <c r="A62" s="71"/>
      <c r="B62" s="224"/>
      <c r="C62" s="224"/>
      <c r="D62" s="224"/>
      <c r="E62" s="72"/>
      <c r="F62" s="73"/>
      <c r="I62" s="129" t="str">
        <f t="shared" si="2"/>
        <v/>
      </c>
    </row>
    <row r="63" spans="1:9" x14ac:dyDescent="0.25">
      <c r="A63" s="71"/>
      <c r="B63" s="224"/>
      <c r="C63" s="224"/>
      <c r="D63" s="224"/>
      <c r="E63" s="72"/>
      <c r="F63" s="73"/>
      <c r="I63" s="129" t="str">
        <f t="shared" si="2"/>
        <v/>
      </c>
    </row>
    <row r="64" spans="1:9" x14ac:dyDescent="0.25">
      <c r="A64" s="71"/>
      <c r="B64" s="224"/>
      <c r="C64" s="224"/>
      <c r="D64" s="224"/>
      <c r="E64" s="72"/>
      <c r="F64" s="73"/>
      <c r="I64" s="129" t="str">
        <f t="shared" si="2"/>
        <v/>
      </c>
    </row>
    <row r="65" spans="1:9" x14ac:dyDescent="0.25">
      <c r="A65" s="71"/>
      <c r="B65" s="224"/>
      <c r="C65" s="224"/>
      <c r="D65" s="224"/>
      <c r="E65" s="72"/>
      <c r="F65" s="73"/>
      <c r="I65" s="129" t="str">
        <f t="shared" si="2"/>
        <v/>
      </c>
    </row>
    <row r="66" spans="1:9" x14ac:dyDescent="0.25">
      <c r="A66" s="71"/>
      <c r="B66" s="224"/>
      <c r="C66" s="224"/>
      <c r="D66" s="224"/>
      <c r="E66" s="72"/>
      <c r="F66" s="73"/>
      <c r="I66" s="129" t="str">
        <f t="shared" si="2"/>
        <v/>
      </c>
    </row>
    <row r="67" spans="1:9" x14ac:dyDescent="0.25">
      <c r="A67" s="71"/>
      <c r="B67" s="224"/>
      <c r="C67" s="224"/>
      <c r="D67" s="224"/>
      <c r="E67" s="72"/>
      <c r="F67" s="73"/>
      <c r="I67" s="129" t="str">
        <f t="shared" si="2"/>
        <v/>
      </c>
    </row>
    <row r="68" spans="1:9" x14ac:dyDescent="0.25">
      <c r="A68" s="71"/>
      <c r="B68" s="224"/>
      <c r="C68" s="224"/>
      <c r="D68" s="224"/>
      <c r="E68" s="72"/>
      <c r="F68" s="73"/>
      <c r="I68" s="129" t="str">
        <f t="shared" si="2"/>
        <v/>
      </c>
    </row>
    <row r="69" spans="1:9" x14ac:dyDescent="0.25">
      <c r="A69" s="71"/>
      <c r="B69" s="224"/>
      <c r="C69" s="224"/>
      <c r="D69" s="224"/>
      <c r="E69" s="72"/>
      <c r="F69" s="73"/>
      <c r="I69" s="129" t="str">
        <f t="shared" si="2"/>
        <v/>
      </c>
    </row>
    <row r="70" spans="1:9" x14ac:dyDescent="0.25">
      <c r="A70" s="71"/>
      <c r="B70" s="224"/>
      <c r="C70" s="224"/>
      <c r="D70" s="224"/>
      <c r="E70" s="72"/>
      <c r="F70" s="73"/>
      <c r="I70" s="129" t="str">
        <f t="shared" si="2"/>
        <v/>
      </c>
    </row>
    <row r="71" spans="1:9" x14ac:dyDescent="0.25">
      <c r="A71" s="71"/>
      <c r="B71" s="224"/>
      <c r="C71" s="224"/>
      <c r="D71" s="224"/>
      <c r="E71" s="72"/>
      <c r="F71" s="73"/>
      <c r="I71" s="129" t="str">
        <f t="shared" si="2"/>
        <v/>
      </c>
    </row>
    <row r="72" spans="1:9" x14ac:dyDescent="0.25">
      <c r="A72" s="71"/>
      <c r="B72" s="224"/>
      <c r="C72" s="224"/>
      <c r="D72" s="224"/>
      <c r="E72" s="72"/>
      <c r="F72" s="73"/>
      <c r="I72" s="129" t="str">
        <f t="shared" si="2"/>
        <v/>
      </c>
    </row>
    <row r="73" spans="1:9" x14ac:dyDescent="0.25">
      <c r="A73" s="71"/>
      <c r="B73" s="224"/>
      <c r="C73" s="224"/>
      <c r="D73" s="224"/>
      <c r="E73" s="72"/>
      <c r="F73" s="73"/>
      <c r="I73" s="129" t="str">
        <f t="shared" si="2"/>
        <v/>
      </c>
    </row>
    <row r="74" spans="1:9" x14ac:dyDescent="0.25">
      <c r="A74" s="71"/>
      <c r="B74" s="224"/>
      <c r="C74" s="224"/>
      <c r="D74" s="224"/>
      <c r="E74" s="72"/>
      <c r="F74" s="73"/>
      <c r="I74" s="129" t="str">
        <f t="shared" si="2"/>
        <v/>
      </c>
    </row>
    <row r="75" spans="1:9" x14ac:dyDescent="0.25">
      <c r="A75" s="71"/>
      <c r="B75" s="224"/>
      <c r="C75" s="224"/>
      <c r="D75" s="224"/>
      <c r="E75" s="72"/>
      <c r="F75" s="73"/>
      <c r="I75" s="129" t="str">
        <f t="shared" si="2"/>
        <v/>
      </c>
    </row>
    <row r="76" spans="1:9" x14ac:dyDescent="0.25">
      <c r="A76" s="71"/>
      <c r="B76" s="224"/>
      <c r="C76" s="224"/>
      <c r="D76" s="224"/>
      <c r="E76" s="72"/>
      <c r="F76" s="73"/>
      <c r="I76" s="129" t="str">
        <f t="shared" si="2"/>
        <v/>
      </c>
    </row>
    <row r="77" spans="1:9" x14ac:dyDescent="0.25">
      <c r="A77" s="71"/>
      <c r="B77" s="224"/>
      <c r="C77" s="224"/>
      <c r="D77" s="224"/>
      <c r="E77" s="72"/>
      <c r="F77" s="73"/>
      <c r="I77" s="129" t="str">
        <f t="shared" si="2"/>
        <v/>
      </c>
    </row>
    <row r="78" spans="1:9" x14ac:dyDescent="0.25">
      <c r="A78" s="71"/>
      <c r="B78" s="224"/>
      <c r="C78" s="224"/>
      <c r="D78" s="224"/>
      <c r="E78" s="72"/>
      <c r="F78" s="73"/>
      <c r="I78" s="129" t="str">
        <f t="shared" si="2"/>
        <v/>
      </c>
    </row>
    <row r="79" spans="1:9" x14ac:dyDescent="0.25">
      <c r="A79" s="71"/>
      <c r="B79" s="224"/>
      <c r="C79" s="224"/>
      <c r="D79" s="224"/>
      <c r="E79" s="72"/>
      <c r="F79" s="73"/>
      <c r="I79" s="129" t="str">
        <f t="shared" si="2"/>
        <v/>
      </c>
    </row>
    <row r="80" spans="1:9" x14ac:dyDescent="0.25">
      <c r="A80" s="71"/>
      <c r="B80" s="224"/>
      <c r="C80" s="224"/>
      <c r="D80" s="224"/>
      <c r="E80" s="72"/>
      <c r="F80" s="73"/>
      <c r="I80" s="129" t="str">
        <f t="shared" si="2"/>
        <v/>
      </c>
    </row>
    <row r="81" spans="1:9" x14ac:dyDescent="0.25">
      <c r="A81" s="71"/>
      <c r="B81" s="224"/>
      <c r="C81" s="224"/>
      <c r="D81" s="224"/>
      <c r="E81" s="72"/>
      <c r="F81" s="73"/>
      <c r="I81" s="129" t="str">
        <f t="shared" si="2"/>
        <v/>
      </c>
    </row>
    <row r="82" spans="1:9" x14ac:dyDescent="0.25">
      <c r="A82" s="71"/>
      <c r="B82" s="224"/>
      <c r="C82" s="224"/>
      <c r="D82" s="224"/>
      <c r="E82" s="72"/>
      <c r="F82" s="73"/>
      <c r="I82" s="129" t="str">
        <f t="shared" si="2"/>
        <v/>
      </c>
    </row>
    <row r="83" spans="1:9" x14ac:dyDescent="0.25">
      <c r="A83" s="71"/>
      <c r="B83" s="224"/>
      <c r="C83" s="224"/>
      <c r="D83" s="224"/>
      <c r="E83" s="72"/>
      <c r="F83" s="73"/>
      <c r="I83" s="129" t="str">
        <f t="shared" si="2"/>
        <v/>
      </c>
    </row>
    <row r="84" spans="1:9" x14ac:dyDescent="0.25">
      <c r="A84" s="71"/>
      <c r="B84" s="224"/>
      <c r="C84" s="224"/>
      <c r="D84" s="224"/>
      <c r="E84" s="72"/>
      <c r="F84" s="73"/>
      <c r="I84" s="129" t="str">
        <f t="shared" si="2"/>
        <v/>
      </c>
    </row>
    <row r="85" spans="1:9" x14ac:dyDescent="0.25">
      <c r="A85" s="71"/>
      <c r="B85" s="224"/>
      <c r="C85" s="224"/>
      <c r="D85" s="224"/>
      <c r="E85" s="72"/>
      <c r="F85" s="73"/>
      <c r="I85" s="129" t="str">
        <f t="shared" si="2"/>
        <v/>
      </c>
    </row>
    <row r="86" spans="1:9" x14ac:dyDescent="0.25">
      <c r="A86" s="71"/>
      <c r="B86" s="224"/>
      <c r="C86" s="224"/>
      <c r="D86" s="224"/>
      <c r="E86" s="72"/>
      <c r="F86" s="73"/>
      <c r="I86" s="129" t="str">
        <f t="shared" si="2"/>
        <v/>
      </c>
    </row>
    <row r="87" spans="1:9" x14ac:dyDescent="0.25">
      <c r="A87" s="71"/>
      <c r="B87" s="224"/>
      <c r="C87" s="224"/>
      <c r="D87" s="224"/>
      <c r="E87" s="72"/>
      <c r="F87" s="73"/>
      <c r="I87" s="129" t="str">
        <f t="shared" si="2"/>
        <v/>
      </c>
    </row>
    <row r="88" spans="1:9" x14ac:dyDescent="0.25">
      <c r="A88" s="71"/>
      <c r="B88" s="224"/>
      <c r="C88" s="224"/>
      <c r="D88" s="224"/>
      <c r="E88" s="72"/>
      <c r="F88" s="73"/>
      <c r="I88" s="129" t="str">
        <f t="shared" si="2"/>
        <v/>
      </c>
    </row>
    <row r="89" spans="1:9" x14ac:dyDescent="0.25">
      <c r="A89" s="71"/>
      <c r="B89" s="224"/>
      <c r="C89" s="224"/>
      <c r="D89" s="224"/>
      <c r="E89" s="72"/>
      <c r="F89" s="73"/>
      <c r="I89" s="129" t="str">
        <f t="shared" si="2"/>
        <v/>
      </c>
    </row>
    <row r="90" spans="1:9" x14ac:dyDescent="0.25">
      <c r="A90" s="71"/>
      <c r="B90" s="224"/>
      <c r="C90" s="224"/>
      <c r="D90" s="224"/>
      <c r="E90" s="72"/>
      <c r="F90" s="73"/>
      <c r="I90" s="129" t="str">
        <f t="shared" si="2"/>
        <v/>
      </c>
    </row>
    <row r="91" spans="1:9" x14ac:dyDescent="0.25">
      <c r="A91" s="71"/>
      <c r="B91" s="224"/>
      <c r="C91" s="224"/>
      <c r="D91" s="224"/>
      <c r="E91" s="72"/>
      <c r="F91" s="73"/>
      <c r="I91" s="129" t="str">
        <f t="shared" si="2"/>
        <v/>
      </c>
    </row>
    <row r="92" spans="1:9" x14ac:dyDescent="0.25">
      <c r="A92" s="71"/>
      <c r="B92" s="224"/>
      <c r="C92" s="224"/>
      <c r="D92" s="224"/>
      <c r="E92" s="72"/>
      <c r="F92" s="73"/>
      <c r="I92" s="129" t="str">
        <f t="shared" si="2"/>
        <v/>
      </c>
    </row>
    <row r="93" spans="1:9" x14ac:dyDescent="0.25">
      <c r="A93" s="71"/>
      <c r="B93" s="224"/>
      <c r="C93" s="224"/>
      <c r="D93" s="224"/>
      <c r="E93" s="72"/>
      <c r="F93" s="73"/>
      <c r="I93" s="129" t="str">
        <f t="shared" si="2"/>
        <v/>
      </c>
    </row>
    <row r="94" spans="1:9" x14ac:dyDescent="0.25">
      <c r="A94" s="71"/>
      <c r="B94" s="224"/>
      <c r="C94" s="224"/>
      <c r="D94" s="224"/>
      <c r="E94" s="72"/>
      <c r="F94" s="73"/>
      <c r="I94" s="129" t="str">
        <f t="shared" si="2"/>
        <v/>
      </c>
    </row>
    <row r="95" spans="1:9" x14ac:dyDescent="0.25">
      <c r="A95" s="71"/>
      <c r="B95" s="224"/>
      <c r="C95" s="224"/>
      <c r="D95" s="224"/>
      <c r="E95" s="72"/>
      <c r="F95" s="73"/>
      <c r="I95" s="129" t="str">
        <f t="shared" ref="I95:I108" si="3">IF(A95="","",HYPERLINK("#'Action Items'!A1", "Go back to Action Items"))</f>
        <v/>
      </c>
    </row>
    <row r="96" spans="1:9" x14ac:dyDescent="0.25">
      <c r="A96" s="71"/>
      <c r="B96" s="224"/>
      <c r="C96" s="224"/>
      <c r="D96" s="224"/>
      <c r="E96" s="72"/>
      <c r="F96" s="73"/>
      <c r="I96" s="129" t="str">
        <f t="shared" si="3"/>
        <v/>
      </c>
    </row>
    <row r="97" spans="1:9" x14ac:dyDescent="0.25">
      <c r="A97" s="71"/>
      <c r="B97" s="224"/>
      <c r="C97" s="224"/>
      <c r="D97" s="224"/>
      <c r="E97" s="72"/>
      <c r="F97" s="73"/>
      <c r="I97" s="129" t="str">
        <f t="shared" si="3"/>
        <v/>
      </c>
    </row>
    <row r="98" spans="1:9" x14ac:dyDescent="0.25">
      <c r="A98" s="71"/>
      <c r="B98" s="224"/>
      <c r="C98" s="224"/>
      <c r="D98" s="224"/>
      <c r="E98" s="72"/>
      <c r="F98" s="73"/>
      <c r="I98" s="129" t="str">
        <f t="shared" si="3"/>
        <v/>
      </c>
    </row>
    <row r="99" spans="1:9" x14ac:dyDescent="0.25">
      <c r="A99" s="71"/>
      <c r="B99" s="224"/>
      <c r="C99" s="224"/>
      <c r="D99" s="224"/>
      <c r="E99" s="72"/>
      <c r="F99" s="73"/>
      <c r="I99" s="129" t="str">
        <f t="shared" si="3"/>
        <v/>
      </c>
    </row>
    <row r="100" spans="1:9" x14ac:dyDescent="0.25">
      <c r="A100" s="71"/>
      <c r="B100" s="224"/>
      <c r="C100" s="224"/>
      <c r="D100" s="224"/>
      <c r="E100" s="72"/>
      <c r="F100" s="73"/>
      <c r="I100" s="129" t="str">
        <f t="shared" si="3"/>
        <v/>
      </c>
    </row>
    <row r="101" spans="1:9" x14ac:dyDescent="0.25">
      <c r="A101" s="71"/>
      <c r="B101" s="224"/>
      <c r="C101" s="224"/>
      <c r="D101" s="224"/>
      <c r="E101" s="72"/>
      <c r="F101" s="73"/>
      <c r="I101" s="129" t="str">
        <f t="shared" si="3"/>
        <v/>
      </c>
    </row>
    <row r="102" spans="1:9" x14ac:dyDescent="0.25">
      <c r="A102" s="71"/>
      <c r="B102" s="224"/>
      <c r="C102" s="224"/>
      <c r="D102" s="224"/>
      <c r="E102" s="72"/>
      <c r="F102" s="73"/>
      <c r="I102" s="129" t="str">
        <f t="shared" si="3"/>
        <v/>
      </c>
    </row>
    <row r="103" spans="1:9" x14ac:dyDescent="0.25">
      <c r="A103" s="71"/>
      <c r="B103" s="224"/>
      <c r="C103" s="224"/>
      <c r="D103" s="224"/>
      <c r="E103" s="72"/>
      <c r="F103" s="73"/>
      <c r="I103" s="129" t="str">
        <f t="shared" si="3"/>
        <v/>
      </c>
    </row>
    <row r="104" spans="1:9" x14ac:dyDescent="0.25">
      <c r="A104" s="71"/>
      <c r="B104" s="224"/>
      <c r="C104" s="224"/>
      <c r="D104" s="224"/>
      <c r="E104" s="72"/>
      <c r="F104" s="73"/>
      <c r="I104" s="129" t="str">
        <f t="shared" si="3"/>
        <v/>
      </c>
    </row>
    <row r="105" spans="1:9" x14ac:dyDescent="0.25">
      <c r="A105" s="71"/>
      <c r="B105" s="224"/>
      <c r="C105" s="224"/>
      <c r="D105" s="224"/>
      <c r="E105" s="72"/>
      <c r="F105" s="73"/>
      <c r="I105" s="129" t="str">
        <f t="shared" si="3"/>
        <v/>
      </c>
    </row>
    <row r="106" spans="1:9" x14ac:dyDescent="0.25">
      <c r="A106" s="71"/>
      <c r="B106" s="224"/>
      <c r="C106" s="224"/>
      <c r="D106" s="224"/>
      <c r="E106" s="72"/>
      <c r="F106" s="73"/>
      <c r="I106" s="129" t="str">
        <f t="shared" si="3"/>
        <v/>
      </c>
    </row>
    <row r="107" spans="1:9" x14ac:dyDescent="0.25">
      <c r="A107" s="71"/>
      <c r="B107" s="224"/>
      <c r="C107" s="224"/>
      <c r="D107" s="224"/>
      <c r="E107" s="72"/>
      <c r="F107" s="73"/>
      <c r="I107" s="129" t="str">
        <f t="shared" si="3"/>
        <v/>
      </c>
    </row>
    <row r="108" spans="1:9" x14ac:dyDescent="0.25">
      <c r="A108" s="71"/>
      <c r="B108" s="224"/>
      <c r="C108" s="224"/>
      <c r="D108" s="224"/>
      <c r="E108" s="72"/>
      <c r="F108" s="73"/>
      <c r="I108" s="129" t="str">
        <f t="shared" si="3"/>
        <v/>
      </c>
    </row>
    <row r="109" spans="1:9" x14ac:dyDescent="0.25">
      <c r="I109" s="129"/>
    </row>
    <row r="110" spans="1:9" x14ac:dyDescent="0.25">
      <c r="I110" s="129"/>
    </row>
  </sheetData>
  <mergeCells count="4">
    <mergeCell ref="E8:G8"/>
    <mergeCell ref="E10:G10"/>
    <mergeCell ref="E11:G11"/>
    <mergeCell ref="E12:G12"/>
  </mergeCells>
  <conditionalFormatting sqref="B19:N19 B25:N26 J20:N24">
    <cfRule type="iconSet" priority="3">
      <iconSet>
        <cfvo type="percent" val="0"/>
        <cfvo type="num" val="1"/>
        <cfvo type="num" val="3"/>
      </iconSet>
    </cfRule>
  </conditionalFormatting>
  <conditionalFormatting sqref="B24:H24">
    <cfRule type="iconSet" priority="2">
      <iconSet>
        <cfvo type="percent" val="0"/>
        <cfvo type="num" val="1"/>
        <cfvo type="num" val="3"/>
      </iconSet>
    </cfRule>
  </conditionalFormatting>
  <conditionalFormatting sqref="I24">
    <cfRule type="iconSet" priority="1">
      <iconSet>
        <cfvo type="percent" val="0"/>
        <cfvo type="num" val="1"/>
        <cfvo type="num" val="3"/>
      </iconSet>
    </cfRule>
  </conditionalFormatting>
  <dataValidations count="4">
    <dataValidation allowBlank="1" showInputMessage="1" showErrorMessage="1" prompt="TK, License, NRE or Royalty" sqref="B7"/>
    <dataValidation allowBlank="1" showInputMessage="1" showErrorMessage="1" prompt="IPD or CSD" sqref="B8"/>
    <dataValidation allowBlank="1" showInputMessage="1" showErrorMessage="1" prompt="70% - 100% : Most likely close in this quarter_x000a_40% - 60% : Normal chance to close_x000a_0% - 30% : Low chance to close" sqref="B10"/>
    <dataValidation allowBlank="1" showInputMessage="1" showErrorMessage="1" prompt="Q1, Q2, Q3 or Q4" sqref="B11"/>
  </dataValidations>
  <hyperlinks>
    <hyperlink ref="A1" location="Menu!A1" display="Back To Menu"/>
    <hyperlink ref="B1" location="'Regular Cases'!A1" display="Regular Cases"/>
    <hyperlink ref="C1" location="QECD!B4" display="QECD"/>
    <hyperlink ref="D1" location="'Action Items'!A1" display="Action Items"/>
    <hyperlink ref="E1" location="Summary!A1" display="Summary"/>
    <hyperlink ref="F1" location="Weekly!A1" display="Weekly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Please choose &quot;High&quot;, &quot;Low&quot; or &quot;Funnel&quot; from the drop-down list, or enter it yourself._x000a__x000a_Funnel -- This project is being cooked and may go real in the next few quarters.">
          <x14:formula1>
            <xm:f>Worksheet!$A$2:$A$4</xm:f>
          </x14:formula1>
          <xm:sqref>B12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Q110"/>
  <sheetViews>
    <sheetView workbookViewId="0">
      <pane ySplit="2" topLeftCell="A3" activePane="bottomLeft" state="frozen"/>
      <selection pane="bottomLeft"/>
    </sheetView>
  </sheetViews>
  <sheetFormatPr defaultColWidth="18.42578125" defaultRowHeight="15" x14ac:dyDescent="0.25"/>
  <cols>
    <col min="1" max="1" width="24.5703125" style="1" customWidth="1"/>
    <col min="2" max="8" width="15.85546875" style="1" customWidth="1"/>
    <col min="9" max="9" width="17.140625" style="1" bestFit="1" customWidth="1"/>
    <col min="10" max="11" width="15.85546875" style="1" customWidth="1"/>
    <col min="12" max="14" width="15.85546875" style="1" hidden="1" customWidth="1"/>
    <col min="15" max="17" width="0" style="1" hidden="1" customWidth="1"/>
    <col min="18" max="16384" width="18.42578125" style="1"/>
  </cols>
  <sheetData>
    <row r="1" spans="1:17" s="68" customFormat="1" ht="18.75" x14ac:dyDescent="0.25">
      <c r="A1" s="226" t="s">
        <v>150</v>
      </c>
      <c r="B1" s="226" t="s">
        <v>149</v>
      </c>
      <c r="C1" s="226" t="s">
        <v>113</v>
      </c>
      <c r="D1" s="226" t="s">
        <v>21</v>
      </c>
      <c r="E1" s="226" t="s">
        <v>114</v>
      </c>
      <c r="F1" s="226" t="s">
        <v>177</v>
      </c>
    </row>
    <row r="2" spans="1:17" ht="4.5" customHeight="1" x14ac:dyDescent="0.25"/>
    <row r="3" spans="1:17" ht="28.5" x14ac:dyDescent="0.45">
      <c r="D3" s="223" t="str">
        <f ca="1">MID(CELL("filename",A1),FIND("]",CELL("filename",A1))+1,255)  &amp; IF(B5&lt;&gt;"", " : " &amp; B5 &amp; " - " &amp; B6, "")</f>
        <v>Project 09 : Marvell - Dasalt -- Possible TK</v>
      </c>
    </row>
    <row r="4" spans="1:17" ht="18.75" x14ac:dyDescent="0.3">
      <c r="A4" s="115" t="s">
        <v>141</v>
      </c>
      <c r="B4" s="95"/>
      <c r="C4" s="95"/>
      <c r="D4" s="95"/>
      <c r="E4" s="95"/>
      <c r="F4" s="95" t="s">
        <v>153</v>
      </c>
      <c r="G4" s="95" t="s">
        <v>154</v>
      </c>
      <c r="L4" s="1" t="s">
        <v>147</v>
      </c>
      <c r="M4" s="1" t="s">
        <v>146</v>
      </c>
      <c r="N4" s="1" t="s">
        <v>152</v>
      </c>
      <c r="P4" s="1" t="s">
        <v>158</v>
      </c>
      <c r="Q4" s="1" t="s">
        <v>155</v>
      </c>
    </row>
    <row r="5" spans="1:17" x14ac:dyDescent="0.25">
      <c r="A5" s="95" t="s">
        <v>156</v>
      </c>
      <c r="B5" s="97" t="s">
        <v>142</v>
      </c>
      <c r="C5" s="95"/>
      <c r="D5" s="95" t="s">
        <v>20</v>
      </c>
      <c r="E5" s="95"/>
      <c r="F5" s="98">
        <v>1500</v>
      </c>
      <c r="G5" s="98">
        <v>5000</v>
      </c>
      <c r="L5" s="218" t="str">
        <f>IF(I23&lt;&gt;"", F5,"")</f>
        <v/>
      </c>
      <c r="M5" s="218" t="str">
        <f>IF(I23&lt;&gt;"","",IF(B10&gt;=40%,F5,""))</f>
        <v/>
      </c>
      <c r="N5" s="218">
        <f>IF(I23&lt;&gt;"","",IF(B10&lt;40%,F5,""))</f>
        <v>1500</v>
      </c>
      <c r="P5" s="218" t="str">
        <f>IF(I23&lt;&gt;"", F6,"")</f>
        <v/>
      </c>
      <c r="Q5" s="1">
        <f>IF(P5 = "", F6, "")</f>
        <v>300</v>
      </c>
    </row>
    <row r="6" spans="1:17" x14ac:dyDescent="0.25">
      <c r="A6" s="95" t="s">
        <v>157</v>
      </c>
      <c r="B6" s="97" t="s">
        <v>213</v>
      </c>
      <c r="C6" s="95"/>
      <c r="D6" s="95" t="s">
        <v>45</v>
      </c>
      <c r="E6" s="95"/>
      <c r="F6" s="98">
        <v>300</v>
      </c>
      <c r="G6" s="98">
        <v>300</v>
      </c>
    </row>
    <row r="7" spans="1:17" x14ac:dyDescent="0.25">
      <c r="A7" s="95" t="s">
        <v>44</v>
      </c>
      <c r="B7" s="97" t="s">
        <v>194</v>
      </c>
      <c r="C7" s="95"/>
      <c r="D7" s="95"/>
      <c r="E7" s="95"/>
      <c r="F7" s="95"/>
      <c r="G7" s="95"/>
    </row>
    <row r="8" spans="1:17" x14ac:dyDescent="0.25">
      <c r="A8" s="95" t="s">
        <v>17</v>
      </c>
      <c r="B8" s="97" t="s">
        <v>116</v>
      </c>
      <c r="C8" s="95"/>
      <c r="D8" s="95" t="s">
        <v>43</v>
      </c>
      <c r="E8" s="253"/>
      <c r="F8" s="253"/>
      <c r="G8" s="253"/>
    </row>
    <row r="9" spans="1:17" x14ac:dyDescent="0.25">
      <c r="A9" s="95" t="s">
        <v>18</v>
      </c>
      <c r="B9" s="97" t="s">
        <v>209</v>
      </c>
      <c r="C9" s="95"/>
      <c r="D9" s="95"/>
      <c r="E9" s="95"/>
      <c r="F9" s="95"/>
      <c r="G9" s="95"/>
    </row>
    <row r="10" spans="1:17" x14ac:dyDescent="0.25">
      <c r="A10" s="95" t="s">
        <v>19</v>
      </c>
      <c r="B10" s="99">
        <v>0.2</v>
      </c>
      <c r="C10" s="95"/>
      <c r="D10" s="95" t="s">
        <v>159</v>
      </c>
      <c r="E10" s="253"/>
      <c r="F10" s="253"/>
      <c r="G10" s="253"/>
    </row>
    <row r="11" spans="1:17" x14ac:dyDescent="0.25">
      <c r="A11" s="95" t="s">
        <v>166</v>
      </c>
      <c r="B11" s="97" t="s">
        <v>196</v>
      </c>
      <c r="C11" s="95"/>
      <c r="D11" s="95" t="s">
        <v>160</v>
      </c>
      <c r="E11" s="253"/>
      <c r="F11" s="253"/>
      <c r="G11" s="253"/>
    </row>
    <row r="12" spans="1:17" x14ac:dyDescent="0.25">
      <c r="A12" s="95" t="s">
        <v>118</v>
      </c>
      <c r="B12" s="97" t="s">
        <v>120</v>
      </c>
      <c r="C12" s="95"/>
      <c r="D12" s="95" t="s">
        <v>161</v>
      </c>
      <c r="E12" s="253"/>
      <c r="F12" s="253"/>
      <c r="G12" s="253"/>
    </row>
    <row r="15" spans="1:17" ht="18.75" x14ac:dyDescent="0.3">
      <c r="A15" s="115" t="str">
        <f>"Stage: " &amp; B15</f>
        <v>Stage: 0</v>
      </c>
      <c r="B15" s="132">
        <f>IF(I23&lt;&gt;"", 10, IF(G23&lt;&gt;"", 8, IF(C23&lt;&gt;"", 6, IF(E18&lt;&gt;"", 4, IF(B18&lt;&gt;"", 2, 0)))))</f>
        <v>0</v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</row>
    <row r="16" spans="1:17" x14ac:dyDescent="0.25">
      <c r="A16" s="127" t="s">
        <v>0</v>
      </c>
      <c r="B16" s="216" t="s">
        <v>3</v>
      </c>
      <c r="C16" s="125" t="s">
        <v>6</v>
      </c>
      <c r="D16" s="125" t="s">
        <v>4</v>
      </c>
      <c r="E16" s="216" t="s">
        <v>5</v>
      </c>
      <c r="F16" s="125" t="s">
        <v>7</v>
      </c>
      <c r="G16" s="95"/>
      <c r="H16" s="95"/>
      <c r="I16" s="95"/>
      <c r="J16" s="95"/>
      <c r="K16" s="95"/>
      <c r="L16" s="95"/>
      <c r="M16" s="95"/>
      <c r="N16" s="95"/>
    </row>
    <row r="17" spans="1:14" x14ac:dyDescent="0.25">
      <c r="A17" s="126" t="s">
        <v>42</v>
      </c>
      <c r="B17" s="119"/>
      <c r="C17" s="119"/>
      <c r="D17" s="119"/>
      <c r="E17" s="119"/>
      <c r="F17" s="140"/>
      <c r="G17" s="96"/>
      <c r="H17" s="96"/>
      <c r="I17" s="96"/>
      <c r="J17" s="96"/>
      <c r="K17" s="96"/>
      <c r="L17" s="96"/>
      <c r="M17" s="96"/>
      <c r="N17" s="96"/>
    </row>
    <row r="18" spans="1:14" x14ac:dyDescent="0.25">
      <c r="A18" s="134" t="s">
        <v>1</v>
      </c>
      <c r="B18" s="118"/>
      <c r="C18" s="118"/>
      <c r="D18" s="118"/>
      <c r="E18" s="118"/>
      <c r="F18" s="133"/>
      <c r="G18" s="96"/>
      <c r="H18" s="96"/>
      <c r="I18" s="96"/>
      <c r="J18" s="96"/>
      <c r="K18" s="96"/>
      <c r="L18" s="96"/>
      <c r="M18" s="96"/>
      <c r="N18" s="96"/>
    </row>
    <row r="19" spans="1:14" x14ac:dyDescent="0.25">
      <c r="A19" s="134" t="s">
        <v>2</v>
      </c>
      <c r="B19" s="121" t="str">
        <f ca="1">IF(B18&lt;&gt;"", "Done", IF(B17&lt;&gt;"",(B17-TODAY()),""))</f>
        <v/>
      </c>
      <c r="C19" s="121" t="str">
        <f t="shared" ref="C19:N19" ca="1" si="0">IF(C18&lt;&gt;"", "Done", IF(C17&lt;&gt;"",(C17-TODAY()),""))</f>
        <v/>
      </c>
      <c r="D19" s="121" t="str">
        <f t="shared" ca="1" si="0"/>
        <v/>
      </c>
      <c r="E19" s="121" t="str">
        <f t="shared" ca="1" si="0"/>
        <v/>
      </c>
      <c r="F19" s="122" t="str">
        <f t="shared" ca="1" si="0"/>
        <v/>
      </c>
      <c r="G19" s="100" t="str">
        <f t="shared" ca="1" si="0"/>
        <v/>
      </c>
      <c r="H19" s="100" t="str">
        <f t="shared" ca="1" si="0"/>
        <v/>
      </c>
      <c r="I19" s="100" t="str">
        <f t="shared" ca="1" si="0"/>
        <v/>
      </c>
      <c r="J19" s="76" t="str">
        <f t="shared" ca="1" si="0"/>
        <v/>
      </c>
      <c r="K19" s="76" t="str">
        <f t="shared" ca="1" si="0"/>
        <v/>
      </c>
      <c r="L19" s="76" t="str">
        <f t="shared" ca="1" si="0"/>
        <v/>
      </c>
      <c r="M19" s="76" t="str">
        <f t="shared" ca="1" si="0"/>
        <v/>
      </c>
      <c r="N19" s="76" t="str">
        <f t="shared" ca="1" si="0"/>
        <v/>
      </c>
    </row>
    <row r="20" spans="1:14" x14ac:dyDescent="0.25">
      <c r="A20" s="135"/>
      <c r="B20" s="114"/>
      <c r="C20" s="114"/>
      <c r="D20" s="114"/>
      <c r="E20" s="114"/>
      <c r="F20" s="114"/>
      <c r="G20" s="114"/>
      <c r="H20" s="114"/>
      <c r="I20" s="114"/>
      <c r="J20" s="76"/>
      <c r="K20" s="76"/>
      <c r="L20" s="76"/>
      <c r="M20" s="76"/>
      <c r="N20" s="76"/>
    </row>
    <row r="21" spans="1:14" ht="30" x14ac:dyDescent="0.25">
      <c r="A21" s="126" t="s">
        <v>9</v>
      </c>
      <c r="B21" s="117" t="s">
        <v>8</v>
      </c>
      <c r="C21" s="217" t="s">
        <v>10</v>
      </c>
      <c r="D21" s="117" t="s">
        <v>11</v>
      </c>
      <c r="E21" s="117" t="s">
        <v>12</v>
      </c>
      <c r="F21" s="117" t="s">
        <v>13</v>
      </c>
      <c r="G21" s="217" t="s">
        <v>14</v>
      </c>
      <c r="H21" s="117" t="s">
        <v>16</v>
      </c>
      <c r="I21" s="217" t="s">
        <v>15</v>
      </c>
      <c r="J21" s="76"/>
      <c r="K21" s="76"/>
      <c r="L21" s="76"/>
      <c r="M21" s="76"/>
      <c r="N21" s="76"/>
    </row>
    <row r="22" spans="1:14" x14ac:dyDescent="0.25">
      <c r="A22" s="134" t="s">
        <v>42</v>
      </c>
      <c r="B22" s="118"/>
      <c r="C22" s="118"/>
      <c r="D22" s="118"/>
      <c r="E22" s="118"/>
      <c r="F22" s="118"/>
      <c r="G22" s="118"/>
      <c r="H22" s="118"/>
      <c r="I22" s="133"/>
      <c r="J22" s="76"/>
      <c r="K22" s="76"/>
      <c r="L22" s="76"/>
      <c r="M22" s="76"/>
      <c r="N22" s="76"/>
    </row>
    <row r="23" spans="1:14" x14ac:dyDescent="0.25">
      <c r="A23" s="134" t="s">
        <v>1</v>
      </c>
      <c r="B23" s="118"/>
      <c r="C23" s="118"/>
      <c r="D23" s="118"/>
      <c r="E23" s="118"/>
      <c r="F23" s="118"/>
      <c r="G23" s="118"/>
      <c r="H23" s="118"/>
      <c r="I23" s="133"/>
      <c r="J23" s="76"/>
      <c r="K23" s="76"/>
      <c r="L23" s="76"/>
      <c r="M23" s="76"/>
      <c r="N23" s="76"/>
    </row>
    <row r="24" spans="1:14" x14ac:dyDescent="0.25">
      <c r="A24" s="136" t="s">
        <v>2</v>
      </c>
      <c r="B24" s="124" t="str">
        <f ca="1">IF(B23&lt;&gt;"", "Done", IF(B22&lt;&gt;"",(B22-TODAY()),""))</f>
        <v/>
      </c>
      <c r="C24" s="124" t="str">
        <f t="shared" ref="C24:I24" ca="1" si="1">IF(C23&lt;&gt;"", "Done", IF(C22&lt;&gt;"",(C22-TODAY()),""))</f>
        <v/>
      </c>
      <c r="D24" s="124" t="str">
        <f t="shared" ca="1" si="1"/>
        <v/>
      </c>
      <c r="E24" s="124" t="str">
        <f t="shared" ca="1" si="1"/>
        <v/>
      </c>
      <c r="F24" s="124" t="str">
        <f t="shared" ca="1" si="1"/>
        <v/>
      </c>
      <c r="G24" s="124" t="str">
        <f t="shared" ca="1" si="1"/>
        <v/>
      </c>
      <c r="H24" s="120" t="str">
        <f t="shared" ca="1" si="1"/>
        <v/>
      </c>
      <c r="I24" s="122" t="str">
        <f t="shared" ca="1" si="1"/>
        <v/>
      </c>
      <c r="J24" s="76"/>
      <c r="K24" s="76"/>
      <c r="L24" s="76"/>
      <c r="M24" s="76"/>
      <c r="N24" s="76"/>
    </row>
    <row r="25" spans="1:14" x14ac:dyDescent="0.25">
      <c r="B25" s="76"/>
      <c r="C25" s="76"/>
      <c r="D25" s="76"/>
      <c r="E25" s="76"/>
      <c r="F25" s="76"/>
      <c r="G25" s="76"/>
      <c r="H25" s="123"/>
      <c r="I25" s="76"/>
      <c r="J25" s="76"/>
      <c r="K25" s="76"/>
      <c r="L25" s="76"/>
      <c r="M25" s="76"/>
      <c r="N25" s="76"/>
    </row>
    <row r="26" spans="1:14" x14ac:dyDescent="0.25"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</row>
    <row r="29" spans="1:14" ht="18.75" x14ac:dyDescent="0.3">
      <c r="A29" s="116" t="s">
        <v>21</v>
      </c>
      <c r="B29" s="66" t="s">
        <v>41</v>
      </c>
      <c r="C29" s="66" t="s">
        <v>42</v>
      </c>
      <c r="D29" s="66" t="s">
        <v>1</v>
      </c>
      <c r="E29" s="66" t="s">
        <v>67</v>
      </c>
      <c r="F29" s="1" t="s">
        <v>43</v>
      </c>
    </row>
    <row r="30" spans="1:14" x14ac:dyDescent="0.25">
      <c r="A30" s="71" t="str">
        <f>IF(B30&lt;&gt;"", IF(D30 = "", 1, ""), "")</f>
        <v/>
      </c>
      <c r="B30" s="224"/>
      <c r="C30" s="224"/>
      <c r="D30" s="224"/>
      <c r="E30" s="72"/>
      <c r="F30" s="73"/>
      <c r="I30" s="129" t="str">
        <f>IF(A30="","",HYPERLINK("#'Action Items'!A1", "Go back to Action Items"))</f>
        <v/>
      </c>
    </row>
    <row r="31" spans="1:14" x14ac:dyDescent="0.25">
      <c r="A31" s="71" t="str">
        <f>IF(B31&lt;&gt;"", IF(D31 = "", MAX($A$30:A30)+1, ""), "")</f>
        <v/>
      </c>
      <c r="B31" s="224"/>
      <c r="C31" s="224"/>
      <c r="D31" s="224"/>
      <c r="E31" s="72"/>
      <c r="F31" s="73"/>
      <c r="I31" s="129" t="str">
        <f t="shared" ref="I31:I94" si="2">IF(A31="","",HYPERLINK("#'Action Items'!A1", "Go back to Action Items"))</f>
        <v/>
      </c>
    </row>
    <row r="32" spans="1:14" x14ac:dyDescent="0.25">
      <c r="A32" s="71" t="str">
        <f>IF(B32&lt;&gt;"", IF(D32 = "", MAX($A$30:A31)+1, ""), "")</f>
        <v/>
      </c>
      <c r="B32" s="224"/>
      <c r="C32" s="224"/>
      <c r="D32" s="224"/>
      <c r="E32" s="72"/>
      <c r="F32" s="73"/>
      <c r="I32" s="129" t="str">
        <f t="shared" si="2"/>
        <v/>
      </c>
    </row>
    <row r="33" spans="1:9" x14ac:dyDescent="0.25">
      <c r="A33" s="71" t="str">
        <f>IF(B33&lt;&gt;"", IF(D33 = "", MAX($A$30:A32)+1, ""), "")</f>
        <v/>
      </c>
      <c r="B33" s="224"/>
      <c r="C33" s="224"/>
      <c r="D33" s="224"/>
      <c r="E33" s="72"/>
      <c r="F33" s="73"/>
      <c r="I33" s="129" t="str">
        <f t="shared" si="2"/>
        <v/>
      </c>
    </row>
    <row r="34" spans="1:9" x14ac:dyDescent="0.25">
      <c r="A34" s="71" t="str">
        <f>IF(B34&lt;&gt;"", IF(D34 = "", MAX($A$30:A33)+1, ""), "")</f>
        <v/>
      </c>
      <c r="B34" s="224"/>
      <c r="C34" s="224"/>
      <c r="D34" s="224"/>
      <c r="E34" s="72"/>
      <c r="F34" s="73"/>
      <c r="I34" s="129" t="str">
        <f t="shared" si="2"/>
        <v/>
      </c>
    </row>
    <row r="35" spans="1:9" x14ac:dyDescent="0.25">
      <c r="A35" s="71" t="str">
        <f>IF(B35&lt;&gt;"", IF(D35 = "", MAX($A$30:A34)+1, ""), "")</f>
        <v/>
      </c>
      <c r="B35" s="224"/>
      <c r="C35" s="224"/>
      <c r="D35" s="224"/>
      <c r="E35" s="72"/>
      <c r="F35" s="73"/>
      <c r="I35" s="129" t="str">
        <f t="shared" si="2"/>
        <v/>
      </c>
    </row>
    <row r="36" spans="1:9" x14ac:dyDescent="0.25">
      <c r="A36" s="71" t="str">
        <f>IF(B36&lt;&gt;"", IF(D36 = "", MAX($A$30:A35)+1, ""), "")</f>
        <v/>
      </c>
      <c r="B36" s="224"/>
      <c r="C36" s="224"/>
      <c r="D36" s="224"/>
      <c r="E36" s="72"/>
      <c r="F36" s="73"/>
      <c r="I36" s="129" t="str">
        <f t="shared" si="2"/>
        <v/>
      </c>
    </row>
    <row r="37" spans="1:9" x14ac:dyDescent="0.25">
      <c r="A37" s="71" t="str">
        <f>IF(B37&lt;&gt;"", IF(D37 = "", MAX($A$30:A36)+1, ""), "")</f>
        <v/>
      </c>
      <c r="B37" s="224"/>
      <c r="C37" s="224"/>
      <c r="D37" s="224"/>
      <c r="E37" s="72"/>
      <c r="F37" s="73"/>
      <c r="I37" s="129" t="str">
        <f t="shared" si="2"/>
        <v/>
      </c>
    </row>
    <row r="38" spans="1:9" x14ac:dyDescent="0.25">
      <c r="A38" s="71" t="str">
        <f>IF(B38&lt;&gt;"", IF(D38 = "", MAX($A$30:A37)+1, ""), "")</f>
        <v/>
      </c>
      <c r="B38" s="224"/>
      <c r="C38" s="224"/>
      <c r="D38" s="224"/>
      <c r="E38" s="72"/>
      <c r="F38" s="73"/>
      <c r="I38" s="129" t="str">
        <f t="shared" si="2"/>
        <v/>
      </c>
    </row>
    <row r="39" spans="1:9" x14ac:dyDescent="0.25">
      <c r="A39" s="71" t="str">
        <f>IF(B39&lt;&gt;"", IF(D39 = "", MAX($A$30:A38)+1, ""), "")</f>
        <v/>
      </c>
      <c r="B39" s="224"/>
      <c r="C39" s="224"/>
      <c r="D39" s="224"/>
      <c r="E39" s="72"/>
      <c r="F39" s="73"/>
      <c r="I39" s="129" t="str">
        <f t="shared" si="2"/>
        <v/>
      </c>
    </row>
    <row r="40" spans="1:9" x14ac:dyDescent="0.25">
      <c r="A40" s="71" t="str">
        <f>IF(B40&lt;&gt;"", IF(D40 = "", MAX($A$30:A39)+1, ""), "")</f>
        <v/>
      </c>
      <c r="B40" s="224"/>
      <c r="C40" s="224"/>
      <c r="D40" s="224"/>
      <c r="E40" s="72"/>
      <c r="F40" s="73"/>
      <c r="I40" s="129" t="str">
        <f t="shared" si="2"/>
        <v/>
      </c>
    </row>
    <row r="41" spans="1:9" x14ac:dyDescent="0.25">
      <c r="A41" s="71" t="str">
        <f>IF(B41&lt;&gt;"", IF(D41 = "", MAX($A$30:A40)+1, ""), "")</f>
        <v/>
      </c>
      <c r="B41" s="224"/>
      <c r="C41" s="224"/>
      <c r="D41" s="224"/>
      <c r="E41" s="72"/>
      <c r="F41" s="73"/>
      <c r="I41" s="129" t="str">
        <f t="shared" si="2"/>
        <v/>
      </c>
    </row>
    <row r="42" spans="1:9" x14ac:dyDescent="0.25">
      <c r="A42" s="71" t="str">
        <f>IF(B42&lt;&gt;"", IF(D42 = "", MAX($A$30:A41)+1, ""), "")</f>
        <v/>
      </c>
      <c r="B42" s="224"/>
      <c r="C42" s="224"/>
      <c r="D42" s="224"/>
      <c r="E42" s="72"/>
      <c r="F42" s="73"/>
      <c r="I42" s="129" t="str">
        <f t="shared" si="2"/>
        <v/>
      </c>
    </row>
    <row r="43" spans="1:9" x14ac:dyDescent="0.25">
      <c r="A43" s="71" t="str">
        <f>IF(B43&lt;&gt;"", IF(D43 = "", MAX($A$30:A42)+1, ""), "")</f>
        <v/>
      </c>
      <c r="B43" s="224"/>
      <c r="C43" s="224"/>
      <c r="D43" s="224"/>
      <c r="E43" s="72"/>
      <c r="F43" s="73"/>
      <c r="I43" s="129" t="str">
        <f t="shared" si="2"/>
        <v/>
      </c>
    </row>
    <row r="44" spans="1:9" x14ac:dyDescent="0.25">
      <c r="A44" s="71" t="str">
        <f>IF(B44&lt;&gt;"", IF(D44 = "", MAX($A$30:A43)+1, ""), "")</f>
        <v/>
      </c>
      <c r="B44" s="224"/>
      <c r="C44" s="224"/>
      <c r="D44" s="224"/>
      <c r="E44" s="72"/>
      <c r="F44" s="73"/>
      <c r="I44" s="129" t="str">
        <f t="shared" si="2"/>
        <v/>
      </c>
    </row>
    <row r="45" spans="1:9" x14ac:dyDescent="0.25">
      <c r="A45" s="71"/>
      <c r="B45" s="224"/>
      <c r="C45" s="224"/>
      <c r="D45" s="224"/>
      <c r="E45" s="72"/>
      <c r="F45" s="73"/>
      <c r="I45" s="129" t="str">
        <f t="shared" si="2"/>
        <v/>
      </c>
    </row>
    <row r="46" spans="1:9" x14ac:dyDescent="0.25">
      <c r="A46" s="71"/>
      <c r="B46" s="224"/>
      <c r="C46" s="224"/>
      <c r="D46" s="224"/>
      <c r="E46" s="72"/>
      <c r="F46" s="73"/>
      <c r="I46" s="129" t="str">
        <f t="shared" si="2"/>
        <v/>
      </c>
    </row>
    <row r="47" spans="1:9" x14ac:dyDescent="0.25">
      <c r="A47" s="71"/>
      <c r="B47" s="224"/>
      <c r="C47" s="224"/>
      <c r="D47" s="224"/>
      <c r="E47" s="72"/>
      <c r="F47" s="73"/>
      <c r="I47" s="129" t="str">
        <f t="shared" si="2"/>
        <v/>
      </c>
    </row>
    <row r="48" spans="1:9" x14ac:dyDescent="0.25">
      <c r="A48" s="71"/>
      <c r="B48" s="224"/>
      <c r="C48" s="224"/>
      <c r="D48" s="224"/>
      <c r="E48" s="72"/>
      <c r="F48" s="73"/>
      <c r="I48" s="129" t="str">
        <f t="shared" si="2"/>
        <v/>
      </c>
    </row>
    <row r="49" spans="1:9" x14ac:dyDescent="0.25">
      <c r="A49" s="71"/>
      <c r="B49" s="224"/>
      <c r="C49" s="224"/>
      <c r="D49" s="224"/>
      <c r="E49" s="72"/>
      <c r="F49" s="73"/>
      <c r="I49" s="129" t="str">
        <f t="shared" si="2"/>
        <v/>
      </c>
    </row>
    <row r="50" spans="1:9" x14ac:dyDescent="0.25">
      <c r="A50" s="71"/>
      <c r="B50" s="224"/>
      <c r="C50" s="224"/>
      <c r="D50" s="224"/>
      <c r="E50" s="72"/>
      <c r="F50" s="73"/>
      <c r="I50" s="129" t="str">
        <f t="shared" si="2"/>
        <v/>
      </c>
    </row>
    <row r="51" spans="1:9" x14ac:dyDescent="0.25">
      <c r="A51" s="71"/>
      <c r="B51" s="224"/>
      <c r="C51" s="224"/>
      <c r="D51" s="224"/>
      <c r="E51" s="72"/>
      <c r="F51" s="73"/>
      <c r="I51" s="129" t="str">
        <f t="shared" si="2"/>
        <v/>
      </c>
    </row>
    <row r="52" spans="1:9" x14ac:dyDescent="0.25">
      <c r="A52" s="71"/>
      <c r="B52" s="224"/>
      <c r="C52" s="224"/>
      <c r="D52" s="224"/>
      <c r="E52" s="72"/>
      <c r="F52" s="73"/>
      <c r="I52" s="129" t="str">
        <f t="shared" si="2"/>
        <v/>
      </c>
    </row>
    <row r="53" spans="1:9" x14ac:dyDescent="0.25">
      <c r="A53" s="71"/>
      <c r="B53" s="224"/>
      <c r="C53" s="224"/>
      <c r="D53" s="224"/>
      <c r="E53" s="72"/>
      <c r="F53" s="73"/>
      <c r="I53" s="129" t="str">
        <f t="shared" si="2"/>
        <v/>
      </c>
    </row>
    <row r="54" spans="1:9" x14ac:dyDescent="0.25">
      <c r="A54" s="71"/>
      <c r="B54" s="224"/>
      <c r="C54" s="224"/>
      <c r="D54" s="224"/>
      <c r="E54" s="72"/>
      <c r="F54" s="73"/>
      <c r="I54" s="129" t="str">
        <f t="shared" si="2"/>
        <v/>
      </c>
    </row>
    <row r="55" spans="1:9" x14ac:dyDescent="0.25">
      <c r="A55" s="71"/>
      <c r="B55" s="224"/>
      <c r="C55" s="224"/>
      <c r="D55" s="224"/>
      <c r="E55" s="72"/>
      <c r="F55" s="73"/>
      <c r="I55" s="129" t="str">
        <f t="shared" si="2"/>
        <v/>
      </c>
    </row>
    <row r="56" spans="1:9" x14ac:dyDescent="0.25">
      <c r="A56" s="71"/>
      <c r="B56" s="224"/>
      <c r="C56" s="224"/>
      <c r="D56" s="224"/>
      <c r="E56" s="72"/>
      <c r="F56" s="73"/>
      <c r="I56" s="129" t="str">
        <f t="shared" si="2"/>
        <v/>
      </c>
    </row>
    <row r="57" spans="1:9" x14ac:dyDescent="0.25">
      <c r="A57" s="71"/>
      <c r="B57" s="224"/>
      <c r="C57" s="224"/>
      <c r="D57" s="224"/>
      <c r="E57" s="72"/>
      <c r="F57" s="73"/>
      <c r="I57" s="129" t="str">
        <f t="shared" si="2"/>
        <v/>
      </c>
    </row>
    <row r="58" spans="1:9" x14ac:dyDescent="0.25">
      <c r="A58" s="71"/>
      <c r="B58" s="224"/>
      <c r="C58" s="224"/>
      <c r="D58" s="224"/>
      <c r="E58" s="72"/>
      <c r="F58" s="73"/>
      <c r="I58" s="129" t="str">
        <f t="shared" si="2"/>
        <v/>
      </c>
    </row>
    <row r="59" spans="1:9" x14ac:dyDescent="0.25">
      <c r="A59" s="71"/>
      <c r="B59" s="224"/>
      <c r="C59" s="224"/>
      <c r="D59" s="224"/>
      <c r="E59" s="72"/>
      <c r="F59" s="73"/>
      <c r="I59" s="129" t="str">
        <f t="shared" si="2"/>
        <v/>
      </c>
    </row>
    <row r="60" spans="1:9" x14ac:dyDescent="0.25">
      <c r="A60" s="71"/>
      <c r="B60" s="224"/>
      <c r="C60" s="224"/>
      <c r="D60" s="224"/>
      <c r="E60" s="72"/>
      <c r="F60" s="73"/>
      <c r="I60" s="129" t="str">
        <f t="shared" si="2"/>
        <v/>
      </c>
    </row>
    <row r="61" spans="1:9" x14ac:dyDescent="0.25">
      <c r="A61" s="71"/>
      <c r="B61" s="224"/>
      <c r="C61" s="224"/>
      <c r="D61" s="224"/>
      <c r="E61" s="72"/>
      <c r="F61" s="73"/>
      <c r="I61" s="129" t="str">
        <f t="shared" si="2"/>
        <v/>
      </c>
    </row>
    <row r="62" spans="1:9" x14ac:dyDescent="0.25">
      <c r="A62" s="71"/>
      <c r="B62" s="224"/>
      <c r="C62" s="224"/>
      <c r="D62" s="224"/>
      <c r="E62" s="72"/>
      <c r="F62" s="73"/>
      <c r="I62" s="129" t="str">
        <f t="shared" si="2"/>
        <v/>
      </c>
    </row>
    <row r="63" spans="1:9" x14ac:dyDescent="0.25">
      <c r="A63" s="71"/>
      <c r="B63" s="224"/>
      <c r="C63" s="224"/>
      <c r="D63" s="224"/>
      <c r="E63" s="72"/>
      <c r="F63" s="73"/>
      <c r="I63" s="129" t="str">
        <f t="shared" si="2"/>
        <v/>
      </c>
    </row>
    <row r="64" spans="1:9" x14ac:dyDescent="0.25">
      <c r="A64" s="71"/>
      <c r="B64" s="224"/>
      <c r="C64" s="224"/>
      <c r="D64" s="224"/>
      <c r="E64" s="72"/>
      <c r="F64" s="73"/>
      <c r="I64" s="129" t="str">
        <f t="shared" si="2"/>
        <v/>
      </c>
    </row>
    <row r="65" spans="1:9" x14ac:dyDescent="0.25">
      <c r="A65" s="71"/>
      <c r="B65" s="224"/>
      <c r="C65" s="224"/>
      <c r="D65" s="224"/>
      <c r="E65" s="72"/>
      <c r="F65" s="73"/>
      <c r="I65" s="129" t="str">
        <f t="shared" si="2"/>
        <v/>
      </c>
    </row>
    <row r="66" spans="1:9" x14ac:dyDescent="0.25">
      <c r="A66" s="71"/>
      <c r="B66" s="224"/>
      <c r="C66" s="224"/>
      <c r="D66" s="224"/>
      <c r="E66" s="72"/>
      <c r="F66" s="73"/>
      <c r="I66" s="129" t="str">
        <f t="shared" si="2"/>
        <v/>
      </c>
    </row>
    <row r="67" spans="1:9" x14ac:dyDescent="0.25">
      <c r="A67" s="71"/>
      <c r="B67" s="224"/>
      <c r="C67" s="224"/>
      <c r="D67" s="224"/>
      <c r="E67" s="72"/>
      <c r="F67" s="73"/>
      <c r="I67" s="129" t="str">
        <f t="shared" si="2"/>
        <v/>
      </c>
    </row>
    <row r="68" spans="1:9" x14ac:dyDescent="0.25">
      <c r="A68" s="71"/>
      <c r="B68" s="224"/>
      <c r="C68" s="224"/>
      <c r="D68" s="224"/>
      <c r="E68" s="72"/>
      <c r="F68" s="73"/>
      <c r="I68" s="129" t="str">
        <f t="shared" si="2"/>
        <v/>
      </c>
    </row>
    <row r="69" spans="1:9" x14ac:dyDescent="0.25">
      <c r="A69" s="71"/>
      <c r="B69" s="224"/>
      <c r="C69" s="224"/>
      <c r="D69" s="224"/>
      <c r="E69" s="72"/>
      <c r="F69" s="73"/>
      <c r="I69" s="129" t="str">
        <f t="shared" si="2"/>
        <v/>
      </c>
    </row>
    <row r="70" spans="1:9" x14ac:dyDescent="0.25">
      <c r="A70" s="71"/>
      <c r="B70" s="224"/>
      <c r="C70" s="224"/>
      <c r="D70" s="224"/>
      <c r="E70" s="72"/>
      <c r="F70" s="73"/>
      <c r="I70" s="129" t="str">
        <f t="shared" si="2"/>
        <v/>
      </c>
    </row>
    <row r="71" spans="1:9" x14ac:dyDescent="0.25">
      <c r="A71" s="71"/>
      <c r="B71" s="224"/>
      <c r="C71" s="224"/>
      <c r="D71" s="224"/>
      <c r="E71" s="72"/>
      <c r="F71" s="73"/>
      <c r="I71" s="129" t="str">
        <f t="shared" si="2"/>
        <v/>
      </c>
    </row>
    <row r="72" spans="1:9" x14ac:dyDescent="0.25">
      <c r="A72" s="71"/>
      <c r="B72" s="224"/>
      <c r="C72" s="224"/>
      <c r="D72" s="224"/>
      <c r="E72" s="72"/>
      <c r="F72" s="73"/>
      <c r="I72" s="129" t="str">
        <f t="shared" si="2"/>
        <v/>
      </c>
    </row>
    <row r="73" spans="1:9" x14ac:dyDescent="0.25">
      <c r="A73" s="71"/>
      <c r="B73" s="224"/>
      <c r="C73" s="224"/>
      <c r="D73" s="224"/>
      <c r="E73" s="72"/>
      <c r="F73" s="73"/>
      <c r="I73" s="129" t="str">
        <f t="shared" si="2"/>
        <v/>
      </c>
    </row>
    <row r="74" spans="1:9" x14ac:dyDescent="0.25">
      <c r="A74" s="71"/>
      <c r="B74" s="224"/>
      <c r="C74" s="224"/>
      <c r="D74" s="224"/>
      <c r="E74" s="72"/>
      <c r="F74" s="73"/>
      <c r="I74" s="129" t="str">
        <f t="shared" si="2"/>
        <v/>
      </c>
    </row>
    <row r="75" spans="1:9" x14ac:dyDescent="0.25">
      <c r="A75" s="71"/>
      <c r="B75" s="224"/>
      <c r="C75" s="224"/>
      <c r="D75" s="224"/>
      <c r="E75" s="72"/>
      <c r="F75" s="73"/>
      <c r="I75" s="129" t="str">
        <f t="shared" si="2"/>
        <v/>
      </c>
    </row>
    <row r="76" spans="1:9" x14ac:dyDescent="0.25">
      <c r="A76" s="71"/>
      <c r="B76" s="224"/>
      <c r="C76" s="224"/>
      <c r="D76" s="224"/>
      <c r="E76" s="72"/>
      <c r="F76" s="73"/>
      <c r="I76" s="129" t="str">
        <f t="shared" si="2"/>
        <v/>
      </c>
    </row>
    <row r="77" spans="1:9" x14ac:dyDescent="0.25">
      <c r="A77" s="71"/>
      <c r="B77" s="224"/>
      <c r="C77" s="224"/>
      <c r="D77" s="224"/>
      <c r="E77" s="72"/>
      <c r="F77" s="73"/>
      <c r="I77" s="129" t="str">
        <f t="shared" si="2"/>
        <v/>
      </c>
    </row>
    <row r="78" spans="1:9" x14ac:dyDescent="0.25">
      <c r="A78" s="71"/>
      <c r="B78" s="224"/>
      <c r="C78" s="224"/>
      <c r="D78" s="224"/>
      <c r="E78" s="72"/>
      <c r="F78" s="73"/>
      <c r="I78" s="129" t="str">
        <f t="shared" si="2"/>
        <v/>
      </c>
    </row>
    <row r="79" spans="1:9" x14ac:dyDescent="0.25">
      <c r="A79" s="71"/>
      <c r="B79" s="224"/>
      <c r="C79" s="224"/>
      <c r="D79" s="224"/>
      <c r="E79" s="72"/>
      <c r="F79" s="73"/>
      <c r="I79" s="129" t="str">
        <f t="shared" si="2"/>
        <v/>
      </c>
    </row>
    <row r="80" spans="1:9" x14ac:dyDescent="0.25">
      <c r="A80" s="71"/>
      <c r="B80" s="224"/>
      <c r="C80" s="224"/>
      <c r="D80" s="224"/>
      <c r="E80" s="72"/>
      <c r="F80" s="73"/>
      <c r="I80" s="129" t="str">
        <f t="shared" si="2"/>
        <v/>
      </c>
    </row>
    <row r="81" spans="1:9" x14ac:dyDescent="0.25">
      <c r="A81" s="71"/>
      <c r="B81" s="224"/>
      <c r="C81" s="224"/>
      <c r="D81" s="224"/>
      <c r="E81" s="72"/>
      <c r="F81" s="73"/>
      <c r="I81" s="129" t="str">
        <f t="shared" si="2"/>
        <v/>
      </c>
    </row>
    <row r="82" spans="1:9" x14ac:dyDescent="0.25">
      <c r="A82" s="71"/>
      <c r="B82" s="224"/>
      <c r="C82" s="224"/>
      <c r="D82" s="224"/>
      <c r="E82" s="72"/>
      <c r="F82" s="73"/>
      <c r="I82" s="129" t="str">
        <f t="shared" si="2"/>
        <v/>
      </c>
    </row>
    <row r="83" spans="1:9" x14ac:dyDescent="0.25">
      <c r="A83" s="71"/>
      <c r="B83" s="224"/>
      <c r="C83" s="224"/>
      <c r="D83" s="224"/>
      <c r="E83" s="72"/>
      <c r="F83" s="73"/>
      <c r="I83" s="129" t="str">
        <f t="shared" si="2"/>
        <v/>
      </c>
    </row>
    <row r="84" spans="1:9" x14ac:dyDescent="0.25">
      <c r="A84" s="71"/>
      <c r="B84" s="224"/>
      <c r="C84" s="224"/>
      <c r="D84" s="224"/>
      <c r="E84" s="72"/>
      <c r="F84" s="73"/>
      <c r="I84" s="129" t="str">
        <f t="shared" si="2"/>
        <v/>
      </c>
    </row>
    <row r="85" spans="1:9" x14ac:dyDescent="0.25">
      <c r="A85" s="71"/>
      <c r="B85" s="224"/>
      <c r="C85" s="224"/>
      <c r="D85" s="224"/>
      <c r="E85" s="72"/>
      <c r="F85" s="73"/>
      <c r="I85" s="129" t="str">
        <f t="shared" si="2"/>
        <v/>
      </c>
    </row>
    <row r="86" spans="1:9" x14ac:dyDescent="0.25">
      <c r="A86" s="71"/>
      <c r="B86" s="224"/>
      <c r="C86" s="224"/>
      <c r="D86" s="224"/>
      <c r="E86" s="72"/>
      <c r="F86" s="73"/>
      <c r="I86" s="129" t="str">
        <f t="shared" si="2"/>
        <v/>
      </c>
    </row>
    <row r="87" spans="1:9" x14ac:dyDescent="0.25">
      <c r="A87" s="71"/>
      <c r="B87" s="224"/>
      <c r="C87" s="224"/>
      <c r="D87" s="224"/>
      <c r="E87" s="72"/>
      <c r="F87" s="73"/>
      <c r="I87" s="129" t="str">
        <f t="shared" si="2"/>
        <v/>
      </c>
    </row>
    <row r="88" spans="1:9" x14ac:dyDescent="0.25">
      <c r="A88" s="71"/>
      <c r="B88" s="224"/>
      <c r="C88" s="224"/>
      <c r="D88" s="224"/>
      <c r="E88" s="72"/>
      <c r="F88" s="73"/>
      <c r="I88" s="129" t="str">
        <f t="shared" si="2"/>
        <v/>
      </c>
    </row>
    <row r="89" spans="1:9" x14ac:dyDescent="0.25">
      <c r="A89" s="71"/>
      <c r="B89" s="224"/>
      <c r="C89" s="224"/>
      <c r="D89" s="224"/>
      <c r="E89" s="72"/>
      <c r="F89" s="73"/>
      <c r="I89" s="129" t="str">
        <f t="shared" si="2"/>
        <v/>
      </c>
    </row>
    <row r="90" spans="1:9" x14ac:dyDescent="0.25">
      <c r="A90" s="71"/>
      <c r="B90" s="224"/>
      <c r="C90" s="224"/>
      <c r="D90" s="224"/>
      <c r="E90" s="72"/>
      <c r="F90" s="73"/>
      <c r="I90" s="129" t="str">
        <f t="shared" si="2"/>
        <v/>
      </c>
    </row>
    <row r="91" spans="1:9" x14ac:dyDescent="0.25">
      <c r="A91" s="71"/>
      <c r="B91" s="224"/>
      <c r="C91" s="224"/>
      <c r="D91" s="224"/>
      <c r="E91" s="72"/>
      <c r="F91" s="73"/>
      <c r="I91" s="129" t="str">
        <f t="shared" si="2"/>
        <v/>
      </c>
    </row>
    <row r="92" spans="1:9" x14ac:dyDescent="0.25">
      <c r="A92" s="71"/>
      <c r="B92" s="224"/>
      <c r="C92" s="224"/>
      <c r="D92" s="224"/>
      <c r="E92" s="72"/>
      <c r="F92" s="73"/>
      <c r="I92" s="129" t="str">
        <f t="shared" si="2"/>
        <v/>
      </c>
    </row>
    <row r="93" spans="1:9" x14ac:dyDescent="0.25">
      <c r="A93" s="71"/>
      <c r="B93" s="224"/>
      <c r="C93" s="224"/>
      <c r="D93" s="224"/>
      <c r="E93" s="72"/>
      <c r="F93" s="73"/>
      <c r="I93" s="129" t="str">
        <f t="shared" si="2"/>
        <v/>
      </c>
    </row>
    <row r="94" spans="1:9" x14ac:dyDescent="0.25">
      <c r="A94" s="71"/>
      <c r="B94" s="224"/>
      <c r="C94" s="224"/>
      <c r="D94" s="224"/>
      <c r="E94" s="72"/>
      <c r="F94" s="73"/>
      <c r="I94" s="129" t="str">
        <f t="shared" si="2"/>
        <v/>
      </c>
    </row>
    <row r="95" spans="1:9" x14ac:dyDescent="0.25">
      <c r="A95" s="71"/>
      <c r="B95" s="224"/>
      <c r="C95" s="224"/>
      <c r="D95" s="224"/>
      <c r="E95" s="72"/>
      <c r="F95" s="73"/>
      <c r="I95" s="129" t="str">
        <f t="shared" ref="I95:I108" si="3">IF(A95="","",HYPERLINK("#'Action Items'!A1", "Go back to Action Items"))</f>
        <v/>
      </c>
    </row>
    <row r="96" spans="1:9" x14ac:dyDescent="0.25">
      <c r="A96" s="71"/>
      <c r="B96" s="224"/>
      <c r="C96" s="224"/>
      <c r="D96" s="224"/>
      <c r="E96" s="72"/>
      <c r="F96" s="73"/>
      <c r="I96" s="129" t="str">
        <f t="shared" si="3"/>
        <v/>
      </c>
    </row>
    <row r="97" spans="1:9" x14ac:dyDescent="0.25">
      <c r="A97" s="71"/>
      <c r="B97" s="224"/>
      <c r="C97" s="224"/>
      <c r="D97" s="224"/>
      <c r="E97" s="72"/>
      <c r="F97" s="73"/>
      <c r="I97" s="129" t="str">
        <f t="shared" si="3"/>
        <v/>
      </c>
    </row>
    <row r="98" spans="1:9" x14ac:dyDescent="0.25">
      <c r="A98" s="71"/>
      <c r="B98" s="224"/>
      <c r="C98" s="224"/>
      <c r="D98" s="224"/>
      <c r="E98" s="72"/>
      <c r="F98" s="73"/>
      <c r="I98" s="129" t="str">
        <f t="shared" si="3"/>
        <v/>
      </c>
    </row>
    <row r="99" spans="1:9" x14ac:dyDescent="0.25">
      <c r="A99" s="71"/>
      <c r="B99" s="224"/>
      <c r="C99" s="224"/>
      <c r="D99" s="224"/>
      <c r="E99" s="72"/>
      <c r="F99" s="73"/>
      <c r="I99" s="129" t="str">
        <f t="shared" si="3"/>
        <v/>
      </c>
    </row>
    <row r="100" spans="1:9" x14ac:dyDescent="0.25">
      <c r="A100" s="71"/>
      <c r="B100" s="224"/>
      <c r="C100" s="224"/>
      <c r="D100" s="224"/>
      <c r="E100" s="72"/>
      <c r="F100" s="73"/>
      <c r="I100" s="129" t="str">
        <f t="shared" si="3"/>
        <v/>
      </c>
    </row>
    <row r="101" spans="1:9" x14ac:dyDescent="0.25">
      <c r="A101" s="71"/>
      <c r="B101" s="224"/>
      <c r="C101" s="224"/>
      <c r="D101" s="224"/>
      <c r="E101" s="72"/>
      <c r="F101" s="73"/>
      <c r="I101" s="129" t="str">
        <f t="shared" si="3"/>
        <v/>
      </c>
    </row>
    <row r="102" spans="1:9" x14ac:dyDescent="0.25">
      <c r="A102" s="71"/>
      <c r="B102" s="224"/>
      <c r="C102" s="224"/>
      <c r="D102" s="224"/>
      <c r="E102" s="72"/>
      <c r="F102" s="73"/>
      <c r="I102" s="129" t="str">
        <f t="shared" si="3"/>
        <v/>
      </c>
    </row>
    <row r="103" spans="1:9" x14ac:dyDescent="0.25">
      <c r="A103" s="71"/>
      <c r="B103" s="224"/>
      <c r="C103" s="224"/>
      <c r="D103" s="224"/>
      <c r="E103" s="72"/>
      <c r="F103" s="73"/>
      <c r="I103" s="129" t="str">
        <f t="shared" si="3"/>
        <v/>
      </c>
    </row>
    <row r="104" spans="1:9" x14ac:dyDescent="0.25">
      <c r="A104" s="71"/>
      <c r="B104" s="224"/>
      <c r="C104" s="224"/>
      <c r="D104" s="224"/>
      <c r="E104" s="72"/>
      <c r="F104" s="73"/>
      <c r="I104" s="129" t="str">
        <f t="shared" si="3"/>
        <v/>
      </c>
    </row>
    <row r="105" spans="1:9" x14ac:dyDescent="0.25">
      <c r="A105" s="71"/>
      <c r="B105" s="224"/>
      <c r="C105" s="224"/>
      <c r="D105" s="224"/>
      <c r="E105" s="72"/>
      <c r="F105" s="73"/>
      <c r="I105" s="129" t="str">
        <f t="shared" si="3"/>
        <v/>
      </c>
    </row>
    <row r="106" spans="1:9" x14ac:dyDescent="0.25">
      <c r="A106" s="71"/>
      <c r="B106" s="224"/>
      <c r="C106" s="224"/>
      <c r="D106" s="224"/>
      <c r="E106" s="72"/>
      <c r="F106" s="73"/>
      <c r="I106" s="129" t="str">
        <f t="shared" si="3"/>
        <v/>
      </c>
    </row>
    <row r="107" spans="1:9" x14ac:dyDescent="0.25">
      <c r="A107" s="71"/>
      <c r="B107" s="224"/>
      <c r="C107" s="224"/>
      <c r="D107" s="224"/>
      <c r="E107" s="72"/>
      <c r="F107" s="73"/>
      <c r="I107" s="129" t="str">
        <f t="shared" si="3"/>
        <v/>
      </c>
    </row>
    <row r="108" spans="1:9" x14ac:dyDescent="0.25">
      <c r="A108" s="71"/>
      <c r="B108" s="224"/>
      <c r="C108" s="224"/>
      <c r="D108" s="224"/>
      <c r="E108" s="72"/>
      <c r="F108" s="73"/>
      <c r="I108" s="129" t="str">
        <f t="shared" si="3"/>
        <v/>
      </c>
    </row>
    <row r="109" spans="1:9" x14ac:dyDescent="0.25">
      <c r="I109" s="129"/>
    </row>
    <row r="110" spans="1:9" x14ac:dyDescent="0.25">
      <c r="I110" s="129"/>
    </row>
  </sheetData>
  <mergeCells count="4">
    <mergeCell ref="E8:G8"/>
    <mergeCell ref="E10:G10"/>
    <mergeCell ref="E11:G11"/>
    <mergeCell ref="E12:G12"/>
  </mergeCells>
  <conditionalFormatting sqref="B19:N19 B25:N26 J20:N24">
    <cfRule type="iconSet" priority="3">
      <iconSet>
        <cfvo type="percent" val="0"/>
        <cfvo type="num" val="1"/>
        <cfvo type="num" val="3"/>
      </iconSet>
    </cfRule>
  </conditionalFormatting>
  <conditionalFormatting sqref="B24:H24">
    <cfRule type="iconSet" priority="2">
      <iconSet>
        <cfvo type="percent" val="0"/>
        <cfvo type="num" val="1"/>
        <cfvo type="num" val="3"/>
      </iconSet>
    </cfRule>
  </conditionalFormatting>
  <conditionalFormatting sqref="I24">
    <cfRule type="iconSet" priority="1">
      <iconSet>
        <cfvo type="percent" val="0"/>
        <cfvo type="num" val="1"/>
        <cfvo type="num" val="3"/>
      </iconSet>
    </cfRule>
  </conditionalFormatting>
  <dataValidations count="4">
    <dataValidation allowBlank="1" showInputMessage="1" showErrorMessage="1" prompt="TK, License, NRE or Royalty" sqref="B7"/>
    <dataValidation allowBlank="1" showInputMessage="1" showErrorMessage="1" prompt="IPD or CSD" sqref="B8"/>
    <dataValidation allowBlank="1" showInputMessage="1" showErrorMessage="1" prompt="70% - 100% : Most likely close in this quarter_x000a_40% - 60% : Normal chance to close_x000a_0% - 30% : Low chance to close" sqref="B10"/>
    <dataValidation allowBlank="1" showInputMessage="1" showErrorMessage="1" prompt="Q1, Q2, Q3 or Q4" sqref="B11"/>
  </dataValidations>
  <hyperlinks>
    <hyperlink ref="A1" location="Menu!A1" display="Back To Menu"/>
    <hyperlink ref="B1" location="'Regular Cases'!A1" display="Regular Cases"/>
    <hyperlink ref="C1" location="QECD!B4" display="QECD"/>
    <hyperlink ref="D1" location="'Action Items'!A1" display="Action Items"/>
    <hyperlink ref="E1" location="Summary!A1" display="Summary"/>
    <hyperlink ref="F1" location="Weekly!A1" display="Weekly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Please choose &quot;High&quot;, &quot;Low&quot; or &quot;Funnel&quot; from the drop-down list, or enter it yourself._x000a__x000a_Funnel -- This project is being cooked and may go real in the next few quarters.">
          <x14:formula1>
            <xm:f>Worksheet!$A$2:$A$4</xm:f>
          </x14:formula1>
          <xm:sqref>B12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Q110"/>
  <sheetViews>
    <sheetView workbookViewId="0">
      <pane ySplit="2" topLeftCell="A3" activePane="bottomLeft" state="frozen"/>
      <selection pane="bottomLeft"/>
    </sheetView>
  </sheetViews>
  <sheetFormatPr defaultColWidth="18.42578125" defaultRowHeight="15" x14ac:dyDescent="0.25"/>
  <cols>
    <col min="1" max="1" width="24.5703125" style="1" customWidth="1"/>
    <col min="2" max="8" width="15.85546875" style="1" customWidth="1"/>
    <col min="9" max="9" width="17.140625" style="1" bestFit="1" customWidth="1"/>
    <col min="10" max="11" width="15.85546875" style="1" customWidth="1"/>
    <col min="12" max="14" width="15.85546875" style="1" hidden="1" customWidth="1"/>
    <col min="15" max="17" width="0" style="1" hidden="1" customWidth="1"/>
    <col min="18" max="16384" width="18.42578125" style="1"/>
  </cols>
  <sheetData>
    <row r="1" spans="1:17" s="68" customFormat="1" ht="18.75" x14ac:dyDescent="0.25">
      <c r="A1" s="226" t="s">
        <v>150</v>
      </c>
      <c r="B1" s="226" t="s">
        <v>149</v>
      </c>
      <c r="C1" s="226" t="s">
        <v>113</v>
      </c>
      <c r="D1" s="226" t="s">
        <v>21</v>
      </c>
      <c r="E1" s="226" t="s">
        <v>114</v>
      </c>
      <c r="F1" s="226" t="s">
        <v>177</v>
      </c>
    </row>
    <row r="2" spans="1:17" ht="4.5" customHeight="1" x14ac:dyDescent="0.25"/>
    <row r="3" spans="1:17" ht="28.5" x14ac:dyDescent="0.45">
      <c r="D3" s="223" t="str">
        <f ca="1">MID(CELL("filename",A1),FIND("]",CELL("filename",A1))+1,255)  &amp; IF(B5&lt;&gt;"", " : " &amp; B5 &amp; " - " &amp; B6, "")</f>
        <v>Project 10 : Ambiq - BLE</v>
      </c>
    </row>
    <row r="4" spans="1:17" ht="18.75" x14ac:dyDescent="0.3">
      <c r="A4" s="115" t="s">
        <v>141</v>
      </c>
      <c r="B4" s="95"/>
      <c r="C4" s="95"/>
      <c r="D4" s="95"/>
      <c r="E4" s="95"/>
      <c r="F4" s="95" t="s">
        <v>153</v>
      </c>
      <c r="G4" s="95" t="s">
        <v>154</v>
      </c>
      <c r="L4" s="1" t="s">
        <v>147</v>
      </c>
      <c r="M4" s="1" t="s">
        <v>146</v>
      </c>
      <c r="N4" s="1" t="s">
        <v>152</v>
      </c>
      <c r="P4" s="1" t="s">
        <v>158</v>
      </c>
      <c r="Q4" s="1" t="s">
        <v>155</v>
      </c>
    </row>
    <row r="5" spans="1:17" x14ac:dyDescent="0.25">
      <c r="A5" s="95" t="s">
        <v>156</v>
      </c>
      <c r="B5" s="97" t="s">
        <v>214</v>
      </c>
      <c r="C5" s="95"/>
      <c r="D5" s="95" t="s">
        <v>20</v>
      </c>
      <c r="E5" s="95"/>
      <c r="F5" s="98">
        <v>500</v>
      </c>
      <c r="G5" s="98">
        <v>600</v>
      </c>
      <c r="L5" s="218" t="str">
        <f>IF(I23&lt;&gt;"", F5,"")</f>
        <v/>
      </c>
      <c r="M5" s="218">
        <f>IF(I23&lt;&gt;"","",IF(B10&gt;=40%,F5,""))</f>
        <v>500</v>
      </c>
      <c r="N5" s="218" t="str">
        <f>IF(I23&lt;&gt;"","",IF(B10&lt;40%,F5,""))</f>
        <v/>
      </c>
      <c r="P5" s="218" t="str">
        <f>IF(I23&lt;&gt;"", F6,"")</f>
        <v/>
      </c>
      <c r="Q5" s="1">
        <f>IF(P5 = "", F6, "")</f>
        <v>500</v>
      </c>
    </row>
    <row r="6" spans="1:17" x14ac:dyDescent="0.25">
      <c r="A6" s="95" t="s">
        <v>157</v>
      </c>
      <c r="B6" s="97" t="s">
        <v>215</v>
      </c>
      <c r="C6" s="95"/>
      <c r="D6" s="95" t="s">
        <v>45</v>
      </c>
      <c r="E6" s="95"/>
      <c r="F6" s="98">
        <v>500</v>
      </c>
      <c r="G6" s="98">
        <v>600</v>
      </c>
    </row>
    <row r="7" spans="1:17" x14ac:dyDescent="0.25">
      <c r="A7" s="95" t="s">
        <v>44</v>
      </c>
      <c r="B7" s="97" t="s">
        <v>199</v>
      </c>
      <c r="C7" s="95"/>
      <c r="D7" s="95"/>
      <c r="E7" s="95"/>
      <c r="F7" s="95"/>
      <c r="G7" s="95"/>
    </row>
    <row r="8" spans="1:17" x14ac:dyDescent="0.25">
      <c r="A8" s="95" t="s">
        <v>17</v>
      </c>
      <c r="B8" s="97" t="s">
        <v>116</v>
      </c>
      <c r="C8" s="95"/>
      <c r="D8" s="95" t="s">
        <v>43</v>
      </c>
      <c r="E8" s="253"/>
      <c r="F8" s="253"/>
      <c r="G8" s="253"/>
    </row>
    <row r="9" spans="1:17" x14ac:dyDescent="0.25">
      <c r="A9" s="95" t="s">
        <v>18</v>
      </c>
      <c r="B9" s="97" t="s">
        <v>203</v>
      </c>
      <c r="C9" s="95"/>
      <c r="D9" s="95"/>
      <c r="E9" s="95"/>
      <c r="F9" s="95"/>
      <c r="G9" s="95"/>
    </row>
    <row r="10" spans="1:17" x14ac:dyDescent="0.25">
      <c r="A10" s="95" t="s">
        <v>19</v>
      </c>
      <c r="B10" s="99">
        <v>0.4</v>
      </c>
      <c r="C10" s="95"/>
      <c r="D10" s="95" t="s">
        <v>159</v>
      </c>
      <c r="E10" s="253"/>
      <c r="F10" s="253"/>
      <c r="G10" s="253"/>
    </row>
    <row r="11" spans="1:17" x14ac:dyDescent="0.25">
      <c r="A11" s="95" t="s">
        <v>166</v>
      </c>
      <c r="B11" s="97" t="s">
        <v>196</v>
      </c>
      <c r="C11" s="95"/>
      <c r="D11" s="95" t="s">
        <v>160</v>
      </c>
      <c r="E11" s="253"/>
      <c r="F11" s="253"/>
      <c r="G11" s="253"/>
    </row>
    <row r="12" spans="1:17" x14ac:dyDescent="0.25">
      <c r="A12" s="95" t="s">
        <v>118</v>
      </c>
      <c r="B12" s="97" t="s">
        <v>120</v>
      </c>
      <c r="C12" s="95"/>
      <c r="D12" s="95" t="s">
        <v>161</v>
      </c>
      <c r="E12" s="253"/>
      <c r="F12" s="253"/>
      <c r="G12" s="253"/>
    </row>
    <row r="15" spans="1:17" ht="18.75" x14ac:dyDescent="0.3">
      <c r="A15" s="115" t="str">
        <f>"Stage: " &amp; B15</f>
        <v xml:space="preserve">Stage: </v>
      </c>
      <c r="B15" s="132" t="str">
        <f>IF(I23&lt;&gt;"", 10, IF(G23&lt;&gt;"", 8, IF(C23&lt;&gt;"", 6, IF(E18&lt;&gt;"", 4, IF(B18&lt;&gt;"", 2, "")))))</f>
        <v/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</row>
    <row r="16" spans="1:17" x14ac:dyDescent="0.25">
      <c r="A16" s="127" t="s">
        <v>0</v>
      </c>
      <c r="B16" s="216" t="s">
        <v>3</v>
      </c>
      <c r="C16" s="125" t="s">
        <v>6</v>
      </c>
      <c r="D16" s="125" t="s">
        <v>4</v>
      </c>
      <c r="E16" s="216" t="s">
        <v>5</v>
      </c>
      <c r="F16" s="125" t="s">
        <v>7</v>
      </c>
      <c r="G16" s="95"/>
      <c r="H16" s="95"/>
      <c r="I16" s="95"/>
      <c r="J16" s="95"/>
      <c r="K16" s="95"/>
      <c r="L16" s="95"/>
      <c r="M16" s="95"/>
      <c r="N16" s="95"/>
    </row>
    <row r="17" spans="1:14" x14ac:dyDescent="0.25">
      <c r="A17" s="126" t="s">
        <v>42</v>
      </c>
      <c r="B17" s="119"/>
      <c r="C17" s="119"/>
      <c r="D17" s="119"/>
      <c r="E17" s="119"/>
      <c r="F17" s="140"/>
      <c r="G17" s="96"/>
      <c r="H17" s="96"/>
      <c r="I17" s="96"/>
      <c r="J17" s="96"/>
      <c r="K17" s="96"/>
      <c r="L17" s="96"/>
      <c r="M17" s="96"/>
      <c r="N17" s="96"/>
    </row>
    <row r="18" spans="1:14" x14ac:dyDescent="0.25">
      <c r="A18" s="134" t="s">
        <v>1</v>
      </c>
      <c r="B18" s="118"/>
      <c r="C18" s="118"/>
      <c r="D18" s="118"/>
      <c r="E18" s="118"/>
      <c r="F18" s="133"/>
      <c r="G18" s="96"/>
      <c r="H18" s="96"/>
      <c r="I18" s="96"/>
      <c r="J18" s="96"/>
      <c r="K18" s="96"/>
      <c r="L18" s="96"/>
      <c r="M18" s="96"/>
      <c r="N18" s="96"/>
    </row>
    <row r="19" spans="1:14" x14ac:dyDescent="0.25">
      <c r="A19" s="134" t="s">
        <v>2</v>
      </c>
      <c r="B19" s="121" t="str">
        <f ca="1">IF(B18&lt;&gt;"", "Done", IF(B17&lt;&gt;"",(B17-TODAY()),""))</f>
        <v/>
      </c>
      <c r="C19" s="121" t="str">
        <f t="shared" ref="C19:N19" ca="1" si="0">IF(C18&lt;&gt;"", "Done", IF(C17&lt;&gt;"",(C17-TODAY()),""))</f>
        <v/>
      </c>
      <c r="D19" s="121" t="str">
        <f t="shared" ca="1" si="0"/>
        <v/>
      </c>
      <c r="E19" s="121" t="str">
        <f t="shared" ca="1" si="0"/>
        <v/>
      </c>
      <c r="F19" s="122" t="str">
        <f t="shared" ca="1" si="0"/>
        <v/>
      </c>
      <c r="G19" s="100" t="str">
        <f t="shared" ca="1" si="0"/>
        <v/>
      </c>
      <c r="H19" s="100" t="str">
        <f t="shared" ca="1" si="0"/>
        <v/>
      </c>
      <c r="I19" s="100" t="str">
        <f t="shared" ca="1" si="0"/>
        <v/>
      </c>
      <c r="J19" s="76" t="str">
        <f t="shared" ca="1" si="0"/>
        <v/>
      </c>
      <c r="K19" s="76" t="str">
        <f t="shared" ca="1" si="0"/>
        <v/>
      </c>
      <c r="L19" s="76" t="str">
        <f t="shared" ca="1" si="0"/>
        <v/>
      </c>
      <c r="M19" s="76" t="str">
        <f t="shared" ca="1" si="0"/>
        <v/>
      </c>
      <c r="N19" s="76" t="str">
        <f t="shared" ca="1" si="0"/>
        <v/>
      </c>
    </row>
    <row r="20" spans="1:14" x14ac:dyDescent="0.25">
      <c r="A20" s="135"/>
      <c r="B20" s="114"/>
      <c r="C20" s="114"/>
      <c r="D20" s="114"/>
      <c r="E20" s="114"/>
      <c r="F20" s="114"/>
      <c r="G20" s="114"/>
      <c r="H20" s="114"/>
      <c r="I20" s="114"/>
      <c r="J20" s="76"/>
      <c r="K20" s="76"/>
      <c r="L20" s="76"/>
      <c r="M20" s="76"/>
      <c r="N20" s="76"/>
    </row>
    <row r="21" spans="1:14" ht="30" x14ac:dyDescent="0.25">
      <c r="A21" s="126" t="s">
        <v>9</v>
      </c>
      <c r="B21" s="117" t="s">
        <v>8</v>
      </c>
      <c r="C21" s="217" t="s">
        <v>10</v>
      </c>
      <c r="D21" s="117" t="s">
        <v>11</v>
      </c>
      <c r="E21" s="117" t="s">
        <v>12</v>
      </c>
      <c r="F21" s="117" t="s">
        <v>13</v>
      </c>
      <c r="G21" s="217" t="s">
        <v>14</v>
      </c>
      <c r="H21" s="117" t="s">
        <v>16</v>
      </c>
      <c r="I21" s="217" t="s">
        <v>15</v>
      </c>
      <c r="J21" s="76"/>
      <c r="K21" s="76"/>
      <c r="L21" s="76"/>
      <c r="M21" s="76"/>
      <c r="N21" s="76"/>
    </row>
    <row r="22" spans="1:14" x14ac:dyDescent="0.25">
      <c r="A22" s="134" t="s">
        <v>42</v>
      </c>
      <c r="B22" s="118"/>
      <c r="C22" s="118"/>
      <c r="D22" s="118"/>
      <c r="E22" s="118"/>
      <c r="F22" s="118"/>
      <c r="G22" s="118"/>
      <c r="H22" s="118"/>
      <c r="I22" s="133"/>
      <c r="J22" s="76"/>
      <c r="K22" s="76"/>
      <c r="L22" s="76"/>
      <c r="M22" s="76"/>
      <c r="N22" s="76"/>
    </row>
    <row r="23" spans="1:14" x14ac:dyDescent="0.25">
      <c r="A23" s="134" t="s">
        <v>1</v>
      </c>
      <c r="B23" s="118"/>
      <c r="C23" s="118"/>
      <c r="D23" s="118"/>
      <c r="E23" s="118"/>
      <c r="F23" s="118"/>
      <c r="G23" s="118"/>
      <c r="H23" s="118"/>
      <c r="I23" s="133"/>
      <c r="J23" s="76"/>
      <c r="K23" s="76"/>
      <c r="L23" s="76"/>
      <c r="M23" s="76"/>
      <c r="N23" s="76"/>
    </row>
    <row r="24" spans="1:14" x14ac:dyDescent="0.25">
      <c r="A24" s="136" t="s">
        <v>2</v>
      </c>
      <c r="B24" s="124" t="str">
        <f ca="1">IF(B23&lt;&gt;"", "Done", IF(B22&lt;&gt;"",(B22-TODAY()),""))</f>
        <v/>
      </c>
      <c r="C24" s="124" t="str">
        <f t="shared" ref="C24:I24" ca="1" si="1">IF(C23&lt;&gt;"", "Done", IF(C22&lt;&gt;"",(C22-TODAY()),""))</f>
        <v/>
      </c>
      <c r="D24" s="124" t="str">
        <f t="shared" ca="1" si="1"/>
        <v/>
      </c>
      <c r="E24" s="124" t="str">
        <f t="shared" ca="1" si="1"/>
        <v/>
      </c>
      <c r="F24" s="124" t="str">
        <f t="shared" ca="1" si="1"/>
        <v/>
      </c>
      <c r="G24" s="124" t="str">
        <f t="shared" ca="1" si="1"/>
        <v/>
      </c>
      <c r="H24" s="120" t="str">
        <f t="shared" ca="1" si="1"/>
        <v/>
      </c>
      <c r="I24" s="122" t="str">
        <f t="shared" ca="1" si="1"/>
        <v/>
      </c>
      <c r="J24" s="76"/>
      <c r="K24" s="76"/>
      <c r="L24" s="76"/>
      <c r="M24" s="76"/>
      <c r="N24" s="76"/>
    </row>
    <row r="25" spans="1:14" x14ac:dyDescent="0.25">
      <c r="B25" s="76"/>
      <c r="C25" s="76"/>
      <c r="D25" s="76"/>
      <c r="E25" s="76"/>
      <c r="F25" s="76"/>
      <c r="G25" s="76"/>
      <c r="H25" s="123"/>
      <c r="I25" s="76"/>
      <c r="J25" s="76"/>
      <c r="K25" s="76"/>
      <c r="L25" s="76"/>
      <c r="M25" s="76"/>
      <c r="N25" s="76"/>
    </row>
    <row r="26" spans="1:14" x14ac:dyDescent="0.25"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</row>
    <row r="29" spans="1:14" ht="18.75" x14ac:dyDescent="0.3">
      <c r="A29" s="116" t="s">
        <v>21</v>
      </c>
      <c r="B29" s="66" t="s">
        <v>41</v>
      </c>
      <c r="C29" s="66" t="s">
        <v>42</v>
      </c>
      <c r="D29" s="66" t="s">
        <v>1</v>
      </c>
      <c r="E29" s="66" t="s">
        <v>67</v>
      </c>
      <c r="F29" s="1" t="s">
        <v>43</v>
      </c>
    </row>
    <row r="30" spans="1:14" x14ac:dyDescent="0.25">
      <c r="A30" s="71" t="str">
        <f>IF(B30&lt;&gt;"", IF(D30 = "", 1, ""), "")</f>
        <v/>
      </c>
      <c r="B30" s="224"/>
      <c r="C30" s="224"/>
      <c r="D30" s="224"/>
      <c r="E30" s="72"/>
      <c r="F30" s="73"/>
      <c r="I30" s="129" t="str">
        <f>IF(A30="","",HYPERLINK("#'Action Items'!A1", "Go back to Action Items"))</f>
        <v/>
      </c>
    </row>
    <row r="31" spans="1:14" x14ac:dyDescent="0.25">
      <c r="A31" s="71" t="str">
        <f>IF(B31&lt;&gt;"", IF(D31 = "", MAX($A$30:A30)+1, ""), "")</f>
        <v/>
      </c>
      <c r="B31" s="224"/>
      <c r="C31" s="224"/>
      <c r="D31" s="224"/>
      <c r="E31" s="72"/>
      <c r="F31" s="73"/>
      <c r="I31" s="129" t="str">
        <f t="shared" ref="I31:I94" si="2">IF(A31="","",HYPERLINK("#'Action Items'!A1", "Go back to Action Items"))</f>
        <v/>
      </c>
    </row>
    <row r="32" spans="1:14" x14ac:dyDescent="0.25">
      <c r="A32" s="71" t="str">
        <f>IF(B32&lt;&gt;"", IF(D32 = "", MAX($A$30:A31)+1, ""), "")</f>
        <v/>
      </c>
      <c r="B32" s="224"/>
      <c r="C32" s="224"/>
      <c r="D32" s="224"/>
      <c r="E32" s="72"/>
      <c r="F32" s="73"/>
      <c r="I32" s="129" t="str">
        <f t="shared" si="2"/>
        <v/>
      </c>
    </row>
    <row r="33" spans="1:9" x14ac:dyDescent="0.25">
      <c r="A33" s="71" t="str">
        <f>IF(B33&lt;&gt;"", IF(D33 = "", MAX($A$30:A32)+1, ""), "")</f>
        <v/>
      </c>
      <c r="B33" s="224"/>
      <c r="C33" s="224"/>
      <c r="D33" s="224"/>
      <c r="E33" s="72"/>
      <c r="F33" s="73"/>
      <c r="I33" s="129" t="str">
        <f t="shared" si="2"/>
        <v/>
      </c>
    </row>
    <row r="34" spans="1:9" x14ac:dyDescent="0.25">
      <c r="A34" s="71" t="str">
        <f>IF(B34&lt;&gt;"", IF(D34 = "", MAX($A$30:A33)+1, ""), "")</f>
        <v/>
      </c>
      <c r="B34" s="224"/>
      <c r="C34" s="224"/>
      <c r="D34" s="224"/>
      <c r="E34" s="72"/>
      <c r="F34" s="73"/>
      <c r="I34" s="129" t="str">
        <f t="shared" si="2"/>
        <v/>
      </c>
    </row>
    <row r="35" spans="1:9" x14ac:dyDescent="0.25">
      <c r="A35" s="71" t="str">
        <f>IF(B35&lt;&gt;"", IF(D35 = "", MAX($A$30:A34)+1, ""), "")</f>
        <v/>
      </c>
      <c r="B35" s="224"/>
      <c r="C35" s="224"/>
      <c r="D35" s="224"/>
      <c r="E35" s="72"/>
      <c r="F35" s="73"/>
      <c r="I35" s="129" t="str">
        <f t="shared" si="2"/>
        <v/>
      </c>
    </row>
    <row r="36" spans="1:9" x14ac:dyDescent="0.25">
      <c r="A36" s="71" t="str">
        <f>IF(B36&lt;&gt;"", IF(D36 = "", MAX($A$30:A35)+1, ""), "")</f>
        <v/>
      </c>
      <c r="B36" s="224"/>
      <c r="C36" s="224"/>
      <c r="D36" s="224"/>
      <c r="E36" s="72"/>
      <c r="F36" s="73"/>
      <c r="I36" s="129" t="str">
        <f t="shared" si="2"/>
        <v/>
      </c>
    </row>
    <row r="37" spans="1:9" x14ac:dyDescent="0.25">
      <c r="A37" s="71" t="str">
        <f>IF(B37&lt;&gt;"", IF(D37 = "", MAX($A$30:A36)+1, ""), "")</f>
        <v/>
      </c>
      <c r="B37" s="224"/>
      <c r="C37" s="224"/>
      <c r="D37" s="224"/>
      <c r="E37" s="72"/>
      <c r="F37" s="73"/>
      <c r="I37" s="129" t="str">
        <f t="shared" si="2"/>
        <v/>
      </c>
    </row>
    <row r="38" spans="1:9" x14ac:dyDescent="0.25">
      <c r="A38" s="71" t="str">
        <f>IF(B38&lt;&gt;"", IF(D38 = "", MAX($A$30:A37)+1, ""), "")</f>
        <v/>
      </c>
      <c r="B38" s="224"/>
      <c r="C38" s="224"/>
      <c r="D38" s="224"/>
      <c r="E38" s="72"/>
      <c r="F38" s="73"/>
      <c r="I38" s="129" t="str">
        <f t="shared" si="2"/>
        <v/>
      </c>
    </row>
    <row r="39" spans="1:9" x14ac:dyDescent="0.25">
      <c r="A39" s="71" t="str">
        <f>IF(B39&lt;&gt;"", IF(D39 = "", MAX($A$30:A38)+1, ""), "")</f>
        <v/>
      </c>
      <c r="B39" s="224"/>
      <c r="C39" s="224"/>
      <c r="D39" s="224"/>
      <c r="E39" s="72"/>
      <c r="F39" s="73"/>
      <c r="I39" s="129" t="str">
        <f t="shared" si="2"/>
        <v/>
      </c>
    </row>
    <row r="40" spans="1:9" x14ac:dyDescent="0.25">
      <c r="A40" s="71" t="str">
        <f>IF(B40&lt;&gt;"", IF(D40 = "", MAX($A$30:A39)+1, ""), "")</f>
        <v/>
      </c>
      <c r="B40" s="224"/>
      <c r="C40" s="224"/>
      <c r="D40" s="224"/>
      <c r="E40" s="72"/>
      <c r="F40" s="73"/>
      <c r="I40" s="129" t="str">
        <f t="shared" si="2"/>
        <v/>
      </c>
    </row>
    <row r="41" spans="1:9" x14ac:dyDescent="0.25">
      <c r="A41" s="71" t="str">
        <f>IF(B41&lt;&gt;"", IF(D41 = "", MAX($A$30:A40)+1, ""), "")</f>
        <v/>
      </c>
      <c r="B41" s="224"/>
      <c r="C41" s="224"/>
      <c r="D41" s="224"/>
      <c r="E41" s="72"/>
      <c r="F41" s="73"/>
      <c r="I41" s="129" t="str">
        <f t="shared" si="2"/>
        <v/>
      </c>
    </row>
    <row r="42" spans="1:9" x14ac:dyDescent="0.25">
      <c r="A42" s="71" t="str">
        <f>IF(B42&lt;&gt;"", IF(D42 = "", MAX($A$30:A41)+1, ""), "")</f>
        <v/>
      </c>
      <c r="B42" s="224"/>
      <c r="C42" s="224"/>
      <c r="D42" s="224"/>
      <c r="E42" s="72"/>
      <c r="F42" s="73"/>
      <c r="I42" s="129" t="str">
        <f t="shared" si="2"/>
        <v/>
      </c>
    </row>
    <row r="43" spans="1:9" x14ac:dyDescent="0.25">
      <c r="A43" s="71" t="str">
        <f>IF(B43&lt;&gt;"", IF(D43 = "", MAX($A$30:A42)+1, ""), "")</f>
        <v/>
      </c>
      <c r="B43" s="224"/>
      <c r="C43" s="224"/>
      <c r="D43" s="224"/>
      <c r="E43" s="72"/>
      <c r="F43" s="73"/>
      <c r="I43" s="129" t="str">
        <f t="shared" si="2"/>
        <v/>
      </c>
    </row>
    <row r="44" spans="1:9" x14ac:dyDescent="0.25">
      <c r="A44" s="71" t="str">
        <f>IF(B44&lt;&gt;"", IF(D44 = "", MAX($A$30:A43)+1, ""), "")</f>
        <v/>
      </c>
      <c r="B44" s="224"/>
      <c r="C44" s="224"/>
      <c r="D44" s="224"/>
      <c r="E44" s="72"/>
      <c r="F44" s="73"/>
      <c r="I44" s="129" t="str">
        <f t="shared" si="2"/>
        <v/>
      </c>
    </row>
    <row r="45" spans="1:9" x14ac:dyDescent="0.25">
      <c r="A45" s="71"/>
      <c r="B45" s="224"/>
      <c r="C45" s="224"/>
      <c r="D45" s="224"/>
      <c r="E45" s="72"/>
      <c r="F45" s="73"/>
      <c r="I45" s="129" t="str">
        <f t="shared" si="2"/>
        <v/>
      </c>
    </row>
    <row r="46" spans="1:9" x14ac:dyDescent="0.25">
      <c r="A46" s="71"/>
      <c r="B46" s="224"/>
      <c r="C46" s="224"/>
      <c r="D46" s="224"/>
      <c r="E46" s="72"/>
      <c r="F46" s="73"/>
      <c r="I46" s="129" t="str">
        <f t="shared" si="2"/>
        <v/>
      </c>
    </row>
    <row r="47" spans="1:9" x14ac:dyDescent="0.25">
      <c r="A47" s="71"/>
      <c r="B47" s="224"/>
      <c r="C47" s="224"/>
      <c r="D47" s="224"/>
      <c r="E47" s="72"/>
      <c r="F47" s="73"/>
      <c r="I47" s="129" t="str">
        <f t="shared" si="2"/>
        <v/>
      </c>
    </row>
    <row r="48" spans="1:9" x14ac:dyDescent="0.25">
      <c r="A48" s="71"/>
      <c r="B48" s="224"/>
      <c r="C48" s="224"/>
      <c r="D48" s="224"/>
      <c r="E48" s="72"/>
      <c r="F48" s="73"/>
      <c r="I48" s="129" t="str">
        <f t="shared" si="2"/>
        <v/>
      </c>
    </row>
    <row r="49" spans="1:9" x14ac:dyDescent="0.25">
      <c r="A49" s="71"/>
      <c r="B49" s="224"/>
      <c r="C49" s="224"/>
      <c r="D49" s="224"/>
      <c r="E49" s="72"/>
      <c r="F49" s="73"/>
      <c r="I49" s="129" t="str">
        <f t="shared" si="2"/>
        <v/>
      </c>
    </row>
    <row r="50" spans="1:9" x14ac:dyDescent="0.25">
      <c r="A50" s="71"/>
      <c r="B50" s="224"/>
      <c r="C50" s="224"/>
      <c r="D50" s="224"/>
      <c r="E50" s="72"/>
      <c r="F50" s="73"/>
      <c r="I50" s="129" t="str">
        <f t="shared" si="2"/>
        <v/>
      </c>
    </row>
    <row r="51" spans="1:9" x14ac:dyDescent="0.25">
      <c r="A51" s="71"/>
      <c r="B51" s="224"/>
      <c r="C51" s="224"/>
      <c r="D51" s="224"/>
      <c r="E51" s="72"/>
      <c r="F51" s="73"/>
      <c r="I51" s="129" t="str">
        <f t="shared" si="2"/>
        <v/>
      </c>
    </row>
    <row r="52" spans="1:9" x14ac:dyDescent="0.25">
      <c r="A52" s="71"/>
      <c r="B52" s="224"/>
      <c r="C52" s="224"/>
      <c r="D52" s="224"/>
      <c r="E52" s="72"/>
      <c r="F52" s="73"/>
      <c r="I52" s="129" t="str">
        <f t="shared" si="2"/>
        <v/>
      </c>
    </row>
    <row r="53" spans="1:9" x14ac:dyDescent="0.25">
      <c r="A53" s="71"/>
      <c r="B53" s="224"/>
      <c r="C53" s="224"/>
      <c r="D53" s="224"/>
      <c r="E53" s="72"/>
      <c r="F53" s="73"/>
      <c r="I53" s="129" t="str">
        <f t="shared" si="2"/>
        <v/>
      </c>
    </row>
    <row r="54" spans="1:9" x14ac:dyDescent="0.25">
      <c r="A54" s="71"/>
      <c r="B54" s="224"/>
      <c r="C54" s="224"/>
      <c r="D54" s="224"/>
      <c r="E54" s="72"/>
      <c r="F54" s="73"/>
      <c r="I54" s="129" t="str">
        <f t="shared" si="2"/>
        <v/>
      </c>
    </row>
    <row r="55" spans="1:9" x14ac:dyDescent="0.25">
      <c r="A55" s="71"/>
      <c r="B55" s="224"/>
      <c r="C55" s="224"/>
      <c r="D55" s="224"/>
      <c r="E55" s="72"/>
      <c r="F55" s="73"/>
      <c r="I55" s="129" t="str">
        <f t="shared" si="2"/>
        <v/>
      </c>
    </row>
    <row r="56" spans="1:9" x14ac:dyDescent="0.25">
      <c r="A56" s="71"/>
      <c r="B56" s="224"/>
      <c r="C56" s="224"/>
      <c r="D56" s="224"/>
      <c r="E56" s="72"/>
      <c r="F56" s="73"/>
      <c r="I56" s="129" t="str">
        <f t="shared" si="2"/>
        <v/>
      </c>
    </row>
    <row r="57" spans="1:9" x14ac:dyDescent="0.25">
      <c r="A57" s="71"/>
      <c r="B57" s="224"/>
      <c r="C57" s="224"/>
      <c r="D57" s="224"/>
      <c r="E57" s="72"/>
      <c r="F57" s="73"/>
      <c r="I57" s="129" t="str">
        <f t="shared" si="2"/>
        <v/>
      </c>
    </row>
    <row r="58" spans="1:9" x14ac:dyDescent="0.25">
      <c r="A58" s="71"/>
      <c r="B58" s="224"/>
      <c r="C58" s="224"/>
      <c r="D58" s="224"/>
      <c r="E58" s="72"/>
      <c r="F58" s="73"/>
      <c r="I58" s="129" t="str">
        <f t="shared" si="2"/>
        <v/>
      </c>
    </row>
    <row r="59" spans="1:9" x14ac:dyDescent="0.25">
      <c r="A59" s="71"/>
      <c r="B59" s="224"/>
      <c r="C59" s="224"/>
      <c r="D59" s="224"/>
      <c r="E59" s="72"/>
      <c r="F59" s="73"/>
      <c r="I59" s="129" t="str">
        <f t="shared" si="2"/>
        <v/>
      </c>
    </row>
    <row r="60" spans="1:9" x14ac:dyDescent="0.25">
      <c r="A60" s="71"/>
      <c r="B60" s="224"/>
      <c r="C60" s="224"/>
      <c r="D60" s="224"/>
      <c r="E60" s="72"/>
      <c r="F60" s="73"/>
      <c r="I60" s="129" t="str">
        <f t="shared" si="2"/>
        <v/>
      </c>
    </row>
    <row r="61" spans="1:9" x14ac:dyDescent="0.25">
      <c r="A61" s="71"/>
      <c r="B61" s="224"/>
      <c r="C61" s="224"/>
      <c r="D61" s="224"/>
      <c r="E61" s="72"/>
      <c r="F61" s="73"/>
      <c r="I61" s="129" t="str">
        <f t="shared" si="2"/>
        <v/>
      </c>
    </row>
    <row r="62" spans="1:9" x14ac:dyDescent="0.25">
      <c r="A62" s="71"/>
      <c r="B62" s="224"/>
      <c r="C62" s="224"/>
      <c r="D62" s="224"/>
      <c r="E62" s="72"/>
      <c r="F62" s="73"/>
      <c r="I62" s="129" t="str">
        <f t="shared" si="2"/>
        <v/>
      </c>
    </row>
    <row r="63" spans="1:9" x14ac:dyDescent="0.25">
      <c r="A63" s="71"/>
      <c r="B63" s="224"/>
      <c r="C63" s="224"/>
      <c r="D63" s="224"/>
      <c r="E63" s="72"/>
      <c r="F63" s="73"/>
      <c r="I63" s="129" t="str">
        <f t="shared" si="2"/>
        <v/>
      </c>
    </row>
    <row r="64" spans="1:9" x14ac:dyDescent="0.25">
      <c r="A64" s="71"/>
      <c r="B64" s="224"/>
      <c r="C64" s="224"/>
      <c r="D64" s="224"/>
      <c r="E64" s="72"/>
      <c r="F64" s="73"/>
      <c r="I64" s="129" t="str">
        <f t="shared" si="2"/>
        <v/>
      </c>
    </row>
    <row r="65" spans="1:9" x14ac:dyDescent="0.25">
      <c r="A65" s="71"/>
      <c r="B65" s="224"/>
      <c r="C65" s="224"/>
      <c r="D65" s="224"/>
      <c r="E65" s="72"/>
      <c r="F65" s="73"/>
      <c r="I65" s="129" t="str">
        <f t="shared" si="2"/>
        <v/>
      </c>
    </row>
    <row r="66" spans="1:9" x14ac:dyDescent="0.25">
      <c r="A66" s="71"/>
      <c r="B66" s="224"/>
      <c r="C66" s="224"/>
      <c r="D66" s="224"/>
      <c r="E66" s="72"/>
      <c r="F66" s="73"/>
      <c r="I66" s="129" t="str">
        <f t="shared" si="2"/>
        <v/>
      </c>
    </row>
    <row r="67" spans="1:9" x14ac:dyDescent="0.25">
      <c r="A67" s="71"/>
      <c r="B67" s="224"/>
      <c r="C67" s="224"/>
      <c r="D67" s="224"/>
      <c r="E67" s="72"/>
      <c r="F67" s="73"/>
      <c r="I67" s="129" t="str">
        <f t="shared" si="2"/>
        <v/>
      </c>
    </row>
    <row r="68" spans="1:9" x14ac:dyDescent="0.25">
      <c r="A68" s="71"/>
      <c r="B68" s="224"/>
      <c r="C68" s="224"/>
      <c r="D68" s="224"/>
      <c r="E68" s="72"/>
      <c r="F68" s="73"/>
      <c r="I68" s="129" t="str">
        <f t="shared" si="2"/>
        <v/>
      </c>
    </row>
    <row r="69" spans="1:9" x14ac:dyDescent="0.25">
      <c r="A69" s="71"/>
      <c r="B69" s="224"/>
      <c r="C69" s="224"/>
      <c r="D69" s="224"/>
      <c r="E69" s="72"/>
      <c r="F69" s="73"/>
      <c r="I69" s="129" t="str">
        <f t="shared" si="2"/>
        <v/>
      </c>
    </row>
    <row r="70" spans="1:9" x14ac:dyDescent="0.25">
      <c r="A70" s="71"/>
      <c r="B70" s="224"/>
      <c r="C70" s="224"/>
      <c r="D70" s="224"/>
      <c r="E70" s="72"/>
      <c r="F70" s="73"/>
      <c r="I70" s="129" t="str">
        <f t="shared" si="2"/>
        <v/>
      </c>
    </row>
    <row r="71" spans="1:9" x14ac:dyDescent="0.25">
      <c r="A71" s="71"/>
      <c r="B71" s="224"/>
      <c r="C71" s="224"/>
      <c r="D71" s="224"/>
      <c r="E71" s="72"/>
      <c r="F71" s="73"/>
      <c r="I71" s="129" t="str">
        <f t="shared" si="2"/>
        <v/>
      </c>
    </row>
    <row r="72" spans="1:9" x14ac:dyDescent="0.25">
      <c r="A72" s="71"/>
      <c r="B72" s="224"/>
      <c r="C72" s="224"/>
      <c r="D72" s="224"/>
      <c r="E72" s="72"/>
      <c r="F72" s="73"/>
      <c r="I72" s="129" t="str">
        <f t="shared" si="2"/>
        <v/>
      </c>
    </row>
    <row r="73" spans="1:9" x14ac:dyDescent="0.25">
      <c r="A73" s="71"/>
      <c r="B73" s="224"/>
      <c r="C73" s="224"/>
      <c r="D73" s="224"/>
      <c r="E73" s="72"/>
      <c r="F73" s="73"/>
      <c r="I73" s="129" t="str">
        <f t="shared" si="2"/>
        <v/>
      </c>
    </row>
    <row r="74" spans="1:9" x14ac:dyDescent="0.25">
      <c r="A74" s="71"/>
      <c r="B74" s="224"/>
      <c r="C74" s="224"/>
      <c r="D74" s="224"/>
      <c r="E74" s="72"/>
      <c r="F74" s="73"/>
      <c r="I74" s="129" t="str">
        <f t="shared" si="2"/>
        <v/>
      </c>
    </row>
    <row r="75" spans="1:9" x14ac:dyDescent="0.25">
      <c r="A75" s="71"/>
      <c r="B75" s="224"/>
      <c r="C75" s="224"/>
      <c r="D75" s="224"/>
      <c r="E75" s="72"/>
      <c r="F75" s="73"/>
      <c r="I75" s="129" t="str">
        <f t="shared" si="2"/>
        <v/>
      </c>
    </row>
    <row r="76" spans="1:9" x14ac:dyDescent="0.25">
      <c r="A76" s="71"/>
      <c r="B76" s="224"/>
      <c r="C76" s="224"/>
      <c r="D76" s="224"/>
      <c r="E76" s="72"/>
      <c r="F76" s="73"/>
      <c r="I76" s="129" t="str">
        <f t="shared" si="2"/>
        <v/>
      </c>
    </row>
    <row r="77" spans="1:9" x14ac:dyDescent="0.25">
      <c r="A77" s="71"/>
      <c r="B77" s="224"/>
      <c r="C77" s="224"/>
      <c r="D77" s="224"/>
      <c r="E77" s="72"/>
      <c r="F77" s="73"/>
      <c r="I77" s="129" t="str">
        <f t="shared" si="2"/>
        <v/>
      </c>
    </row>
    <row r="78" spans="1:9" x14ac:dyDescent="0.25">
      <c r="A78" s="71"/>
      <c r="B78" s="224"/>
      <c r="C78" s="224"/>
      <c r="D78" s="224"/>
      <c r="E78" s="72"/>
      <c r="F78" s="73"/>
      <c r="I78" s="129" t="str">
        <f t="shared" si="2"/>
        <v/>
      </c>
    </row>
    <row r="79" spans="1:9" x14ac:dyDescent="0.25">
      <c r="A79" s="71"/>
      <c r="B79" s="224"/>
      <c r="C79" s="224"/>
      <c r="D79" s="224"/>
      <c r="E79" s="72"/>
      <c r="F79" s="73"/>
      <c r="I79" s="129" t="str">
        <f t="shared" si="2"/>
        <v/>
      </c>
    </row>
    <row r="80" spans="1:9" x14ac:dyDescent="0.25">
      <c r="A80" s="71"/>
      <c r="B80" s="224"/>
      <c r="C80" s="224"/>
      <c r="D80" s="224"/>
      <c r="E80" s="72"/>
      <c r="F80" s="73"/>
      <c r="I80" s="129" t="str">
        <f t="shared" si="2"/>
        <v/>
      </c>
    </row>
    <row r="81" spans="1:9" x14ac:dyDescent="0.25">
      <c r="A81" s="71"/>
      <c r="B81" s="224"/>
      <c r="C81" s="224"/>
      <c r="D81" s="224"/>
      <c r="E81" s="72"/>
      <c r="F81" s="73"/>
      <c r="I81" s="129" t="str">
        <f t="shared" si="2"/>
        <v/>
      </c>
    </row>
    <row r="82" spans="1:9" x14ac:dyDescent="0.25">
      <c r="A82" s="71"/>
      <c r="B82" s="224"/>
      <c r="C82" s="224"/>
      <c r="D82" s="224"/>
      <c r="E82" s="72"/>
      <c r="F82" s="73"/>
      <c r="I82" s="129" t="str">
        <f t="shared" si="2"/>
        <v/>
      </c>
    </row>
    <row r="83" spans="1:9" x14ac:dyDescent="0.25">
      <c r="A83" s="71"/>
      <c r="B83" s="224"/>
      <c r="C83" s="224"/>
      <c r="D83" s="224"/>
      <c r="E83" s="72"/>
      <c r="F83" s="73"/>
      <c r="I83" s="129" t="str">
        <f t="shared" si="2"/>
        <v/>
      </c>
    </row>
    <row r="84" spans="1:9" x14ac:dyDescent="0.25">
      <c r="A84" s="71"/>
      <c r="B84" s="224"/>
      <c r="C84" s="224"/>
      <c r="D84" s="224"/>
      <c r="E84" s="72"/>
      <c r="F84" s="73"/>
      <c r="I84" s="129" t="str">
        <f t="shared" si="2"/>
        <v/>
      </c>
    </row>
    <row r="85" spans="1:9" x14ac:dyDescent="0.25">
      <c r="A85" s="71"/>
      <c r="B85" s="224"/>
      <c r="C85" s="224"/>
      <c r="D85" s="224"/>
      <c r="E85" s="72"/>
      <c r="F85" s="73"/>
      <c r="I85" s="129" t="str">
        <f t="shared" si="2"/>
        <v/>
      </c>
    </row>
    <row r="86" spans="1:9" x14ac:dyDescent="0.25">
      <c r="A86" s="71"/>
      <c r="B86" s="224"/>
      <c r="C86" s="224"/>
      <c r="D86" s="224"/>
      <c r="E86" s="72"/>
      <c r="F86" s="73"/>
      <c r="I86" s="129" t="str">
        <f t="shared" si="2"/>
        <v/>
      </c>
    </row>
    <row r="87" spans="1:9" x14ac:dyDescent="0.25">
      <c r="A87" s="71"/>
      <c r="B87" s="224"/>
      <c r="C87" s="224"/>
      <c r="D87" s="224"/>
      <c r="E87" s="72"/>
      <c r="F87" s="73"/>
      <c r="I87" s="129" t="str">
        <f t="shared" si="2"/>
        <v/>
      </c>
    </row>
    <row r="88" spans="1:9" x14ac:dyDescent="0.25">
      <c r="A88" s="71"/>
      <c r="B88" s="224"/>
      <c r="C88" s="224"/>
      <c r="D88" s="224"/>
      <c r="E88" s="72"/>
      <c r="F88" s="73"/>
      <c r="I88" s="129" t="str">
        <f t="shared" si="2"/>
        <v/>
      </c>
    </row>
    <row r="89" spans="1:9" x14ac:dyDescent="0.25">
      <c r="A89" s="71"/>
      <c r="B89" s="224"/>
      <c r="C89" s="224"/>
      <c r="D89" s="224"/>
      <c r="E89" s="72"/>
      <c r="F89" s="73"/>
      <c r="I89" s="129" t="str">
        <f t="shared" si="2"/>
        <v/>
      </c>
    </row>
    <row r="90" spans="1:9" x14ac:dyDescent="0.25">
      <c r="A90" s="71"/>
      <c r="B90" s="224"/>
      <c r="C90" s="224"/>
      <c r="D90" s="224"/>
      <c r="E90" s="72"/>
      <c r="F90" s="73"/>
      <c r="I90" s="129" t="str">
        <f t="shared" si="2"/>
        <v/>
      </c>
    </row>
    <row r="91" spans="1:9" x14ac:dyDescent="0.25">
      <c r="A91" s="71"/>
      <c r="B91" s="224"/>
      <c r="C91" s="224"/>
      <c r="D91" s="224"/>
      <c r="E91" s="72"/>
      <c r="F91" s="73"/>
      <c r="I91" s="129" t="str">
        <f t="shared" si="2"/>
        <v/>
      </c>
    </row>
    <row r="92" spans="1:9" x14ac:dyDescent="0.25">
      <c r="A92" s="71"/>
      <c r="B92" s="224"/>
      <c r="C92" s="224"/>
      <c r="D92" s="224"/>
      <c r="E92" s="72"/>
      <c r="F92" s="73"/>
      <c r="I92" s="129" t="str">
        <f t="shared" si="2"/>
        <v/>
      </c>
    </row>
    <row r="93" spans="1:9" x14ac:dyDescent="0.25">
      <c r="A93" s="71"/>
      <c r="B93" s="224"/>
      <c r="C93" s="224"/>
      <c r="D93" s="224"/>
      <c r="E93" s="72"/>
      <c r="F93" s="73"/>
      <c r="I93" s="129" t="str">
        <f t="shared" si="2"/>
        <v/>
      </c>
    </row>
    <row r="94" spans="1:9" x14ac:dyDescent="0.25">
      <c r="A94" s="71"/>
      <c r="B94" s="224"/>
      <c r="C94" s="224"/>
      <c r="D94" s="224"/>
      <c r="E94" s="72"/>
      <c r="F94" s="73"/>
      <c r="I94" s="129" t="str">
        <f t="shared" si="2"/>
        <v/>
      </c>
    </row>
    <row r="95" spans="1:9" x14ac:dyDescent="0.25">
      <c r="A95" s="71"/>
      <c r="B95" s="224"/>
      <c r="C95" s="224"/>
      <c r="D95" s="224"/>
      <c r="E95" s="72"/>
      <c r="F95" s="73"/>
      <c r="I95" s="129" t="str">
        <f t="shared" ref="I95:I108" si="3">IF(A95="","",HYPERLINK("#'Action Items'!A1", "Go back to Action Items"))</f>
        <v/>
      </c>
    </row>
    <row r="96" spans="1:9" x14ac:dyDescent="0.25">
      <c r="A96" s="71"/>
      <c r="B96" s="224"/>
      <c r="C96" s="224"/>
      <c r="D96" s="224"/>
      <c r="E96" s="72"/>
      <c r="F96" s="73"/>
      <c r="I96" s="129" t="str">
        <f t="shared" si="3"/>
        <v/>
      </c>
    </row>
    <row r="97" spans="1:9" x14ac:dyDescent="0.25">
      <c r="A97" s="71"/>
      <c r="B97" s="224"/>
      <c r="C97" s="224"/>
      <c r="D97" s="224"/>
      <c r="E97" s="72"/>
      <c r="F97" s="73"/>
      <c r="I97" s="129" t="str">
        <f t="shared" si="3"/>
        <v/>
      </c>
    </row>
    <row r="98" spans="1:9" x14ac:dyDescent="0.25">
      <c r="A98" s="71"/>
      <c r="B98" s="224"/>
      <c r="C98" s="224"/>
      <c r="D98" s="224"/>
      <c r="E98" s="72"/>
      <c r="F98" s="73"/>
      <c r="I98" s="129" t="str">
        <f t="shared" si="3"/>
        <v/>
      </c>
    </row>
    <row r="99" spans="1:9" x14ac:dyDescent="0.25">
      <c r="A99" s="71"/>
      <c r="B99" s="224"/>
      <c r="C99" s="224"/>
      <c r="D99" s="224"/>
      <c r="E99" s="72"/>
      <c r="F99" s="73"/>
      <c r="I99" s="129" t="str">
        <f t="shared" si="3"/>
        <v/>
      </c>
    </row>
    <row r="100" spans="1:9" x14ac:dyDescent="0.25">
      <c r="A100" s="71"/>
      <c r="B100" s="224"/>
      <c r="C100" s="224"/>
      <c r="D100" s="224"/>
      <c r="E100" s="72"/>
      <c r="F100" s="73"/>
      <c r="I100" s="129" t="str">
        <f t="shared" si="3"/>
        <v/>
      </c>
    </row>
    <row r="101" spans="1:9" x14ac:dyDescent="0.25">
      <c r="A101" s="71"/>
      <c r="B101" s="224"/>
      <c r="C101" s="224"/>
      <c r="D101" s="224"/>
      <c r="E101" s="72"/>
      <c r="F101" s="73"/>
      <c r="I101" s="129" t="str">
        <f t="shared" si="3"/>
        <v/>
      </c>
    </row>
    <row r="102" spans="1:9" x14ac:dyDescent="0.25">
      <c r="A102" s="71"/>
      <c r="B102" s="224"/>
      <c r="C102" s="224"/>
      <c r="D102" s="224"/>
      <c r="E102" s="72"/>
      <c r="F102" s="73"/>
      <c r="I102" s="129" t="str">
        <f t="shared" si="3"/>
        <v/>
      </c>
    </row>
    <row r="103" spans="1:9" x14ac:dyDescent="0.25">
      <c r="A103" s="71"/>
      <c r="B103" s="224"/>
      <c r="C103" s="224"/>
      <c r="D103" s="224"/>
      <c r="E103" s="72"/>
      <c r="F103" s="73"/>
      <c r="I103" s="129" t="str">
        <f t="shared" si="3"/>
        <v/>
      </c>
    </row>
    <row r="104" spans="1:9" x14ac:dyDescent="0.25">
      <c r="A104" s="71"/>
      <c r="B104" s="224"/>
      <c r="C104" s="224"/>
      <c r="D104" s="224"/>
      <c r="E104" s="72"/>
      <c r="F104" s="73"/>
      <c r="I104" s="129" t="str">
        <f t="shared" si="3"/>
        <v/>
      </c>
    </row>
    <row r="105" spans="1:9" x14ac:dyDescent="0.25">
      <c r="A105" s="71"/>
      <c r="B105" s="224"/>
      <c r="C105" s="224"/>
      <c r="D105" s="224"/>
      <c r="E105" s="72"/>
      <c r="F105" s="73"/>
      <c r="I105" s="129" t="str">
        <f t="shared" si="3"/>
        <v/>
      </c>
    </row>
    <row r="106" spans="1:9" x14ac:dyDescent="0.25">
      <c r="A106" s="71"/>
      <c r="B106" s="224"/>
      <c r="C106" s="224"/>
      <c r="D106" s="224"/>
      <c r="E106" s="72"/>
      <c r="F106" s="73"/>
      <c r="I106" s="129" t="str">
        <f t="shared" si="3"/>
        <v/>
      </c>
    </row>
    <row r="107" spans="1:9" x14ac:dyDescent="0.25">
      <c r="A107" s="71"/>
      <c r="B107" s="224"/>
      <c r="C107" s="224"/>
      <c r="D107" s="224"/>
      <c r="E107" s="72"/>
      <c r="F107" s="73"/>
      <c r="I107" s="129" t="str">
        <f t="shared" si="3"/>
        <v/>
      </c>
    </row>
    <row r="108" spans="1:9" x14ac:dyDescent="0.25">
      <c r="A108" s="71"/>
      <c r="B108" s="224"/>
      <c r="C108" s="224"/>
      <c r="D108" s="224"/>
      <c r="E108" s="72"/>
      <c r="F108" s="73"/>
      <c r="I108" s="129" t="str">
        <f t="shared" si="3"/>
        <v/>
      </c>
    </row>
    <row r="109" spans="1:9" x14ac:dyDescent="0.25">
      <c r="I109" s="129"/>
    </row>
    <row r="110" spans="1:9" x14ac:dyDescent="0.25">
      <c r="I110" s="129"/>
    </row>
  </sheetData>
  <mergeCells count="4">
    <mergeCell ref="E8:G8"/>
    <mergeCell ref="E10:G10"/>
    <mergeCell ref="E11:G11"/>
    <mergeCell ref="E12:G12"/>
  </mergeCells>
  <conditionalFormatting sqref="B19:N19 B25:N26 J20:N24">
    <cfRule type="iconSet" priority="3">
      <iconSet>
        <cfvo type="percent" val="0"/>
        <cfvo type="num" val="1"/>
        <cfvo type="num" val="3"/>
      </iconSet>
    </cfRule>
  </conditionalFormatting>
  <conditionalFormatting sqref="B24:H24">
    <cfRule type="iconSet" priority="2">
      <iconSet>
        <cfvo type="percent" val="0"/>
        <cfvo type="num" val="1"/>
        <cfvo type="num" val="3"/>
      </iconSet>
    </cfRule>
  </conditionalFormatting>
  <conditionalFormatting sqref="I24">
    <cfRule type="iconSet" priority="1">
      <iconSet>
        <cfvo type="percent" val="0"/>
        <cfvo type="num" val="1"/>
        <cfvo type="num" val="3"/>
      </iconSet>
    </cfRule>
  </conditionalFormatting>
  <dataValidations count="4">
    <dataValidation allowBlank="1" showInputMessage="1" showErrorMessage="1" prompt="TK, License, NRE or Royalty" sqref="B7"/>
    <dataValidation allowBlank="1" showInputMessage="1" showErrorMessage="1" prompt="IPD or CSD" sqref="B8"/>
    <dataValidation allowBlank="1" showInputMessage="1" showErrorMessage="1" prompt="70% - 100% : Most likely close in this quarter_x000a_40% - 60% : Normal chance to close_x000a_0% - 30% : Low chance to close" sqref="B10"/>
    <dataValidation allowBlank="1" showInputMessage="1" showErrorMessage="1" prompt="Q1, Q2, Q3 or Q4" sqref="B11"/>
  </dataValidations>
  <hyperlinks>
    <hyperlink ref="A1" location="Menu!A1" display="Back To Menu"/>
    <hyperlink ref="B1" location="'Regular Cases'!A1" display="Regular Cases"/>
    <hyperlink ref="C1" location="QECD!B4" display="QECD"/>
    <hyperlink ref="D1" location="'Action Items'!A1" display="Action Items"/>
    <hyperlink ref="E1" location="Summary!A1" display="Summary"/>
    <hyperlink ref="F1" location="Weekly!A1" display="Weekly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Please choose &quot;High&quot;, &quot;Low&quot; or &quot;Funnel&quot; from the drop-down list, or enter it yourself._x000a__x000a_Funnel -- This project is being cooked and may go real in the next few quarters.">
          <x14:formula1>
            <xm:f>Worksheet!$A$2:$A$4</xm:f>
          </x14:formula1>
          <xm:sqref>B12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Q110"/>
  <sheetViews>
    <sheetView workbookViewId="0">
      <pane ySplit="2" topLeftCell="A3" activePane="bottomLeft" state="frozen"/>
      <selection pane="bottomLeft"/>
    </sheetView>
  </sheetViews>
  <sheetFormatPr defaultColWidth="18.42578125" defaultRowHeight="15" x14ac:dyDescent="0.25"/>
  <cols>
    <col min="1" max="1" width="24.5703125" style="1" customWidth="1"/>
    <col min="2" max="8" width="15.85546875" style="1" customWidth="1"/>
    <col min="9" max="9" width="17.140625" style="1" bestFit="1" customWidth="1"/>
    <col min="10" max="11" width="15.85546875" style="1" customWidth="1"/>
    <col min="12" max="14" width="15.85546875" style="1" hidden="1" customWidth="1"/>
    <col min="15" max="17" width="0" style="1" hidden="1" customWidth="1"/>
    <col min="18" max="16384" width="18.42578125" style="1"/>
  </cols>
  <sheetData>
    <row r="1" spans="1:17" s="68" customFormat="1" ht="18.75" x14ac:dyDescent="0.25">
      <c r="A1" s="226" t="s">
        <v>150</v>
      </c>
      <c r="B1" s="226" t="s">
        <v>149</v>
      </c>
      <c r="C1" s="226" t="s">
        <v>113</v>
      </c>
      <c r="D1" s="226" t="s">
        <v>21</v>
      </c>
      <c r="E1" s="226" t="s">
        <v>114</v>
      </c>
      <c r="F1" s="226" t="s">
        <v>177</v>
      </c>
    </row>
    <row r="2" spans="1:17" ht="4.5" customHeight="1" x14ac:dyDescent="0.25"/>
    <row r="3" spans="1:17" ht="28.5" x14ac:dyDescent="0.45">
      <c r="D3" s="223" t="str">
        <f ca="1">MID(CELL("filename",A1),FIND("]",CELL("filename",A1))+1,255)  &amp; IF(B5&lt;&gt;"", " : " &amp; B5 &amp; " - " &amp; B6, "")</f>
        <v>Project 11 : Ambiq - GC NanoLiteV</v>
      </c>
    </row>
    <row r="4" spans="1:17" ht="18.75" x14ac:dyDescent="0.3">
      <c r="A4" s="115" t="s">
        <v>141</v>
      </c>
      <c r="B4" s="95"/>
      <c r="C4" s="95"/>
      <c r="D4" s="95"/>
      <c r="E4" s="95"/>
      <c r="F4" s="95" t="s">
        <v>153</v>
      </c>
      <c r="G4" s="95" t="s">
        <v>154</v>
      </c>
      <c r="L4" s="1" t="s">
        <v>147</v>
      </c>
      <c r="M4" s="1" t="s">
        <v>146</v>
      </c>
      <c r="N4" s="1" t="s">
        <v>152</v>
      </c>
      <c r="P4" s="1" t="s">
        <v>158</v>
      </c>
      <c r="Q4" s="1" t="s">
        <v>155</v>
      </c>
    </row>
    <row r="5" spans="1:17" x14ac:dyDescent="0.25">
      <c r="A5" s="95" t="s">
        <v>156</v>
      </c>
      <c r="B5" s="97" t="s">
        <v>214</v>
      </c>
      <c r="C5" s="95"/>
      <c r="D5" s="95" t="s">
        <v>20</v>
      </c>
      <c r="E5" s="95"/>
      <c r="F5" s="98">
        <v>250</v>
      </c>
      <c r="G5" s="98">
        <v>350</v>
      </c>
      <c r="L5" s="218" t="str">
        <f>IF(I23&lt;&gt;"", F5,"")</f>
        <v/>
      </c>
      <c r="M5" s="218">
        <f>IF(I23&lt;&gt;"","",IF(B10&gt;=40%,F5,""))</f>
        <v>250</v>
      </c>
      <c r="N5" s="218" t="str">
        <f>IF(I23&lt;&gt;"","",IF(B10&lt;40%,F5,""))</f>
        <v/>
      </c>
      <c r="P5" s="218" t="str">
        <f>IF(I23&lt;&gt;"", F6,"")</f>
        <v/>
      </c>
      <c r="Q5" s="1">
        <f>IF(P5 = "", F6, "")</f>
        <v>250</v>
      </c>
    </row>
    <row r="6" spans="1:17" x14ac:dyDescent="0.25">
      <c r="A6" s="95" t="s">
        <v>157</v>
      </c>
      <c r="B6" s="97" t="s">
        <v>206</v>
      </c>
      <c r="C6" s="95"/>
      <c r="D6" s="95" t="s">
        <v>45</v>
      </c>
      <c r="E6" s="95"/>
      <c r="F6" s="98">
        <v>250</v>
      </c>
      <c r="G6" s="98">
        <v>350</v>
      </c>
    </row>
    <row r="7" spans="1:17" x14ac:dyDescent="0.25">
      <c r="A7" s="95" t="s">
        <v>44</v>
      </c>
      <c r="B7" s="97" t="s">
        <v>199</v>
      </c>
      <c r="C7" s="95"/>
      <c r="D7" s="95"/>
      <c r="E7" s="95"/>
      <c r="F7" s="95"/>
      <c r="G7" s="95"/>
    </row>
    <row r="8" spans="1:17" x14ac:dyDescent="0.25">
      <c r="A8" s="95" t="s">
        <v>17</v>
      </c>
      <c r="B8" s="97" t="s">
        <v>127</v>
      </c>
      <c r="C8" s="95"/>
      <c r="D8" s="95" t="s">
        <v>43</v>
      </c>
      <c r="E8" s="253"/>
      <c r="F8" s="253"/>
      <c r="G8" s="253"/>
    </row>
    <row r="9" spans="1:17" x14ac:dyDescent="0.25">
      <c r="A9" s="95" t="s">
        <v>18</v>
      </c>
      <c r="B9" s="97" t="s">
        <v>203</v>
      </c>
      <c r="C9" s="95"/>
      <c r="D9" s="95"/>
      <c r="E9" s="95"/>
      <c r="F9" s="95"/>
      <c r="G9" s="95"/>
    </row>
    <row r="10" spans="1:17" x14ac:dyDescent="0.25">
      <c r="A10" s="95" t="s">
        <v>19</v>
      </c>
      <c r="B10" s="99">
        <v>0.4</v>
      </c>
      <c r="C10" s="95"/>
      <c r="D10" s="95" t="s">
        <v>159</v>
      </c>
      <c r="E10" s="253"/>
      <c r="F10" s="253"/>
      <c r="G10" s="253"/>
    </row>
    <row r="11" spans="1:17" x14ac:dyDescent="0.25">
      <c r="A11" s="95" t="s">
        <v>166</v>
      </c>
      <c r="B11" s="97" t="s">
        <v>196</v>
      </c>
      <c r="C11" s="95"/>
      <c r="D11" s="95" t="s">
        <v>160</v>
      </c>
      <c r="E11" s="253"/>
      <c r="F11" s="253"/>
      <c r="G11" s="253"/>
    </row>
    <row r="12" spans="1:17" x14ac:dyDescent="0.25">
      <c r="A12" s="95" t="s">
        <v>118</v>
      </c>
      <c r="B12" s="97" t="s">
        <v>120</v>
      </c>
      <c r="C12" s="95"/>
      <c r="D12" s="95" t="s">
        <v>161</v>
      </c>
      <c r="E12" s="253"/>
      <c r="F12" s="253"/>
      <c r="G12" s="253"/>
    </row>
    <row r="15" spans="1:17" ht="18.75" x14ac:dyDescent="0.3">
      <c r="A15" s="115" t="str">
        <f>"Stage: " &amp; B15</f>
        <v xml:space="preserve">Stage: </v>
      </c>
      <c r="B15" s="132" t="str">
        <f>IF(I23&lt;&gt;"", 10, IF(G23&lt;&gt;"", 8, IF(C23&lt;&gt;"", 6, IF(E18&lt;&gt;"", 4, IF(B18&lt;&gt;"", 2, "")))))</f>
        <v/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</row>
    <row r="16" spans="1:17" x14ac:dyDescent="0.25">
      <c r="A16" s="127" t="s">
        <v>0</v>
      </c>
      <c r="B16" s="216" t="s">
        <v>3</v>
      </c>
      <c r="C16" s="125" t="s">
        <v>6</v>
      </c>
      <c r="D16" s="125" t="s">
        <v>4</v>
      </c>
      <c r="E16" s="216" t="s">
        <v>5</v>
      </c>
      <c r="F16" s="125" t="s">
        <v>7</v>
      </c>
      <c r="G16" s="95"/>
      <c r="H16" s="95"/>
      <c r="I16" s="95"/>
      <c r="J16" s="95"/>
      <c r="K16" s="95"/>
      <c r="L16" s="95"/>
      <c r="M16" s="95"/>
      <c r="N16" s="95"/>
    </row>
    <row r="17" spans="1:14" x14ac:dyDescent="0.25">
      <c r="A17" s="126" t="s">
        <v>42</v>
      </c>
      <c r="B17" s="119"/>
      <c r="C17" s="119"/>
      <c r="D17" s="119"/>
      <c r="E17" s="119"/>
      <c r="F17" s="140"/>
      <c r="G17" s="96"/>
      <c r="H17" s="96"/>
      <c r="I17" s="96"/>
      <c r="J17" s="96"/>
      <c r="K17" s="96"/>
      <c r="L17" s="96"/>
      <c r="M17" s="96"/>
      <c r="N17" s="96"/>
    </row>
    <row r="18" spans="1:14" x14ac:dyDescent="0.25">
      <c r="A18" s="134" t="s">
        <v>1</v>
      </c>
      <c r="B18" s="118"/>
      <c r="C18" s="118"/>
      <c r="D18" s="118"/>
      <c r="E18" s="118"/>
      <c r="F18" s="133"/>
      <c r="G18" s="96"/>
      <c r="H18" s="96"/>
      <c r="I18" s="96"/>
      <c r="J18" s="96"/>
      <c r="K18" s="96"/>
      <c r="L18" s="96"/>
      <c r="M18" s="96"/>
      <c r="N18" s="96"/>
    </row>
    <row r="19" spans="1:14" x14ac:dyDescent="0.25">
      <c r="A19" s="134" t="s">
        <v>2</v>
      </c>
      <c r="B19" s="121" t="str">
        <f ca="1">IF(B18&lt;&gt;"", "Done", IF(B17&lt;&gt;"",(B17-TODAY()),""))</f>
        <v/>
      </c>
      <c r="C19" s="121" t="str">
        <f t="shared" ref="C19:N19" ca="1" si="0">IF(C18&lt;&gt;"", "Done", IF(C17&lt;&gt;"",(C17-TODAY()),""))</f>
        <v/>
      </c>
      <c r="D19" s="121" t="str">
        <f t="shared" ca="1" si="0"/>
        <v/>
      </c>
      <c r="E19" s="121" t="str">
        <f t="shared" ca="1" si="0"/>
        <v/>
      </c>
      <c r="F19" s="122" t="str">
        <f t="shared" ca="1" si="0"/>
        <v/>
      </c>
      <c r="G19" s="100" t="str">
        <f t="shared" ca="1" si="0"/>
        <v/>
      </c>
      <c r="H19" s="100" t="str">
        <f t="shared" ca="1" si="0"/>
        <v/>
      </c>
      <c r="I19" s="100" t="str">
        <f t="shared" ca="1" si="0"/>
        <v/>
      </c>
      <c r="J19" s="76" t="str">
        <f t="shared" ca="1" si="0"/>
        <v/>
      </c>
      <c r="K19" s="76" t="str">
        <f t="shared" ca="1" si="0"/>
        <v/>
      </c>
      <c r="L19" s="76" t="str">
        <f t="shared" ca="1" si="0"/>
        <v/>
      </c>
      <c r="M19" s="76" t="str">
        <f t="shared" ca="1" si="0"/>
        <v/>
      </c>
      <c r="N19" s="76" t="str">
        <f t="shared" ca="1" si="0"/>
        <v/>
      </c>
    </row>
    <row r="20" spans="1:14" x14ac:dyDescent="0.25">
      <c r="A20" s="135"/>
      <c r="B20" s="114"/>
      <c r="C20" s="114"/>
      <c r="D20" s="114"/>
      <c r="E20" s="114"/>
      <c r="F20" s="114"/>
      <c r="G20" s="114"/>
      <c r="H20" s="114"/>
      <c r="I20" s="114"/>
      <c r="J20" s="76"/>
      <c r="K20" s="76"/>
      <c r="L20" s="76"/>
      <c r="M20" s="76"/>
      <c r="N20" s="76"/>
    </row>
    <row r="21" spans="1:14" ht="30" x14ac:dyDescent="0.25">
      <c r="A21" s="126" t="s">
        <v>9</v>
      </c>
      <c r="B21" s="117" t="s">
        <v>8</v>
      </c>
      <c r="C21" s="217" t="s">
        <v>10</v>
      </c>
      <c r="D21" s="117" t="s">
        <v>11</v>
      </c>
      <c r="E21" s="117" t="s">
        <v>12</v>
      </c>
      <c r="F21" s="117" t="s">
        <v>13</v>
      </c>
      <c r="G21" s="217" t="s">
        <v>14</v>
      </c>
      <c r="H21" s="117" t="s">
        <v>16</v>
      </c>
      <c r="I21" s="217" t="s">
        <v>15</v>
      </c>
      <c r="J21" s="76"/>
      <c r="K21" s="76"/>
      <c r="L21" s="76"/>
      <c r="M21" s="76"/>
      <c r="N21" s="76"/>
    </row>
    <row r="22" spans="1:14" x14ac:dyDescent="0.25">
      <c r="A22" s="134" t="s">
        <v>42</v>
      </c>
      <c r="B22" s="118"/>
      <c r="C22" s="118"/>
      <c r="D22" s="118"/>
      <c r="E22" s="118"/>
      <c r="F22" s="118"/>
      <c r="G22" s="118"/>
      <c r="H22" s="118"/>
      <c r="I22" s="133"/>
      <c r="J22" s="76"/>
      <c r="K22" s="76"/>
      <c r="L22" s="76"/>
      <c r="M22" s="76"/>
      <c r="N22" s="76"/>
    </row>
    <row r="23" spans="1:14" x14ac:dyDescent="0.25">
      <c r="A23" s="134" t="s">
        <v>1</v>
      </c>
      <c r="B23" s="118"/>
      <c r="C23" s="118"/>
      <c r="D23" s="118"/>
      <c r="E23" s="118"/>
      <c r="F23" s="118"/>
      <c r="G23" s="118"/>
      <c r="H23" s="118"/>
      <c r="I23" s="133"/>
      <c r="J23" s="76"/>
      <c r="K23" s="76"/>
      <c r="L23" s="76"/>
      <c r="M23" s="76"/>
      <c r="N23" s="76"/>
    </row>
    <row r="24" spans="1:14" x14ac:dyDescent="0.25">
      <c r="A24" s="136" t="s">
        <v>2</v>
      </c>
      <c r="B24" s="124" t="str">
        <f ca="1">IF(B23&lt;&gt;"", "Done", IF(B22&lt;&gt;"",(B22-TODAY()),""))</f>
        <v/>
      </c>
      <c r="C24" s="124" t="str">
        <f t="shared" ref="C24:I24" ca="1" si="1">IF(C23&lt;&gt;"", "Done", IF(C22&lt;&gt;"",(C22-TODAY()),""))</f>
        <v/>
      </c>
      <c r="D24" s="124" t="str">
        <f t="shared" ca="1" si="1"/>
        <v/>
      </c>
      <c r="E24" s="124" t="str">
        <f t="shared" ca="1" si="1"/>
        <v/>
      </c>
      <c r="F24" s="124" t="str">
        <f t="shared" ca="1" si="1"/>
        <v/>
      </c>
      <c r="G24" s="124" t="str">
        <f t="shared" ca="1" si="1"/>
        <v/>
      </c>
      <c r="H24" s="120" t="str">
        <f t="shared" ca="1" si="1"/>
        <v/>
      </c>
      <c r="I24" s="122" t="str">
        <f t="shared" ca="1" si="1"/>
        <v/>
      </c>
      <c r="J24" s="76"/>
      <c r="K24" s="76"/>
      <c r="L24" s="76"/>
      <c r="M24" s="76"/>
      <c r="N24" s="76"/>
    </row>
    <row r="25" spans="1:14" x14ac:dyDescent="0.25">
      <c r="B25" s="76"/>
      <c r="C25" s="76"/>
      <c r="D25" s="76"/>
      <c r="E25" s="76"/>
      <c r="F25" s="76"/>
      <c r="G25" s="76"/>
      <c r="H25" s="123"/>
      <c r="I25" s="76"/>
      <c r="J25" s="76"/>
      <c r="K25" s="76"/>
      <c r="L25" s="76"/>
      <c r="M25" s="76"/>
      <c r="N25" s="76"/>
    </row>
    <row r="26" spans="1:14" x14ac:dyDescent="0.25"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</row>
    <row r="29" spans="1:14" ht="18.75" x14ac:dyDescent="0.3">
      <c r="A29" s="116" t="s">
        <v>21</v>
      </c>
      <c r="B29" s="66" t="s">
        <v>41</v>
      </c>
      <c r="C29" s="66" t="s">
        <v>42</v>
      </c>
      <c r="D29" s="66" t="s">
        <v>1</v>
      </c>
      <c r="E29" s="66" t="s">
        <v>67</v>
      </c>
      <c r="F29" s="1" t="s">
        <v>43</v>
      </c>
    </row>
    <row r="30" spans="1:14" x14ac:dyDescent="0.25">
      <c r="A30" s="71" t="str">
        <f>IF(B30&lt;&gt;"", IF(D30 = "", 1, ""), "")</f>
        <v/>
      </c>
      <c r="B30" s="224"/>
      <c r="C30" s="224"/>
      <c r="D30" s="224"/>
      <c r="E30" s="72"/>
      <c r="F30" s="73"/>
      <c r="I30" s="129" t="str">
        <f>IF(A30="","",HYPERLINK("#'Action Items'!A1", "Go back to Action Items"))</f>
        <v/>
      </c>
    </row>
    <row r="31" spans="1:14" x14ac:dyDescent="0.25">
      <c r="A31" s="71" t="str">
        <f>IF(B31&lt;&gt;"", IF(D31 = "", MAX($A$30:A30)+1, ""), "")</f>
        <v/>
      </c>
      <c r="B31" s="224"/>
      <c r="C31" s="224"/>
      <c r="D31" s="224"/>
      <c r="E31" s="72"/>
      <c r="F31" s="73"/>
      <c r="I31" s="129" t="str">
        <f t="shared" ref="I31:I94" si="2">IF(A31="","",HYPERLINK("#'Action Items'!A1", "Go back to Action Items"))</f>
        <v/>
      </c>
    </row>
    <row r="32" spans="1:14" x14ac:dyDescent="0.25">
      <c r="A32" s="71" t="str">
        <f>IF(B32&lt;&gt;"", IF(D32 = "", MAX($A$30:A31)+1, ""), "")</f>
        <v/>
      </c>
      <c r="B32" s="224"/>
      <c r="C32" s="224"/>
      <c r="D32" s="224"/>
      <c r="E32" s="72"/>
      <c r="F32" s="73"/>
      <c r="I32" s="129" t="str">
        <f t="shared" si="2"/>
        <v/>
      </c>
    </row>
    <row r="33" spans="1:9" x14ac:dyDescent="0.25">
      <c r="A33" s="71" t="str">
        <f>IF(B33&lt;&gt;"", IF(D33 = "", MAX($A$30:A32)+1, ""), "")</f>
        <v/>
      </c>
      <c r="B33" s="224"/>
      <c r="C33" s="224"/>
      <c r="D33" s="224"/>
      <c r="E33" s="72"/>
      <c r="F33" s="73"/>
      <c r="I33" s="129" t="str">
        <f t="shared" si="2"/>
        <v/>
      </c>
    </row>
    <row r="34" spans="1:9" x14ac:dyDescent="0.25">
      <c r="A34" s="71" t="str">
        <f>IF(B34&lt;&gt;"", IF(D34 = "", MAX($A$30:A33)+1, ""), "")</f>
        <v/>
      </c>
      <c r="B34" s="224"/>
      <c r="C34" s="224"/>
      <c r="D34" s="224"/>
      <c r="E34" s="72"/>
      <c r="F34" s="73"/>
      <c r="I34" s="129" t="str">
        <f t="shared" si="2"/>
        <v/>
      </c>
    </row>
    <row r="35" spans="1:9" x14ac:dyDescent="0.25">
      <c r="A35" s="71" t="str">
        <f>IF(B35&lt;&gt;"", IF(D35 = "", MAX($A$30:A34)+1, ""), "")</f>
        <v/>
      </c>
      <c r="B35" s="224"/>
      <c r="C35" s="224"/>
      <c r="D35" s="224"/>
      <c r="E35" s="72"/>
      <c r="F35" s="73"/>
      <c r="I35" s="129" t="str">
        <f t="shared" si="2"/>
        <v/>
      </c>
    </row>
    <row r="36" spans="1:9" x14ac:dyDescent="0.25">
      <c r="A36" s="71" t="str">
        <f>IF(B36&lt;&gt;"", IF(D36 = "", MAX($A$30:A35)+1, ""), "")</f>
        <v/>
      </c>
      <c r="B36" s="224"/>
      <c r="C36" s="224"/>
      <c r="D36" s="224"/>
      <c r="E36" s="72"/>
      <c r="F36" s="73"/>
      <c r="I36" s="129" t="str">
        <f t="shared" si="2"/>
        <v/>
      </c>
    </row>
    <row r="37" spans="1:9" x14ac:dyDescent="0.25">
      <c r="A37" s="71" t="str">
        <f>IF(B37&lt;&gt;"", IF(D37 = "", MAX($A$30:A36)+1, ""), "")</f>
        <v/>
      </c>
      <c r="B37" s="224"/>
      <c r="C37" s="224"/>
      <c r="D37" s="224"/>
      <c r="E37" s="72"/>
      <c r="F37" s="73"/>
      <c r="I37" s="129" t="str">
        <f t="shared" si="2"/>
        <v/>
      </c>
    </row>
    <row r="38" spans="1:9" x14ac:dyDescent="0.25">
      <c r="A38" s="71" t="str">
        <f>IF(B38&lt;&gt;"", IF(D38 = "", MAX($A$30:A37)+1, ""), "")</f>
        <v/>
      </c>
      <c r="B38" s="224"/>
      <c r="C38" s="224"/>
      <c r="D38" s="224"/>
      <c r="E38" s="72"/>
      <c r="F38" s="73"/>
      <c r="I38" s="129" t="str">
        <f t="shared" si="2"/>
        <v/>
      </c>
    </row>
    <row r="39" spans="1:9" x14ac:dyDescent="0.25">
      <c r="A39" s="71" t="str">
        <f>IF(B39&lt;&gt;"", IF(D39 = "", MAX($A$30:A38)+1, ""), "")</f>
        <v/>
      </c>
      <c r="B39" s="224"/>
      <c r="C39" s="224"/>
      <c r="D39" s="224"/>
      <c r="E39" s="72"/>
      <c r="F39" s="73"/>
      <c r="I39" s="129" t="str">
        <f t="shared" si="2"/>
        <v/>
      </c>
    </row>
    <row r="40" spans="1:9" x14ac:dyDescent="0.25">
      <c r="A40" s="71" t="str">
        <f>IF(B40&lt;&gt;"", IF(D40 = "", MAX($A$30:A39)+1, ""), "")</f>
        <v/>
      </c>
      <c r="B40" s="224"/>
      <c r="C40" s="224"/>
      <c r="D40" s="224"/>
      <c r="E40" s="72"/>
      <c r="F40" s="73"/>
      <c r="I40" s="129" t="str">
        <f t="shared" si="2"/>
        <v/>
      </c>
    </row>
    <row r="41" spans="1:9" x14ac:dyDescent="0.25">
      <c r="A41" s="71" t="str">
        <f>IF(B41&lt;&gt;"", IF(D41 = "", MAX($A$30:A40)+1, ""), "")</f>
        <v/>
      </c>
      <c r="B41" s="224"/>
      <c r="C41" s="224"/>
      <c r="D41" s="224"/>
      <c r="E41" s="72"/>
      <c r="F41" s="73"/>
      <c r="I41" s="129" t="str">
        <f t="shared" si="2"/>
        <v/>
      </c>
    </row>
    <row r="42" spans="1:9" x14ac:dyDescent="0.25">
      <c r="A42" s="71" t="str">
        <f>IF(B42&lt;&gt;"", IF(D42 = "", MAX($A$30:A41)+1, ""), "")</f>
        <v/>
      </c>
      <c r="B42" s="224"/>
      <c r="C42" s="224"/>
      <c r="D42" s="224"/>
      <c r="E42" s="72"/>
      <c r="F42" s="73"/>
      <c r="I42" s="129" t="str">
        <f t="shared" si="2"/>
        <v/>
      </c>
    </row>
    <row r="43" spans="1:9" x14ac:dyDescent="0.25">
      <c r="A43" s="71" t="str">
        <f>IF(B43&lt;&gt;"", IF(D43 = "", MAX($A$30:A42)+1, ""), "")</f>
        <v/>
      </c>
      <c r="B43" s="224"/>
      <c r="C43" s="224"/>
      <c r="D43" s="224"/>
      <c r="E43" s="72"/>
      <c r="F43" s="73"/>
      <c r="I43" s="129" t="str">
        <f t="shared" si="2"/>
        <v/>
      </c>
    </row>
    <row r="44" spans="1:9" x14ac:dyDescent="0.25">
      <c r="A44" s="71" t="str">
        <f>IF(B44&lt;&gt;"", IF(D44 = "", MAX($A$30:A43)+1, ""), "")</f>
        <v/>
      </c>
      <c r="B44" s="224"/>
      <c r="C44" s="224"/>
      <c r="D44" s="224"/>
      <c r="E44" s="72"/>
      <c r="F44" s="73"/>
      <c r="I44" s="129" t="str">
        <f t="shared" si="2"/>
        <v/>
      </c>
    </row>
    <row r="45" spans="1:9" x14ac:dyDescent="0.25">
      <c r="A45" s="71"/>
      <c r="B45" s="224"/>
      <c r="C45" s="224"/>
      <c r="D45" s="224"/>
      <c r="E45" s="72"/>
      <c r="F45" s="73"/>
      <c r="I45" s="129" t="str">
        <f t="shared" si="2"/>
        <v/>
      </c>
    </row>
    <row r="46" spans="1:9" x14ac:dyDescent="0.25">
      <c r="A46" s="71"/>
      <c r="B46" s="224"/>
      <c r="C46" s="224"/>
      <c r="D46" s="224"/>
      <c r="E46" s="72"/>
      <c r="F46" s="73"/>
      <c r="I46" s="129" t="str">
        <f t="shared" si="2"/>
        <v/>
      </c>
    </row>
    <row r="47" spans="1:9" x14ac:dyDescent="0.25">
      <c r="A47" s="71"/>
      <c r="B47" s="224"/>
      <c r="C47" s="224"/>
      <c r="D47" s="224"/>
      <c r="E47" s="72"/>
      <c r="F47" s="73"/>
      <c r="I47" s="129" t="str">
        <f t="shared" si="2"/>
        <v/>
      </c>
    </row>
    <row r="48" spans="1:9" x14ac:dyDescent="0.25">
      <c r="A48" s="71"/>
      <c r="B48" s="224"/>
      <c r="C48" s="224"/>
      <c r="D48" s="224"/>
      <c r="E48" s="72"/>
      <c r="F48" s="73"/>
      <c r="I48" s="129" t="str">
        <f t="shared" si="2"/>
        <v/>
      </c>
    </row>
    <row r="49" spans="1:9" x14ac:dyDescent="0.25">
      <c r="A49" s="71"/>
      <c r="B49" s="224"/>
      <c r="C49" s="224"/>
      <c r="D49" s="224"/>
      <c r="E49" s="72"/>
      <c r="F49" s="73"/>
      <c r="I49" s="129" t="str">
        <f t="shared" si="2"/>
        <v/>
      </c>
    </row>
    <row r="50" spans="1:9" x14ac:dyDescent="0.25">
      <c r="A50" s="71"/>
      <c r="B50" s="224"/>
      <c r="C50" s="224"/>
      <c r="D50" s="224"/>
      <c r="E50" s="72"/>
      <c r="F50" s="73"/>
      <c r="I50" s="129" t="str">
        <f t="shared" si="2"/>
        <v/>
      </c>
    </row>
    <row r="51" spans="1:9" x14ac:dyDescent="0.25">
      <c r="A51" s="71"/>
      <c r="B51" s="224"/>
      <c r="C51" s="224"/>
      <c r="D51" s="224"/>
      <c r="E51" s="72"/>
      <c r="F51" s="73"/>
      <c r="I51" s="129" t="str">
        <f t="shared" si="2"/>
        <v/>
      </c>
    </row>
    <row r="52" spans="1:9" x14ac:dyDescent="0.25">
      <c r="A52" s="71"/>
      <c r="B52" s="224"/>
      <c r="C52" s="224"/>
      <c r="D52" s="224"/>
      <c r="E52" s="72"/>
      <c r="F52" s="73"/>
      <c r="I52" s="129" t="str">
        <f t="shared" si="2"/>
        <v/>
      </c>
    </row>
    <row r="53" spans="1:9" x14ac:dyDescent="0.25">
      <c r="A53" s="71"/>
      <c r="B53" s="224"/>
      <c r="C53" s="224"/>
      <c r="D53" s="224"/>
      <c r="E53" s="72"/>
      <c r="F53" s="73"/>
      <c r="I53" s="129" t="str">
        <f t="shared" si="2"/>
        <v/>
      </c>
    </row>
    <row r="54" spans="1:9" x14ac:dyDescent="0.25">
      <c r="A54" s="71"/>
      <c r="B54" s="224"/>
      <c r="C54" s="224"/>
      <c r="D54" s="224"/>
      <c r="E54" s="72"/>
      <c r="F54" s="73"/>
      <c r="I54" s="129" t="str">
        <f t="shared" si="2"/>
        <v/>
      </c>
    </row>
    <row r="55" spans="1:9" x14ac:dyDescent="0.25">
      <c r="A55" s="71"/>
      <c r="B55" s="224"/>
      <c r="C55" s="224"/>
      <c r="D55" s="224"/>
      <c r="E55" s="72"/>
      <c r="F55" s="73"/>
      <c r="I55" s="129" t="str">
        <f t="shared" si="2"/>
        <v/>
      </c>
    </row>
    <row r="56" spans="1:9" x14ac:dyDescent="0.25">
      <c r="A56" s="71"/>
      <c r="B56" s="224"/>
      <c r="C56" s="224"/>
      <c r="D56" s="224"/>
      <c r="E56" s="72"/>
      <c r="F56" s="73"/>
      <c r="I56" s="129" t="str">
        <f t="shared" si="2"/>
        <v/>
      </c>
    </row>
    <row r="57" spans="1:9" x14ac:dyDescent="0.25">
      <c r="A57" s="71"/>
      <c r="B57" s="224"/>
      <c r="C57" s="224"/>
      <c r="D57" s="224"/>
      <c r="E57" s="72"/>
      <c r="F57" s="73"/>
      <c r="I57" s="129" t="str">
        <f t="shared" si="2"/>
        <v/>
      </c>
    </row>
    <row r="58" spans="1:9" x14ac:dyDescent="0.25">
      <c r="A58" s="71"/>
      <c r="B58" s="224"/>
      <c r="C58" s="224"/>
      <c r="D58" s="224"/>
      <c r="E58" s="72"/>
      <c r="F58" s="73"/>
      <c r="I58" s="129" t="str">
        <f t="shared" si="2"/>
        <v/>
      </c>
    </row>
    <row r="59" spans="1:9" x14ac:dyDescent="0.25">
      <c r="A59" s="71"/>
      <c r="B59" s="224"/>
      <c r="C59" s="224"/>
      <c r="D59" s="224"/>
      <c r="E59" s="72"/>
      <c r="F59" s="73"/>
      <c r="I59" s="129" t="str">
        <f t="shared" si="2"/>
        <v/>
      </c>
    </row>
    <row r="60" spans="1:9" x14ac:dyDescent="0.25">
      <c r="A60" s="71"/>
      <c r="B60" s="224"/>
      <c r="C60" s="224"/>
      <c r="D60" s="224"/>
      <c r="E60" s="72"/>
      <c r="F60" s="73"/>
      <c r="I60" s="129" t="str">
        <f t="shared" si="2"/>
        <v/>
      </c>
    </row>
    <row r="61" spans="1:9" x14ac:dyDescent="0.25">
      <c r="A61" s="71"/>
      <c r="B61" s="224"/>
      <c r="C61" s="224"/>
      <c r="D61" s="224"/>
      <c r="E61" s="72"/>
      <c r="F61" s="73"/>
      <c r="I61" s="129" t="str">
        <f t="shared" si="2"/>
        <v/>
      </c>
    </row>
    <row r="62" spans="1:9" x14ac:dyDescent="0.25">
      <c r="A62" s="71"/>
      <c r="B62" s="224"/>
      <c r="C62" s="224"/>
      <c r="D62" s="224"/>
      <c r="E62" s="72"/>
      <c r="F62" s="73"/>
      <c r="I62" s="129" t="str">
        <f t="shared" si="2"/>
        <v/>
      </c>
    </row>
    <row r="63" spans="1:9" x14ac:dyDescent="0.25">
      <c r="A63" s="71"/>
      <c r="B63" s="224"/>
      <c r="C63" s="224"/>
      <c r="D63" s="224"/>
      <c r="E63" s="72"/>
      <c r="F63" s="73"/>
      <c r="I63" s="129" t="str">
        <f t="shared" si="2"/>
        <v/>
      </c>
    </row>
    <row r="64" spans="1:9" x14ac:dyDescent="0.25">
      <c r="A64" s="71"/>
      <c r="B64" s="224"/>
      <c r="C64" s="224"/>
      <c r="D64" s="224"/>
      <c r="E64" s="72"/>
      <c r="F64" s="73"/>
      <c r="I64" s="129" t="str">
        <f t="shared" si="2"/>
        <v/>
      </c>
    </row>
    <row r="65" spans="1:9" x14ac:dyDescent="0.25">
      <c r="A65" s="71"/>
      <c r="B65" s="224"/>
      <c r="C65" s="224"/>
      <c r="D65" s="224"/>
      <c r="E65" s="72"/>
      <c r="F65" s="73"/>
      <c r="I65" s="129" t="str">
        <f t="shared" si="2"/>
        <v/>
      </c>
    </row>
    <row r="66" spans="1:9" x14ac:dyDescent="0.25">
      <c r="A66" s="71"/>
      <c r="B66" s="224"/>
      <c r="C66" s="224"/>
      <c r="D66" s="224"/>
      <c r="E66" s="72"/>
      <c r="F66" s="73"/>
      <c r="I66" s="129" t="str">
        <f t="shared" si="2"/>
        <v/>
      </c>
    </row>
    <row r="67" spans="1:9" x14ac:dyDescent="0.25">
      <c r="A67" s="71"/>
      <c r="B67" s="224"/>
      <c r="C67" s="224"/>
      <c r="D67" s="224"/>
      <c r="E67" s="72"/>
      <c r="F67" s="73"/>
      <c r="I67" s="129" t="str">
        <f t="shared" si="2"/>
        <v/>
      </c>
    </row>
    <row r="68" spans="1:9" x14ac:dyDescent="0.25">
      <c r="A68" s="71"/>
      <c r="B68" s="224"/>
      <c r="C68" s="224"/>
      <c r="D68" s="224"/>
      <c r="E68" s="72"/>
      <c r="F68" s="73"/>
      <c r="I68" s="129" t="str">
        <f t="shared" si="2"/>
        <v/>
      </c>
    </row>
    <row r="69" spans="1:9" x14ac:dyDescent="0.25">
      <c r="A69" s="71"/>
      <c r="B69" s="224"/>
      <c r="C69" s="224"/>
      <c r="D69" s="224"/>
      <c r="E69" s="72"/>
      <c r="F69" s="73"/>
      <c r="I69" s="129" t="str">
        <f t="shared" si="2"/>
        <v/>
      </c>
    </row>
    <row r="70" spans="1:9" x14ac:dyDescent="0.25">
      <c r="A70" s="71"/>
      <c r="B70" s="224"/>
      <c r="C70" s="224"/>
      <c r="D70" s="224"/>
      <c r="E70" s="72"/>
      <c r="F70" s="73"/>
      <c r="I70" s="129" t="str">
        <f t="shared" si="2"/>
        <v/>
      </c>
    </row>
    <row r="71" spans="1:9" x14ac:dyDescent="0.25">
      <c r="A71" s="71"/>
      <c r="B71" s="224"/>
      <c r="C71" s="224"/>
      <c r="D71" s="224"/>
      <c r="E71" s="72"/>
      <c r="F71" s="73"/>
      <c r="I71" s="129" t="str">
        <f t="shared" si="2"/>
        <v/>
      </c>
    </row>
    <row r="72" spans="1:9" x14ac:dyDescent="0.25">
      <c r="A72" s="71"/>
      <c r="B72" s="224"/>
      <c r="C72" s="224"/>
      <c r="D72" s="224"/>
      <c r="E72" s="72"/>
      <c r="F72" s="73"/>
      <c r="I72" s="129" t="str">
        <f t="shared" si="2"/>
        <v/>
      </c>
    </row>
    <row r="73" spans="1:9" x14ac:dyDescent="0.25">
      <c r="A73" s="71"/>
      <c r="B73" s="224"/>
      <c r="C73" s="224"/>
      <c r="D73" s="224"/>
      <c r="E73" s="72"/>
      <c r="F73" s="73"/>
      <c r="I73" s="129" t="str">
        <f t="shared" si="2"/>
        <v/>
      </c>
    </row>
    <row r="74" spans="1:9" x14ac:dyDescent="0.25">
      <c r="A74" s="71"/>
      <c r="B74" s="224"/>
      <c r="C74" s="224"/>
      <c r="D74" s="224"/>
      <c r="E74" s="72"/>
      <c r="F74" s="73"/>
      <c r="I74" s="129" t="str">
        <f t="shared" si="2"/>
        <v/>
      </c>
    </row>
    <row r="75" spans="1:9" x14ac:dyDescent="0.25">
      <c r="A75" s="71"/>
      <c r="B75" s="224"/>
      <c r="C75" s="224"/>
      <c r="D75" s="224"/>
      <c r="E75" s="72"/>
      <c r="F75" s="73"/>
      <c r="I75" s="129" t="str">
        <f t="shared" si="2"/>
        <v/>
      </c>
    </row>
    <row r="76" spans="1:9" x14ac:dyDescent="0.25">
      <c r="A76" s="71"/>
      <c r="B76" s="224"/>
      <c r="C76" s="224"/>
      <c r="D76" s="224"/>
      <c r="E76" s="72"/>
      <c r="F76" s="73"/>
      <c r="I76" s="129" t="str">
        <f t="shared" si="2"/>
        <v/>
      </c>
    </row>
    <row r="77" spans="1:9" x14ac:dyDescent="0.25">
      <c r="A77" s="71"/>
      <c r="B77" s="224"/>
      <c r="C77" s="224"/>
      <c r="D77" s="224"/>
      <c r="E77" s="72"/>
      <c r="F77" s="73"/>
      <c r="I77" s="129" t="str">
        <f t="shared" si="2"/>
        <v/>
      </c>
    </row>
    <row r="78" spans="1:9" x14ac:dyDescent="0.25">
      <c r="A78" s="71"/>
      <c r="B78" s="224"/>
      <c r="C78" s="224"/>
      <c r="D78" s="224"/>
      <c r="E78" s="72"/>
      <c r="F78" s="73"/>
      <c r="I78" s="129" t="str">
        <f t="shared" si="2"/>
        <v/>
      </c>
    </row>
    <row r="79" spans="1:9" x14ac:dyDescent="0.25">
      <c r="A79" s="71"/>
      <c r="B79" s="224"/>
      <c r="C79" s="224"/>
      <c r="D79" s="224"/>
      <c r="E79" s="72"/>
      <c r="F79" s="73"/>
      <c r="I79" s="129" t="str">
        <f t="shared" si="2"/>
        <v/>
      </c>
    </row>
    <row r="80" spans="1:9" x14ac:dyDescent="0.25">
      <c r="A80" s="71"/>
      <c r="B80" s="224"/>
      <c r="C80" s="224"/>
      <c r="D80" s="224"/>
      <c r="E80" s="72"/>
      <c r="F80" s="73"/>
      <c r="I80" s="129" t="str">
        <f t="shared" si="2"/>
        <v/>
      </c>
    </row>
    <row r="81" spans="1:9" x14ac:dyDescent="0.25">
      <c r="A81" s="71"/>
      <c r="B81" s="224"/>
      <c r="C81" s="224"/>
      <c r="D81" s="224"/>
      <c r="E81" s="72"/>
      <c r="F81" s="73"/>
      <c r="I81" s="129" t="str">
        <f t="shared" si="2"/>
        <v/>
      </c>
    </row>
    <row r="82" spans="1:9" x14ac:dyDescent="0.25">
      <c r="A82" s="71"/>
      <c r="B82" s="224"/>
      <c r="C82" s="224"/>
      <c r="D82" s="224"/>
      <c r="E82" s="72"/>
      <c r="F82" s="73"/>
      <c r="I82" s="129" t="str">
        <f t="shared" si="2"/>
        <v/>
      </c>
    </row>
    <row r="83" spans="1:9" x14ac:dyDescent="0.25">
      <c r="A83" s="71"/>
      <c r="B83" s="224"/>
      <c r="C83" s="224"/>
      <c r="D83" s="224"/>
      <c r="E83" s="72"/>
      <c r="F83" s="73"/>
      <c r="I83" s="129" t="str">
        <f t="shared" si="2"/>
        <v/>
      </c>
    </row>
    <row r="84" spans="1:9" x14ac:dyDescent="0.25">
      <c r="A84" s="71"/>
      <c r="B84" s="224"/>
      <c r="C84" s="224"/>
      <c r="D84" s="224"/>
      <c r="E84" s="72"/>
      <c r="F84" s="73"/>
      <c r="I84" s="129" t="str">
        <f t="shared" si="2"/>
        <v/>
      </c>
    </row>
    <row r="85" spans="1:9" x14ac:dyDescent="0.25">
      <c r="A85" s="71"/>
      <c r="B85" s="224"/>
      <c r="C85" s="224"/>
      <c r="D85" s="224"/>
      <c r="E85" s="72"/>
      <c r="F85" s="73"/>
      <c r="I85" s="129" t="str">
        <f t="shared" si="2"/>
        <v/>
      </c>
    </row>
    <row r="86" spans="1:9" x14ac:dyDescent="0.25">
      <c r="A86" s="71"/>
      <c r="B86" s="224"/>
      <c r="C86" s="224"/>
      <c r="D86" s="224"/>
      <c r="E86" s="72"/>
      <c r="F86" s="73"/>
      <c r="I86" s="129" t="str">
        <f t="shared" si="2"/>
        <v/>
      </c>
    </row>
    <row r="87" spans="1:9" x14ac:dyDescent="0.25">
      <c r="A87" s="71"/>
      <c r="B87" s="224"/>
      <c r="C87" s="224"/>
      <c r="D87" s="224"/>
      <c r="E87" s="72"/>
      <c r="F87" s="73"/>
      <c r="I87" s="129" t="str">
        <f t="shared" si="2"/>
        <v/>
      </c>
    </row>
    <row r="88" spans="1:9" x14ac:dyDescent="0.25">
      <c r="A88" s="71"/>
      <c r="B88" s="224"/>
      <c r="C88" s="224"/>
      <c r="D88" s="224"/>
      <c r="E88" s="72"/>
      <c r="F88" s="73"/>
      <c r="I88" s="129" t="str">
        <f t="shared" si="2"/>
        <v/>
      </c>
    </row>
    <row r="89" spans="1:9" x14ac:dyDescent="0.25">
      <c r="A89" s="71"/>
      <c r="B89" s="224"/>
      <c r="C89" s="224"/>
      <c r="D89" s="224"/>
      <c r="E89" s="72"/>
      <c r="F89" s="73"/>
      <c r="I89" s="129" t="str">
        <f t="shared" si="2"/>
        <v/>
      </c>
    </row>
    <row r="90" spans="1:9" x14ac:dyDescent="0.25">
      <c r="A90" s="71"/>
      <c r="B90" s="224"/>
      <c r="C90" s="224"/>
      <c r="D90" s="224"/>
      <c r="E90" s="72"/>
      <c r="F90" s="73"/>
      <c r="I90" s="129" t="str">
        <f t="shared" si="2"/>
        <v/>
      </c>
    </row>
    <row r="91" spans="1:9" x14ac:dyDescent="0.25">
      <c r="A91" s="71"/>
      <c r="B91" s="224"/>
      <c r="C91" s="224"/>
      <c r="D91" s="224"/>
      <c r="E91" s="72"/>
      <c r="F91" s="73"/>
      <c r="I91" s="129" t="str">
        <f t="shared" si="2"/>
        <v/>
      </c>
    </row>
    <row r="92" spans="1:9" x14ac:dyDescent="0.25">
      <c r="A92" s="71"/>
      <c r="B92" s="224"/>
      <c r="C92" s="224"/>
      <c r="D92" s="224"/>
      <c r="E92" s="72"/>
      <c r="F92" s="73"/>
      <c r="I92" s="129" t="str">
        <f t="shared" si="2"/>
        <v/>
      </c>
    </row>
    <row r="93" spans="1:9" x14ac:dyDescent="0.25">
      <c r="A93" s="71"/>
      <c r="B93" s="224"/>
      <c r="C93" s="224"/>
      <c r="D93" s="224"/>
      <c r="E93" s="72"/>
      <c r="F93" s="73"/>
      <c r="I93" s="129" t="str">
        <f t="shared" si="2"/>
        <v/>
      </c>
    </row>
    <row r="94" spans="1:9" x14ac:dyDescent="0.25">
      <c r="A94" s="71"/>
      <c r="B94" s="224"/>
      <c r="C94" s="224"/>
      <c r="D94" s="224"/>
      <c r="E94" s="72"/>
      <c r="F94" s="73"/>
      <c r="I94" s="129" t="str">
        <f t="shared" si="2"/>
        <v/>
      </c>
    </row>
    <row r="95" spans="1:9" x14ac:dyDescent="0.25">
      <c r="A95" s="71"/>
      <c r="B95" s="224"/>
      <c r="C95" s="224"/>
      <c r="D95" s="224"/>
      <c r="E95" s="72"/>
      <c r="F95" s="73"/>
      <c r="I95" s="129" t="str">
        <f t="shared" ref="I95:I108" si="3">IF(A95="","",HYPERLINK("#'Action Items'!A1", "Go back to Action Items"))</f>
        <v/>
      </c>
    </row>
    <row r="96" spans="1:9" x14ac:dyDescent="0.25">
      <c r="A96" s="71"/>
      <c r="B96" s="224"/>
      <c r="C96" s="224"/>
      <c r="D96" s="224"/>
      <c r="E96" s="72"/>
      <c r="F96" s="73"/>
      <c r="I96" s="129" t="str">
        <f t="shared" si="3"/>
        <v/>
      </c>
    </row>
    <row r="97" spans="1:9" x14ac:dyDescent="0.25">
      <c r="A97" s="71"/>
      <c r="B97" s="224"/>
      <c r="C97" s="224"/>
      <c r="D97" s="224"/>
      <c r="E97" s="72"/>
      <c r="F97" s="73"/>
      <c r="I97" s="129" t="str">
        <f t="shared" si="3"/>
        <v/>
      </c>
    </row>
    <row r="98" spans="1:9" x14ac:dyDescent="0.25">
      <c r="A98" s="71"/>
      <c r="B98" s="224"/>
      <c r="C98" s="224"/>
      <c r="D98" s="224"/>
      <c r="E98" s="72"/>
      <c r="F98" s="73"/>
      <c r="I98" s="129" t="str">
        <f t="shared" si="3"/>
        <v/>
      </c>
    </row>
    <row r="99" spans="1:9" x14ac:dyDescent="0.25">
      <c r="A99" s="71"/>
      <c r="B99" s="224"/>
      <c r="C99" s="224"/>
      <c r="D99" s="224"/>
      <c r="E99" s="72"/>
      <c r="F99" s="73"/>
      <c r="I99" s="129" t="str">
        <f t="shared" si="3"/>
        <v/>
      </c>
    </row>
    <row r="100" spans="1:9" x14ac:dyDescent="0.25">
      <c r="A100" s="71"/>
      <c r="B100" s="224"/>
      <c r="C100" s="224"/>
      <c r="D100" s="224"/>
      <c r="E100" s="72"/>
      <c r="F100" s="73"/>
      <c r="I100" s="129" t="str">
        <f t="shared" si="3"/>
        <v/>
      </c>
    </row>
    <row r="101" spans="1:9" x14ac:dyDescent="0.25">
      <c r="A101" s="71"/>
      <c r="B101" s="224"/>
      <c r="C101" s="224"/>
      <c r="D101" s="224"/>
      <c r="E101" s="72"/>
      <c r="F101" s="73"/>
      <c r="I101" s="129" t="str">
        <f t="shared" si="3"/>
        <v/>
      </c>
    </row>
    <row r="102" spans="1:9" x14ac:dyDescent="0.25">
      <c r="A102" s="71"/>
      <c r="B102" s="224"/>
      <c r="C102" s="224"/>
      <c r="D102" s="224"/>
      <c r="E102" s="72"/>
      <c r="F102" s="73"/>
      <c r="I102" s="129" t="str">
        <f t="shared" si="3"/>
        <v/>
      </c>
    </row>
    <row r="103" spans="1:9" x14ac:dyDescent="0.25">
      <c r="A103" s="71"/>
      <c r="B103" s="224"/>
      <c r="C103" s="224"/>
      <c r="D103" s="224"/>
      <c r="E103" s="72"/>
      <c r="F103" s="73"/>
      <c r="I103" s="129" t="str">
        <f t="shared" si="3"/>
        <v/>
      </c>
    </row>
    <row r="104" spans="1:9" x14ac:dyDescent="0.25">
      <c r="A104" s="71"/>
      <c r="B104" s="224"/>
      <c r="C104" s="224"/>
      <c r="D104" s="224"/>
      <c r="E104" s="72"/>
      <c r="F104" s="73"/>
      <c r="I104" s="129" t="str">
        <f t="shared" si="3"/>
        <v/>
      </c>
    </row>
    <row r="105" spans="1:9" x14ac:dyDescent="0.25">
      <c r="A105" s="71"/>
      <c r="B105" s="224"/>
      <c r="C105" s="224"/>
      <c r="D105" s="224"/>
      <c r="E105" s="72"/>
      <c r="F105" s="73"/>
      <c r="I105" s="129" t="str">
        <f t="shared" si="3"/>
        <v/>
      </c>
    </row>
    <row r="106" spans="1:9" x14ac:dyDescent="0.25">
      <c r="A106" s="71"/>
      <c r="B106" s="224"/>
      <c r="C106" s="224"/>
      <c r="D106" s="224"/>
      <c r="E106" s="72"/>
      <c r="F106" s="73"/>
      <c r="I106" s="129" t="str">
        <f t="shared" si="3"/>
        <v/>
      </c>
    </row>
    <row r="107" spans="1:9" x14ac:dyDescent="0.25">
      <c r="A107" s="71"/>
      <c r="B107" s="224"/>
      <c r="C107" s="224"/>
      <c r="D107" s="224"/>
      <c r="E107" s="72"/>
      <c r="F107" s="73"/>
      <c r="I107" s="129" t="str">
        <f t="shared" si="3"/>
        <v/>
      </c>
    </row>
    <row r="108" spans="1:9" x14ac:dyDescent="0.25">
      <c r="A108" s="71"/>
      <c r="B108" s="224"/>
      <c r="C108" s="224"/>
      <c r="D108" s="224"/>
      <c r="E108" s="72"/>
      <c r="F108" s="73"/>
      <c r="I108" s="129" t="str">
        <f t="shared" si="3"/>
        <v/>
      </c>
    </row>
    <row r="109" spans="1:9" x14ac:dyDescent="0.25">
      <c r="I109" s="129"/>
    </row>
    <row r="110" spans="1:9" x14ac:dyDescent="0.25">
      <c r="I110" s="129"/>
    </row>
  </sheetData>
  <mergeCells count="4">
    <mergeCell ref="E8:G8"/>
    <mergeCell ref="E10:G10"/>
    <mergeCell ref="E11:G11"/>
    <mergeCell ref="E12:G12"/>
  </mergeCells>
  <conditionalFormatting sqref="B19:N19 B25:N26 J20:N24">
    <cfRule type="iconSet" priority="3">
      <iconSet>
        <cfvo type="percent" val="0"/>
        <cfvo type="num" val="1"/>
        <cfvo type="num" val="3"/>
      </iconSet>
    </cfRule>
  </conditionalFormatting>
  <conditionalFormatting sqref="B24:H24">
    <cfRule type="iconSet" priority="2">
      <iconSet>
        <cfvo type="percent" val="0"/>
        <cfvo type="num" val="1"/>
        <cfvo type="num" val="3"/>
      </iconSet>
    </cfRule>
  </conditionalFormatting>
  <conditionalFormatting sqref="I24">
    <cfRule type="iconSet" priority="1">
      <iconSet>
        <cfvo type="percent" val="0"/>
        <cfvo type="num" val="1"/>
        <cfvo type="num" val="3"/>
      </iconSet>
    </cfRule>
  </conditionalFormatting>
  <dataValidations count="4">
    <dataValidation allowBlank="1" showInputMessage="1" showErrorMessage="1" prompt="TK, License, NRE or Royalty" sqref="B7"/>
    <dataValidation allowBlank="1" showInputMessage="1" showErrorMessage="1" prompt="IPD or CSD" sqref="B8"/>
    <dataValidation allowBlank="1" showInputMessage="1" showErrorMessage="1" prompt="70% - 100% : Most likely close in this quarter_x000a_40% - 60% : Normal chance to close_x000a_0% - 30% : Low chance to close" sqref="B10"/>
    <dataValidation allowBlank="1" showInputMessage="1" showErrorMessage="1" prompt="Q1, Q2, Q3 or Q4" sqref="B11"/>
  </dataValidations>
  <hyperlinks>
    <hyperlink ref="A1" location="Menu!A1" display="Back To Menu"/>
    <hyperlink ref="B1" location="'Regular Cases'!A1" display="Regular Cases"/>
    <hyperlink ref="C1" location="QECD!B4" display="QECD"/>
    <hyperlink ref="D1" location="'Action Items'!A1" display="Action Items"/>
    <hyperlink ref="E1" location="Summary!A1" display="Summary"/>
    <hyperlink ref="F1" location="Weekly!A1" display="Weekly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Please choose &quot;High&quot;, &quot;Low&quot; or &quot;Funnel&quot; from the drop-down list, or enter it yourself._x000a__x000a_Funnel -- This project is being cooked and may go real in the next few quarters.">
          <x14:formula1>
            <xm:f>Worksheet!$A$2:$A$4</xm:f>
          </x14:formula1>
          <xm:sqref>B12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Q110"/>
  <sheetViews>
    <sheetView workbookViewId="0">
      <pane ySplit="2" topLeftCell="A3" activePane="bottomLeft" state="frozen"/>
      <selection pane="bottomLeft" activeCell="C1" sqref="C1"/>
    </sheetView>
  </sheetViews>
  <sheetFormatPr defaultColWidth="18.42578125" defaultRowHeight="15" x14ac:dyDescent="0.25"/>
  <cols>
    <col min="1" max="1" width="24.5703125" style="1" customWidth="1"/>
    <col min="2" max="8" width="15.85546875" style="1" customWidth="1"/>
    <col min="9" max="9" width="17.140625" style="1" bestFit="1" customWidth="1"/>
    <col min="10" max="11" width="15.85546875" style="1" customWidth="1"/>
    <col min="12" max="14" width="15.85546875" style="1" hidden="1" customWidth="1"/>
    <col min="15" max="17" width="0" style="1" hidden="1" customWidth="1"/>
    <col min="18" max="16384" width="18.42578125" style="1"/>
  </cols>
  <sheetData>
    <row r="1" spans="1:17" s="68" customFormat="1" ht="18.75" x14ac:dyDescent="0.25">
      <c r="A1" s="226" t="s">
        <v>150</v>
      </c>
      <c r="B1" s="226" t="s">
        <v>149</v>
      </c>
      <c r="C1" s="226" t="s">
        <v>113</v>
      </c>
      <c r="D1" s="226" t="s">
        <v>21</v>
      </c>
      <c r="E1" s="226" t="s">
        <v>114</v>
      </c>
      <c r="F1" s="226" t="s">
        <v>177</v>
      </c>
    </row>
    <row r="2" spans="1:17" ht="4.5" customHeight="1" x14ac:dyDescent="0.25"/>
    <row r="3" spans="1:17" ht="28.5" x14ac:dyDescent="0.45">
      <c r="D3" s="223" t="str">
        <f ca="1">MID(CELL("filename",A1),FIND("]",CELL("filename",A1))+1,255)  &amp; IF(B5&lt;&gt;"", " : " &amp; B5 &amp; " - " &amp; B6, "")</f>
        <v>Project 12 : Silego - BLE</v>
      </c>
    </row>
    <row r="4" spans="1:17" ht="18.75" x14ac:dyDescent="0.3">
      <c r="A4" s="115" t="s">
        <v>141</v>
      </c>
      <c r="B4" s="95"/>
      <c r="C4" s="95"/>
      <c r="D4" s="95"/>
      <c r="E4" s="95"/>
      <c r="F4" s="95" t="s">
        <v>153</v>
      </c>
      <c r="G4" s="95" t="s">
        <v>154</v>
      </c>
      <c r="L4" s="1" t="s">
        <v>147</v>
      </c>
      <c r="M4" s="1" t="s">
        <v>146</v>
      </c>
      <c r="N4" s="1" t="s">
        <v>152</v>
      </c>
      <c r="P4" s="1" t="s">
        <v>158</v>
      </c>
      <c r="Q4" s="1" t="s">
        <v>155</v>
      </c>
    </row>
    <row r="5" spans="1:17" x14ac:dyDescent="0.25">
      <c r="A5" s="95" t="s">
        <v>156</v>
      </c>
      <c r="B5" s="97" t="s">
        <v>216</v>
      </c>
      <c r="C5" s="95"/>
      <c r="D5" s="95" t="s">
        <v>20</v>
      </c>
      <c r="E5" s="95"/>
      <c r="F5" s="98">
        <v>500</v>
      </c>
      <c r="G5" s="98">
        <v>600</v>
      </c>
      <c r="L5" s="218" t="str">
        <f>IF(I23&lt;&gt;"", F5,"")</f>
        <v/>
      </c>
      <c r="M5" s="218">
        <f>IF(I23&lt;&gt;"","",IF(B10&gt;=40%,F5,""))</f>
        <v>500</v>
      </c>
      <c r="N5" s="218" t="str">
        <f>IF(I23&lt;&gt;"","",IF(B10&lt;40%,F5,""))</f>
        <v/>
      </c>
      <c r="P5" s="218" t="str">
        <f>IF(I23&lt;&gt;"", F6,"")</f>
        <v/>
      </c>
      <c r="Q5" s="1">
        <f>IF(P5 = "", F6, "")</f>
        <v>500</v>
      </c>
    </row>
    <row r="6" spans="1:17" x14ac:dyDescent="0.25">
      <c r="A6" s="95" t="s">
        <v>157</v>
      </c>
      <c r="B6" s="97" t="s">
        <v>215</v>
      </c>
      <c r="C6" s="95"/>
      <c r="D6" s="95" t="s">
        <v>45</v>
      </c>
      <c r="E6" s="95"/>
      <c r="F6" s="98">
        <v>500</v>
      </c>
      <c r="G6" s="98">
        <v>600</v>
      </c>
    </row>
    <row r="7" spans="1:17" x14ac:dyDescent="0.25">
      <c r="A7" s="95" t="s">
        <v>44</v>
      </c>
      <c r="B7" s="97" t="s">
        <v>199</v>
      </c>
      <c r="C7" s="95"/>
      <c r="D7" s="95"/>
      <c r="E7" s="95"/>
      <c r="F7" s="95"/>
      <c r="G7" s="95"/>
    </row>
    <row r="8" spans="1:17" x14ac:dyDescent="0.25">
      <c r="A8" s="95" t="s">
        <v>17</v>
      </c>
      <c r="B8" s="97" t="s">
        <v>116</v>
      </c>
      <c r="C8" s="95"/>
      <c r="D8" s="95" t="s">
        <v>43</v>
      </c>
      <c r="E8" s="253"/>
      <c r="F8" s="253"/>
      <c r="G8" s="253"/>
    </row>
    <row r="9" spans="1:17" x14ac:dyDescent="0.25">
      <c r="A9" s="95" t="s">
        <v>18</v>
      </c>
      <c r="B9" s="97" t="s">
        <v>203</v>
      </c>
      <c r="C9" s="95"/>
      <c r="D9" s="95"/>
      <c r="E9" s="95"/>
      <c r="F9" s="95"/>
      <c r="G9" s="95"/>
    </row>
    <row r="10" spans="1:17" x14ac:dyDescent="0.25">
      <c r="A10" s="95" t="s">
        <v>19</v>
      </c>
      <c r="B10" s="99">
        <v>0.4</v>
      </c>
      <c r="C10" s="95"/>
      <c r="D10" s="95" t="s">
        <v>159</v>
      </c>
      <c r="E10" s="253"/>
      <c r="F10" s="253"/>
      <c r="G10" s="253"/>
    </row>
    <row r="11" spans="1:17" x14ac:dyDescent="0.25">
      <c r="A11" s="95" t="s">
        <v>166</v>
      </c>
      <c r="B11" s="97" t="s">
        <v>196</v>
      </c>
      <c r="C11" s="95"/>
      <c r="D11" s="95" t="s">
        <v>160</v>
      </c>
      <c r="E11" s="253"/>
      <c r="F11" s="253"/>
      <c r="G11" s="253"/>
    </row>
    <row r="12" spans="1:17" x14ac:dyDescent="0.25">
      <c r="A12" s="95" t="s">
        <v>118</v>
      </c>
      <c r="B12" s="97" t="s">
        <v>120</v>
      </c>
      <c r="C12" s="95"/>
      <c r="D12" s="95" t="s">
        <v>161</v>
      </c>
      <c r="E12" s="253"/>
      <c r="F12" s="253"/>
      <c r="G12" s="253"/>
    </row>
    <row r="15" spans="1:17" ht="18.75" x14ac:dyDescent="0.3">
      <c r="A15" s="115" t="str">
        <f>"Stage: " &amp; B15</f>
        <v>Stage: 2</v>
      </c>
      <c r="B15" s="132">
        <f>IF(I23&lt;&gt;"", 10, IF(G23&lt;&gt;"", 8, IF(C23&lt;&gt;"", 6, IF(E18&lt;&gt;"", 4, IF(B18&lt;&gt;"", 2, "")))))</f>
        <v>2</v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</row>
    <row r="16" spans="1:17" x14ac:dyDescent="0.25">
      <c r="A16" s="127" t="s">
        <v>0</v>
      </c>
      <c r="B16" s="216" t="s">
        <v>3</v>
      </c>
      <c r="C16" s="125" t="s">
        <v>6</v>
      </c>
      <c r="D16" s="125" t="s">
        <v>4</v>
      </c>
      <c r="E16" s="216" t="s">
        <v>5</v>
      </c>
      <c r="F16" s="125" t="s">
        <v>7</v>
      </c>
      <c r="G16" s="95"/>
      <c r="H16" s="95"/>
      <c r="I16" s="95"/>
      <c r="J16" s="95"/>
      <c r="K16" s="95"/>
      <c r="L16" s="95"/>
      <c r="M16" s="95"/>
      <c r="N16" s="95"/>
    </row>
    <row r="17" spans="1:14" x14ac:dyDescent="0.25">
      <c r="A17" s="126" t="s">
        <v>42</v>
      </c>
      <c r="B17" s="119"/>
      <c r="C17" s="119"/>
      <c r="D17" s="119"/>
      <c r="E17" s="119"/>
      <c r="F17" s="140"/>
      <c r="G17" s="96"/>
      <c r="H17" s="96"/>
      <c r="I17" s="96"/>
      <c r="J17" s="96"/>
      <c r="K17" s="96"/>
      <c r="L17" s="96"/>
      <c r="M17" s="96"/>
      <c r="N17" s="96"/>
    </row>
    <row r="18" spans="1:14" x14ac:dyDescent="0.25">
      <c r="A18" s="134" t="s">
        <v>1</v>
      </c>
      <c r="B18" s="118">
        <v>42566</v>
      </c>
      <c r="C18" s="118"/>
      <c r="D18" s="118"/>
      <c r="E18" s="118"/>
      <c r="F18" s="133"/>
      <c r="G18" s="96"/>
      <c r="H18" s="96"/>
      <c r="I18" s="96"/>
      <c r="J18" s="96"/>
      <c r="K18" s="96"/>
      <c r="L18" s="96"/>
      <c r="M18" s="96"/>
      <c r="N18" s="96"/>
    </row>
    <row r="19" spans="1:14" x14ac:dyDescent="0.25">
      <c r="A19" s="134" t="s">
        <v>2</v>
      </c>
      <c r="B19" s="121" t="str">
        <f ca="1">IF(B18&lt;&gt;"", "Done", IF(B17&lt;&gt;"",(B17-TODAY()),""))</f>
        <v>Done</v>
      </c>
      <c r="C19" s="121" t="str">
        <f t="shared" ref="C19:N19" ca="1" si="0">IF(C18&lt;&gt;"", "Done", IF(C17&lt;&gt;"",(C17-TODAY()),""))</f>
        <v/>
      </c>
      <c r="D19" s="121" t="str">
        <f t="shared" ca="1" si="0"/>
        <v/>
      </c>
      <c r="E19" s="121" t="str">
        <f t="shared" ca="1" si="0"/>
        <v/>
      </c>
      <c r="F19" s="122" t="str">
        <f t="shared" ca="1" si="0"/>
        <v/>
      </c>
      <c r="G19" s="100" t="str">
        <f t="shared" ca="1" si="0"/>
        <v/>
      </c>
      <c r="H19" s="100" t="str">
        <f t="shared" ca="1" si="0"/>
        <v/>
      </c>
      <c r="I19" s="100" t="str">
        <f t="shared" ca="1" si="0"/>
        <v/>
      </c>
      <c r="J19" s="76" t="str">
        <f t="shared" ca="1" si="0"/>
        <v/>
      </c>
      <c r="K19" s="76" t="str">
        <f t="shared" ca="1" si="0"/>
        <v/>
      </c>
      <c r="L19" s="76" t="str">
        <f t="shared" ca="1" si="0"/>
        <v/>
      </c>
      <c r="M19" s="76" t="str">
        <f t="shared" ca="1" si="0"/>
        <v/>
      </c>
      <c r="N19" s="76" t="str">
        <f t="shared" ca="1" si="0"/>
        <v/>
      </c>
    </row>
    <row r="20" spans="1:14" x14ac:dyDescent="0.25">
      <c r="A20" s="135"/>
      <c r="B20" s="114"/>
      <c r="C20" s="114"/>
      <c r="D20" s="114"/>
      <c r="E20" s="114"/>
      <c r="F20" s="114"/>
      <c r="G20" s="114"/>
      <c r="H20" s="114"/>
      <c r="I20" s="114"/>
      <c r="J20" s="76"/>
      <c r="K20" s="76"/>
      <c r="L20" s="76"/>
      <c r="M20" s="76"/>
      <c r="N20" s="76"/>
    </row>
    <row r="21" spans="1:14" ht="30" x14ac:dyDescent="0.25">
      <c r="A21" s="126" t="s">
        <v>9</v>
      </c>
      <c r="B21" s="117" t="s">
        <v>8</v>
      </c>
      <c r="C21" s="217" t="s">
        <v>10</v>
      </c>
      <c r="D21" s="117" t="s">
        <v>11</v>
      </c>
      <c r="E21" s="117" t="s">
        <v>12</v>
      </c>
      <c r="F21" s="117" t="s">
        <v>13</v>
      </c>
      <c r="G21" s="217" t="s">
        <v>14</v>
      </c>
      <c r="H21" s="117" t="s">
        <v>16</v>
      </c>
      <c r="I21" s="217" t="s">
        <v>15</v>
      </c>
      <c r="J21" s="76"/>
      <c r="K21" s="76"/>
      <c r="L21" s="76"/>
      <c r="M21" s="76"/>
      <c r="N21" s="76"/>
    </row>
    <row r="22" spans="1:14" x14ac:dyDescent="0.25">
      <c r="A22" s="134" t="s">
        <v>42</v>
      </c>
      <c r="B22" s="118"/>
      <c r="C22" s="118"/>
      <c r="D22" s="118"/>
      <c r="E22" s="118"/>
      <c r="F22" s="118"/>
      <c r="G22" s="118"/>
      <c r="H22" s="118"/>
      <c r="I22" s="133"/>
      <c r="J22" s="76"/>
      <c r="K22" s="76"/>
      <c r="L22" s="76"/>
      <c r="M22" s="76"/>
      <c r="N22" s="76"/>
    </row>
    <row r="23" spans="1:14" x14ac:dyDescent="0.25">
      <c r="A23" s="134" t="s">
        <v>1</v>
      </c>
      <c r="B23" s="118"/>
      <c r="C23" s="118"/>
      <c r="D23" s="118"/>
      <c r="E23" s="118"/>
      <c r="F23" s="118"/>
      <c r="G23" s="118"/>
      <c r="H23" s="118"/>
      <c r="I23" s="133"/>
      <c r="J23" s="76"/>
      <c r="K23" s="76"/>
      <c r="L23" s="76"/>
      <c r="M23" s="76"/>
      <c r="N23" s="76"/>
    </row>
    <row r="24" spans="1:14" x14ac:dyDescent="0.25">
      <c r="A24" s="136" t="s">
        <v>2</v>
      </c>
      <c r="B24" s="124" t="str">
        <f ca="1">IF(B23&lt;&gt;"", "Done", IF(B22&lt;&gt;"",(B22-TODAY()),""))</f>
        <v/>
      </c>
      <c r="C24" s="124" t="str">
        <f t="shared" ref="C24:I24" ca="1" si="1">IF(C23&lt;&gt;"", "Done", IF(C22&lt;&gt;"",(C22-TODAY()),""))</f>
        <v/>
      </c>
      <c r="D24" s="124" t="str">
        <f t="shared" ca="1" si="1"/>
        <v/>
      </c>
      <c r="E24" s="124" t="str">
        <f t="shared" ca="1" si="1"/>
        <v/>
      </c>
      <c r="F24" s="124" t="str">
        <f t="shared" ca="1" si="1"/>
        <v/>
      </c>
      <c r="G24" s="124" t="str">
        <f t="shared" ca="1" si="1"/>
        <v/>
      </c>
      <c r="H24" s="120" t="str">
        <f t="shared" ca="1" si="1"/>
        <v/>
      </c>
      <c r="I24" s="122" t="str">
        <f t="shared" ca="1" si="1"/>
        <v/>
      </c>
      <c r="J24" s="76"/>
      <c r="K24" s="76"/>
      <c r="L24" s="76"/>
      <c r="M24" s="76"/>
      <c r="N24" s="76"/>
    </row>
    <row r="25" spans="1:14" x14ac:dyDescent="0.25">
      <c r="B25" s="76"/>
      <c r="C25" s="76"/>
      <c r="D25" s="76"/>
      <c r="E25" s="76"/>
      <c r="F25" s="76"/>
      <c r="G25" s="76"/>
      <c r="H25" s="123"/>
      <c r="I25" s="76"/>
      <c r="J25" s="76"/>
      <c r="K25" s="76"/>
      <c r="L25" s="76"/>
      <c r="M25" s="76"/>
      <c r="N25" s="76"/>
    </row>
    <row r="26" spans="1:14" x14ac:dyDescent="0.25"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</row>
    <row r="29" spans="1:14" ht="18.75" x14ac:dyDescent="0.3">
      <c r="A29" s="116" t="s">
        <v>21</v>
      </c>
      <c r="B29" s="66" t="s">
        <v>41</v>
      </c>
      <c r="C29" s="66" t="s">
        <v>42</v>
      </c>
      <c r="D29" s="66" t="s">
        <v>1</v>
      </c>
      <c r="E29" s="66" t="s">
        <v>67</v>
      </c>
      <c r="F29" s="1" t="s">
        <v>43</v>
      </c>
    </row>
    <row r="30" spans="1:14" x14ac:dyDescent="0.25">
      <c r="A30" s="71" t="str">
        <f>IF(B30&lt;&gt;"", IF(D30 = "", 1, ""), "")</f>
        <v/>
      </c>
      <c r="B30" s="224"/>
      <c r="C30" s="224"/>
      <c r="D30" s="224"/>
      <c r="E30" s="72"/>
      <c r="F30" s="73"/>
      <c r="I30" s="129" t="str">
        <f>IF(A30="","",HYPERLINK("#'Action Items'!A1", "Go back to Action Items"))</f>
        <v/>
      </c>
    </row>
    <row r="31" spans="1:14" x14ac:dyDescent="0.25">
      <c r="A31" s="71" t="str">
        <f>IF(B31&lt;&gt;"", IF(D31 = "", MAX($A$30:A30)+1, ""), "")</f>
        <v/>
      </c>
      <c r="B31" s="224"/>
      <c r="C31" s="224"/>
      <c r="D31" s="224"/>
      <c r="E31" s="72"/>
      <c r="F31" s="73"/>
      <c r="I31" s="129" t="str">
        <f t="shared" ref="I31:I94" si="2">IF(A31="","",HYPERLINK("#'Action Items'!A1", "Go back to Action Items"))</f>
        <v/>
      </c>
    </row>
    <row r="32" spans="1:14" x14ac:dyDescent="0.25">
      <c r="A32" s="71" t="str">
        <f>IF(B32&lt;&gt;"", IF(D32 = "", MAX($A$30:A31)+1, ""), "")</f>
        <v/>
      </c>
      <c r="B32" s="224"/>
      <c r="C32" s="224"/>
      <c r="D32" s="224"/>
      <c r="E32" s="72"/>
      <c r="F32" s="73"/>
      <c r="I32" s="129" t="str">
        <f t="shared" si="2"/>
        <v/>
      </c>
    </row>
    <row r="33" spans="1:9" x14ac:dyDescent="0.25">
      <c r="A33" s="71" t="str">
        <f>IF(B33&lt;&gt;"", IF(D33 = "", MAX($A$30:A32)+1, ""), "")</f>
        <v/>
      </c>
      <c r="B33" s="224"/>
      <c r="C33" s="224"/>
      <c r="D33" s="224"/>
      <c r="E33" s="72"/>
      <c r="F33" s="73"/>
      <c r="I33" s="129" t="str">
        <f t="shared" si="2"/>
        <v/>
      </c>
    </row>
    <row r="34" spans="1:9" x14ac:dyDescent="0.25">
      <c r="A34" s="71" t="str">
        <f>IF(B34&lt;&gt;"", IF(D34 = "", MAX($A$30:A33)+1, ""), "")</f>
        <v/>
      </c>
      <c r="B34" s="224"/>
      <c r="C34" s="224"/>
      <c r="D34" s="224"/>
      <c r="E34" s="72"/>
      <c r="F34" s="73"/>
      <c r="I34" s="129" t="str">
        <f t="shared" si="2"/>
        <v/>
      </c>
    </row>
    <row r="35" spans="1:9" x14ac:dyDescent="0.25">
      <c r="A35" s="71" t="str">
        <f>IF(B35&lt;&gt;"", IF(D35 = "", MAX($A$30:A34)+1, ""), "")</f>
        <v/>
      </c>
      <c r="B35" s="224"/>
      <c r="C35" s="224"/>
      <c r="D35" s="224"/>
      <c r="E35" s="72"/>
      <c r="F35" s="73"/>
      <c r="I35" s="129" t="str">
        <f t="shared" si="2"/>
        <v/>
      </c>
    </row>
    <row r="36" spans="1:9" x14ac:dyDescent="0.25">
      <c r="A36" s="71" t="str">
        <f>IF(B36&lt;&gt;"", IF(D36 = "", MAX($A$30:A35)+1, ""), "")</f>
        <v/>
      </c>
      <c r="B36" s="224"/>
      <c r="C36" s="224"/>
      <c r="D36" s="224"/>
      <c r="E36" s="72"/>
      <c r="F36" s="73"/>
      <c r="I36" s="129" t="str">
        <f t="shared" si="2"/>
        <v/>
      </c>
    </row>
    <row r="37" spans="1:9" x14ac:dyDescent="0.25">
      <c r="A37" s="71" t="str">
        <f>IF(B37&lt;&gt;"", IF(D37 = "", MAX($A$30:A36)+1, ""), "")</f>
        <v/>
      </c>
      <c r="B37" s="224"/>
      <c r="C37" s="224"/>
      <c r="D37" s="224"/>
      <c r="E37" s="72"/>
      <c r="F37" s="73"/>
      <c r="I37" s="129" t="str">
        <f t="shared" si="2"/>
        <v/>
      </c>
    </row>
    <row r="38" spans="1:9" x14ac:dyDescent="0.25">
      <c r="A38" s="71" t="str">
        <f>IF(B38&lt;&gt;"", IF(D38 = "", MAX($A$30:A37)+1, ""), "")</f>
        <v/>
      </c>
      <c r="B38" s="224"/>
      <c r="C38" s="224"/>
      <c r="D38" s="224"/>
      <c r="E38" s="72"/>
      <c r="F38" s="73"/>
      <c r="I38" s="129" t="str">
        <f t="shared" si="2"/>
        <v/>
      </c>
    </row>
    <row r="39" spans="1:9" x14ac:dyDescent="0.25">
      <c r="A39" s="71" t="str">
        <f>IF(B39&lt;&gt;"", IF(D39 = "", MAX($A$30:A38)+1, ""), "")</f>
        <v/>
      </c>
      <c r="B39" s="224"/>
      <c r="C39" s="224"/>
      <c r="D39" s="224"/>
      <c r="E39" s="72"/>
      <c r="F39" s="73"/>
      <c r="I39" s="129" t="str">
        <f t="shared" si="2"/>
        <v/>
      </c>
    </row>
    <row r="40" spans="1:9" x14ac:dyDescent="0.25">
      <c r="A40" s="71" t="str">
        <f>IF(B40&lt;&gt;"", IF(D40 = "", MAX($A$30:A39)+1, ""), "")</f>
        <v/>
      </c>
      <c r="B40" s="224"/>
      <c r="C40" s="224"/>
      <c r="D40" s="224"/>
      <c r="E40" s="72"/>
      <c r="F40" s="73"/>
      <c r="I40" s="129" t="str">
        <f t="shared" si="2"/>
        <v/>
      </c>
    </row>
    <row r="41" spans="1:9" x14ac:dyDescent="0.25">
      <c r="A41" s="71" t="str">
        <f>IF(B41&lt;&gt;"", IF(D41 = "", MAX($A$30:A40)+1, ""), "")</f>
        <v/>
      </c>
      <c r="B41" s="224"/>
      <c r="C41" s="224"/>
      <c r="D41" s="224"/>
      <c r="E41" s="72"/>
      <c r="F41" s="73"/>
      <c r="I41" s="129" t="str">
        <f t="shared" si="2"/>
        <v/>
      </c>
    </row>
    <row r="42" spans="1:9" x14ac:dyDescent="0.25">
      <c r="A42" s="71" t="str">
        <f>IF(B42&lt;&gt;"", IF(D42 = "", MAX($A$30:A41)+1, ""), "")</f>
        <v/>
      </c>
      <c r="B42" s="224"/>
      <c r="C42" s="224"/>
      <c r="D42" s="224"/>
      <c r="E42" s="72"/>
      <c r="F42" s="73"/>
      <c r="I42" s="129" t="str">
        <f t="shared" si="2"/>
        <v/>
      </c>
    </row>
    <row r="43" spans="1:9" x14ac:dyDescent="0.25">
      <c r="A43" s="71" t="str">
        <f>IF(B43&lt;&gt;"", IF(D43 = "", MAX($A$30:A42)+1, ""), "")</f>
        <v/>
      </c>
      <c r="B43" s="224"/>
      <c r="C43" s="224"/>
      <c r="D43" s="224"/>
      <c r="E43" s="72"/>
      <c r="F43" s="73"/>
      <c r="I43" s="129" t="str">
        <f t="shared" si="2"/>
        <v/>
      </c>
    </row>
    <row r="44" spans="1:9" x14ac:dyDescent="0.25">
      <c r="A44" s="71" t="str">
        <f>IF(B44&lt;&gt;"", IF(D44 = "", MAX($A$30:A43)+1, ""), "")</f>
        <v/>
      </c>
      <c r="B44" s="224"/>
      <c r="C44" s="224"/>
      <c r="D44" s="224"/>
      <c r="E44" s="72"/>
      <c r="F44" s="73"/>
      <c r="I44" s="129" t="str">
        <f t="shared" si="2"/>
        <v/>
      </c>
    </row>
    <row r="45" spans="1:9" x14ac:dyDescent="0.25">
      <c r="A45" s="71"/>
      <c r="B45" s="224"/>
      <c r="C45" s="224"/>
      <c r="D45" s="224"/>
      <c r="E45" s="72"/>
      <c r="F45" s="73"/>
      <c r="I45" s="129" t="str">
        <f t="shared" si="2"/>
        <v/>
      </c>
    </row>
    <row r="46" spans="1:9" x14ac:dyDescent="0.25">
      <c r="A46" s="71"/>
      <c r="B46" s="224"/>
      <c r="C46" s="224"/>
      <c r="D46" s="224"/>
      <c r="E46" s="72"/>
      <c r="F46" s="73"/>
      <c r="I46" s="129" t="str">
        <f t="shared" si="2"/>
        <v/>
      </c>
    </row>
    <row r="47" spans="1:9" x14ac:dyDescent="0.25">
      <c r="A47" s="71"/>
      <c r="B47" s="224"/>
      <c r="C47" s="224"/>
      <c r="D47" s="224"/>
      <c r="E47" s="72"/>
      <c r="F47" s="73"/>
      <c r="I47" s="129" t="str">
        <f t="shared" si="2"/>
        <v/>
      </c>
    </row>
    <row r="48" spans="1:9" x14ac:dyDescent="0.25">
      <c r="A48" s="71"/>
      <c r="B48" s="224"/>
      <c r="C48" s="224"/>
      <c r="D48" s="224"/>
      <c r="E48" s="72"/>
      <c r="F48" s="73"/>
      <c r="I48" s="129" t="str">
        <f t="shared" si="2"/>
        <v/>
      </c>
    </row>
    <row r="49" spans="1:9" x14ac:dyDescent="0.25">
      <c r="A49" s="71"/>
      <c r="B49" s="224"/>
      <c r="C49" s="224"/>
      <c r="D49" s="224"/>
      <c r="E49" s="72"/>
      <c r="F49" s="73"/>
      <c r="I49" s="129" t="str">
        <f t="shared" si="2"/>
        <v/>
      </c>
    </row>
    <row r="50" spans="1:9" x14ac:dyDescent="0.25">
      <c r="A50" s="71"/>
      <c r="B50" s="224"/>
      <c r="C50" s="224"/>
      <c r="D50" s="224"/>
      <c r="E50" s="72"/>
      <c r="F50" s="73"/>
      <c r="I50" s="129" t="str">
        <f t="shared" si="2"/>
        <v/>
      </c>
    </row>
    <row r="51" spans="1:9" x14ac:dyDescent="0.25">
      <c r="A51" s="71"/>
      <c r="B51" s="224"/>
      <c r="C51" s="224"/>
      <c r="D51" s="224"/>
      <c r="E51" s="72"/>
      <c r="F51" s="73"/>
      <c r="I51" s="129" t="str">
        <f t="shared" si="2"/>
        <v/>
      </c>
    </row>
    <row r="52" spans="1:9" x14ac:dyDescent="0.25">
      <c r="A52" s="71"/>
      <c r="B52" s="224"/>
      <c r="C52" s="224"/>
      <c r="D52" s="224"/>
      <c r="E52" s="72"/>
      <c r="F52" s="73"/>
      <c r="I52" s="129" t="str">
        <f t="shared" si="2"/>
        <v/>
      </c>
    </row>
    <row r="53" spans="1:9" x14ac:dyDescent="0.25">
      <c r="A53" s="71"/>
      <c r="B53" s="224"/>
      <c r="C53" s="224"/>
      <c r="D53" s="224"/>
      <c r="E53" s="72"/>
      <c r="F53" s="73"/>
      <c r="I53" s="129" t="str">
        <f t="shared" si="2"/>
        <v/>
      </c>
    </row>
    <row r="54" spans="1:9" x14ac:dyDescent="0.25">
      <c r="A54" s="71"/>
      <c r="B54" s="224"/>
      <c r="C54" s="224"/>
      <c r="D54" s="224"/>
      <c r="E54" s="72"/>
      <c r="F54" s="73"/>
      <c r="I54" s="129" t="str">
        <f t="shared" si="2"/>
        <v/>
      </c>
    </row>
    <row r="55" spans="1:9" x14ac:dyDescent="0.25">
      <c r="A55" s="71"/>
      <c r="B55" s="224"/>
      <c r="C55" s="224"/>
      <c r="D55" s="224"/>
      <c r="E55" s="72"/>
      <c r="F55" s="73"/>
      <c r="I55" s="129" t="str">
        <f t="shared" si="2"/>
        <v/>
      </c>
    </row>
    <row r="56" spans="1:9" x14ac:dyDescent="0.25">
      <c r="A56" s="71"/>
      <c r="B56" s="224"/>
      <c r="C56" s="224"/>
      <c r="D56" s="224"/>
      <c r="E56" s="72"/>
      <c r="F56" s="73"/>
      <c r="I56" s="129" t="str">
        <f t="shared" si="2"/>
        <v/>
      </c>
    </row>
    <row r="57" spans="1:9" x14ac:dyDescent="0.25">
      <c r="A57" s="71"/>
      <c r="B57" s="224"/>
      <c r="C57" s="224"/>
      <c r="D57" s="224"/>
      <c r="E57" s="72"/>
      <c r="F57" s="73"/>
      <c r="I57" s="129" t="str">
        <f t="shared" si="2"/>
        <v/>
      </c>
    </row>
    <row r="58" spans="1:9" x14ac:dyDescent="0.25">
      <c r="A58" s="71"/>
      <c r="B58" s="224"/>
      <c r="C58" s="224"/>
      <c r="D58" s="224"/>
      <c r="E58" s="72"/>
      <c r="F58" s="73"/>
      <c r="I58" s="129" t="str">
        <f t="shared" si="2"/>
        <v/>
      </c>
    </row>
    <row r="59" spans="1:9" x14ac:dyDescent="0.25">
      <c r="A59" s="71"/>
      <c r="B59" s="224"/>
      <c r="C59" s="224"/>
      <c r="D59" s="224"/>
      <c r="E59" s="72"/>
      <c r="F59" s="73"/>
      <c r="I59" s="129" t="str">
        <f t="shared" si="2"/>
        <v/>
      </c>
    </row>
    <row r="60" spans="1:9" x14ac:dyDescent="0.25">
      <c r="A60" s="71"/>
      <c r="B60" s="224"/>
      <c r="C60" s="224"/>
      <c r="D60" s="224"/>
      <c r="E60" s="72"/>
      <c r="F60" s="73"/>
      <c r="I60" s="129" t="str">
        <f t="shared" si="2"/>
        <v/>
      </c>
    </row>
    <row r="61" spans="1:9" x14ac:dyDescent="0.25">
      <c r="A61" s="71"/>
      <c r="B61" s="224"/>
      <c r="C61" s="224"/>
      <c r="D61" s="224"/>
      <c r="E61" s="72"/>
      <c r="F61" s="73"/>
      <c r="I61" s="129" t="str">
        <f t="shared" si="2"/>
        <v/>
      </c>
    </row>
    <row r="62" spans="1:9" x14ac:dyDescent="0.25">
      <c r="A62" s="71"/>
      <c r="B62" s="224"/>
      <c r="C62" s="224"/>
      <c r="D62" s="224"/>
      <c r="E62" s="72"/>
      <c r="F62" s="73"/>
      <c r="I62" s="129" t="str">
        <f t="shared" si="2"/>
        <v/>
      </c>
    </row>
    <row r="63" spans="1:9" x14ac:dyDescent="0.25">
      <c r="A63" s="71"/>
      <c r="B63" s="224"/>
      <c r="C63" s="224"/>
      <c r="D63" s="224"/>
      <c r="E63" s="72"/>
      <c r="F63" s="73"/>
      <c r="I63" s="129" t="str">
        <f t="shared" si="2"/>
        <v/>
      </c>
    </row>
    <row r="64" spans="1:9" x14ac:dyDescent="0.25">
      <c r="A64" s="71"/>
      <c r="B64" s="224"/>
      <c r="C64" s="224"/>
      <c r="D64" s="224"/>
      <c r="E64" s="72"/>
      <c r="F64" s="73"/>
      <c r="I64" s="129" t="str">
        <f t="shared" si="2"/>
        <v/>
      </c>
    </row>
    <row r="65" spans="1:9" x14ac:dyDescent="0.25">
      <c r="A65" s="71"/>
      <c r="B65" s="224"/>
      <c r="C65" s="224"/>
      <c r="D65" s="224"/>
      <c r="E65" s="72"/>
      <c r="F65" s="73"/>
      <c r="I65" s="129" t="str">
        <f t="shared" si="2"/>
        <v/>
      </c>
    </row>
    <row r="66" spans="1:9" x14ac:dyDescent="0.25">
      <c r="A66" s="71"/>
      <c r="B66" s="224"/>
      <c r="C66" s="224"/>
      <c r="D66" s="224"/>
      <c r="E66" s="72"/>
      <c r="F66" s="73"/>
      <c r="I66" s="129" t="str">
        <f t="shared" si="2"/>
        <v/>
      </c>
    </row>
    <row r="67" spans="1:9" x14ac:dyDescent="0.25">
      <c r="A67" s="71"/>
      <c r="B67" s="224"/>
      <c r="C67" s="224"/>
      <c r="D67" s="224"/>
      <c r="E67" s="72"/>
      <c r="F67" s="73"/>
      <c r="I67" s="129" t="str">
        <f t="shared" si="2"/>
        <v/>
      </c>
    </row>
    <row r="68" spans="1:9" x14ac:dyDescent="0.25">
      <c r="A68" s="71"/>
      <c r="B68" s="224"/>
      <c r="C68" s="224"/>
      <c r="D68" s="224"/>
      <c r="E68" s="72"/>
      <c r="F68" s="73"/>
      <c r="I68" s="129" t="str">
        <f t="shared" si="2"/>
        <v/>
      </c>
    </row>
    <row r="69" spans="1:9" x14ac:dyDescent="0.25">
      <c r="A69" s="71"/>
      <c r="B69" s="224"/>
      <c r="C69" s="224"/>
      <c r="D69" s="224"/>
      <c r="E69" s="72"/>
      <c r="F69" s="73"/>
      <c r="I69" s="129" t="str">
        <f t="shared" si="2"/>
        <v/>
      </c>
    </row>
    <row r="70" spans="1:9" x14ac:dyDescent="0.25">
      <c r="A70" s="71"/>
      <c r="B70" s="224"/>
      <c r="C70" s="224"/>
      <c r="D70" s="224"/>
      <c r="E70" s="72"/>
      <c r="F70" s="73"/>
      <c r="I70" s="129" t="str">
        <f t="shared" si="2"/>
        <v/>
      </c>
    </row>
    <row r="71" spans="1:9" x14ac:dyDescent="0.25">
      <c r="A71" s="71"/>
      <c r="B71" s="224"/>
      <c r="C71" s="224"/>
      <c r="D71" s="224"/>
      <c r="E71" s="72"/>
      <c r="F71" s="73"/>
      <c r="I71" s="129" t="str">
        <f t="shared" si="2"/>
        <v/>
      </c>
    </row>
    <row r="72" spans="1:9" x14ac:dyDescent="0.25">
      <c r="A72" s="71"/>
      <c r="B72" s="224"/>
      <c r="C72" s="224"/>
      <c r="D72" s="224"/>
      <c r="E72" s="72"/>
      <c r="F72" s="73"/>
      <c r="I72" s="129" t="str">
        <f t="shared" si="2"/>
        <v/>
      </c>
    </row>
    <row r="73" spans="1:9" x14ac:dyDescent="0.25">
      <c r="A73" s="71"/>
      <c r="B73" s="224"/>
      <c r="C73" s="224"/>
      <c r="D73" s="224"/>
      <c r="E73" s="72"/>
      <c r="F73" s="73"/>
      <c r="I73" s="129" t="str">
        <f t="shared" si="2"/>
        <v/>
      </c>
    </row>
    <row r="74" spans="1:9" x14ac:dyDescent="0.25">
      <c r="A74" s="71"/>
      <c r="B74" s="224"/>
      <c r="C74" s="224"/>
      <c r="D74" s="224"/>
      <c r="E74" s="72"/>
      <c r="F74" s="73"/>
      <c r="I74" s="129" t="str">
        <f t="shared" si="2"/>
        <v/>
      </c>
    </row>
    <row r="75" spans="1:9" x14ac:dyDescent="0.25">
      <c r="A75" s="71"/>
      <c r="B75" s="224"/>
      <c r="C75" s="224"/>
      <c r="D75" s="224"/>
      <c r="E75" s="72"/>
      <c r="F75" s="73"/>
      <c r="I75" s="129" t="str">
        <f t="shared" si="2"/>
        <v/>
      </c>
    </row>
    <row r="76" spans="1:9" x14ac:dyDescent="0.25">
      <c r="A76" s="71"/>
      <c r="B76" s="224"/>
      <c r="C76" s="224"/>
      <c r="D76" s="224"/>
      <c r="E76" s="72"/>
      <c r="F76" s="73"/>
      <c r="I76" s="129" t="str">
        <f t="shared" si="2"/>
        <v/>
      </c>
    </row>
    <row r="77" spans="1:9" x14ac:dyDescent="0.25">
      <c r="A77" s="71"/>
      <c r="B77" s="224"/>
      <c r="C77" s="224"/>
      <c r="D77" s="224"/>
      <c r="E77" s="72"/>
      <c r="F77" s="73"/>
      <c r="I77" s="129" t="str">
        <f t="shared" si="2"/>
        <v/>
      </c>
    </row>
    <row r="78" spans="1:9" x14ac:dyDescent="0.25">
      <c r="A78" s="71"/>
      <c r="B78" s="224"/>
      <c r="C78" s="224"/>
      <c r="D78" s="224"/>
      <c r="E78" s="72"/>
      <c r="F78" s="73"/>
      <c r="I78" s="129" t="str">
        <f t="shared" si="2"/>
        <v/>
      </c>
    </row>
    <row r="79" spans="1:9" x14ac:dyDescent="0.25">
      <c r="A79" s="71"/>
      <c r="B79" s="224"/>
      <c r="C79" s="224"/>
      <c r="D79" s="224"/>
      <c r="E79" s="72"/>
      <c r="F79" s="73"/>
      <c r="I79" s="129" t="str">
        <f t="shared" si="2"/>
        <v/>
      </c>
    </row>
    <row r="80" spans="1:9" x14ac:dyDescent="0.25">
      <c r="A80" s="71"/>
      <c r="B80" s="224"/>
      <c r="C80" s="224"/>
      <c r="D80" s="224"/>
      <c r="E80" s="72"/>
      <c r="F80" s="73"/>
      <c r="I80" s="129" t="str">
        <f t="shared" si="2"/>
        <v/>
      </c>
    </row>
    <row r="81" spans="1:9" x14ac:dyDescent="0.25">
      <c r="A81" s="71"/>
      <c r="B81" s="224"/>
      <c r="C81" s="224"/>
      <c r="D81" s="224"/>
      <c r="E81" s="72"/>
      <c r="F81" s="73"/>
      <c r="I81" s="129" t="str">
        <f t="shared" si="2"/>
        <v/>
      </c>
    </row>
    <row r="82" spans="1:9" x14ac:dyDescent="0.25">
      <c r="A82" s="71"/>
      <c r="B82" s="224"/>
      <c r="C82" s="224"/>
      <c r="D82" s="224"/>
      <c r="E82" s="72"/>
      <c r="F82" s="73"/>
      <c r="I82" s="129" t="str">
        <f t="shared" si="2"/>
        <v/>
      </c>
    </row>
    <row r="83" spans="1:9" x14ac:dyDescent="0.25">
      <c r="A83" s="71"/>
      <c r="B83" s="224"/>
      <c r="C83" s="224"/>
      <c r="D83" s="224"/>
      <c r="E83" s="72"/>
      <c r="F83" s="73"/>
      <c r="I83" s="129" t="str">
        <f t="shared" si="2"/>
        <v/>
      </c>
    </row>
    <row r="84" spans="1:9" x14ac:dyDescent="0.25">
      <c r="A84" s="71"/>
      <c r="B84" s="224"/>
      <c r="C84" s="224"/>
      <c r="D84" s="224"/>
      <c r="E84" s="72"/>
      <c r="F84" s="73"/>
      <c r="I84" s="129" t="str">
        <f t="shared" si="2"/>
        <v/>
      </c>
    </row>
    <row r="85" spans="1:9" x14ac:dyDescent="0.25">
      <c r="A85" s="71"/>
      <c r="B85" s="224"/>
      <c r="C85" s="224"/>
      <c r="D85" s="224"/>
      <c r="E85" s="72"/>
      <c r="F85" s="73"/>
      <c r="I85" s="129" t="str">
        <f t="shared" si="2"/>
        <v/>
      </c>
    </row>
    <row r="86" spans="1:9" x14ac:dyDescent="0.25">
      <c r="A86" s="71"/>
      <c r="B86" s="224"/>
      <c r="C86" s="224"/>
      <c r="D86" s="224"/>
      <c r="E86" s="72"/>
      <c r="F86" s="73"/>
      <c r="I86" s="129" t="str">
        <f t="shared" si="2"/>
        <v/>
      </c>
    </row>
    <row r="87" spans="1:9" x14ac:dyDescent="0.25">
      <c r="A87" s="71"/>
      <c r="B87" s="224"/>
      <c r="C87" s="224"/>
      <c r="D87" s="224"/>
      <c r="E87" s="72"/>
      <c r="F87" s="73"/>
      <c r="I87" s="129" t="str">
        <f t="shared" si="2"/>
        <v/>
      </c>
    </row>
    <row r="88" spans="1:9" x14ac:dyDescent="0.25">
      <c r="A88" s="71"/>
      <c r="B88" s="224"/>
      <c r="C88" s="224"/>
      <c r="D88" s="224"/>
      <c r="E88" s="72"/>
      <c r="F88" s="73"/>
      <c r="I88" s="129" t="str">
        <f t="shared" si="2"/>
        <v/>
      </c>
    </row>
    <row r="89" spans="1:9" x14ac:dyDescent="0.25">
      <c r="A89" s="71"/>
      <c r="B89" s="224"/>
      <c r="C89" s="224"/>
      <c r="D89" s="224"/>
      <c r="E89" s="72"/>
      <c r="F89" s="73"/>
      <c r="I89" s="129" t="str">
        <f t="shared" si="2"/>
        <v/>
      </c>
    </row>
    <row r="90" spans="1:9" x14ac:dyDescent="0.25">
      <c r="A90" s="71"/>
      <c r="B90" s="224"/>
      <c r="C90" s="224"/>
      <c r="D90" s="224"/>
      <c r="E90" s="72"/>
      <c r="F90" s="73"/>
      <c r="I90" s="129" t="str">
        <f t="shared" si="2"/>
        <v/>
      </c>
    </row>
    <row r="91" spans="1:9" x14ac:dyDescent="0.25">
      <c r="A91" s="71"/>
      <c r="B91" s="224"/>
      <c r="C91" s="224"/>
      <c r="D91" s="224"/>
      <c r="E91" s="72"/>
      <c r="F91" s="73"/>
      <c r="I91" s="129" t="str">
        <f t="shared" si="2"/>
        <v/>
      </c>
    </row>
    <row r="92" spans="1:9" x14ac:dyDescent="0.25">
      <c r="A92" s="71"/>
      <c r="B92" s="224"/>
      <c r="C92" s="224"/>
      <c r="D92" s="224"/>
      <c r="E92" s="72"/>
      <c r="F92" s="73"/>
      <c r="I92" s="129" t="str">
        <f t="shared" si="2"/>
        <v/>
      </c>
    </row>
    <row r="93" spans="1:9" x14ac:dyDescent="0.25">
      <c r="A93" s="71"/>
      <c r="B93" s="224"/>
      <c r="C93" s="224"/>
      <c r="D93" s="224"/>
      <c r="E93" s="72"/>
      <c r="F93" s="73"/>
      <c r="I93" s="129" t="str">
        <f t="shared" si="2"/>
        <v/>
      </c>
    </row>
    <row r="94" spans="1:9" x14ac:dyDescent="0.25">
      <c r="A94" s="71"/>
      <c r="B94" s="224"/>
      <c r="C94" s="224"/>
      <c r="D94" s="224"/>
      <c r="E94" s="72"/>
      <c r="F94" s="73"/>
      <c r="I94" s="129" t="str">
        <f t="shared" si="2"/>
        <v/>
      </c>
    </row>
    <row r="95" spans="1:9" x14ac:dyDescent="0.25">
      <c r="A95" s="71"/>
      <c r="B95" s="224"/>
      <c r="C95" s="224"/>
      <c r="D95" s="224"/>
      <c r="E95" s="72"/>
      <c r="F95" s="73"/>
      <c r="I95" s="129" t="str">
        <f t="shared" ref="I95:I108" si="3">IF(A95="","",HYPERLINK("#'Action Items'!A1", "Go back to Action Items"))</f>
        <v/>
      </c>
    </row>
    <row r="96" spans="1:9" x14ac:dyDescent="0.25">
      <c r="A96" s="71"/>
      <c r="B96" s="224"/>
      <c r="C96" s="224"/>
      <c r="D96" s="224"/>
      <c r="E96" s="72"/>
      <c r="F96" s="73"/>
      <c r="I96" s="129" t="str">
        <f t="shared" si="3"/>
        <v/>
      </c>
    </row>
    <row r="97" spans="1:9" x14ac:dyDescent="0.25">
      <c r="A97" s="71"/>
      <c r="B97" s="224"/>
      <c r="C97" s="224"/>
      <c r="D97" s="224"/>
      <c r="E97" s="72"/>
      <c r="F97" s="73"/>
      <c r="I97" s="129" t="str">
        <f t="shared" si="3"/>
        <v/>
      </c>
    </row>
    <row r="98" spans="1:9" x14ac:dyDescent="0.25">
      <c r="A98" s="71"/>
      <c r="B98" s="224"/>
      <c r="C98" s="224"/>
      <c r="D98" s="224"/>
      <c r="E98" s="72"/>
      <c r="F98" s="73"/>
      <c r="I98" s="129" t="str">
        <f t="shared" si="3"/>
        <v/>
      </c>
    </row>
    <row r="99" spans="1:9" x14ac:dyDescent="0.25">
      <c r="A99" s="71"/>
      <c r="B99" s="224"/>
      <c r="C99" s="224"/>
      <c r="D99" s="224"/>
      <c r="E99" s="72"/>
      <c r="F99" s="73"/>
      <c r="I99" s="129" t="str">
        <f t="shared" si="3"/>
        <v/>
      </c>
    </row>
    <row r="100" spans="1:9" x14ac:dyDescent="0.25">
      <c r="A100" s="71"/>
      <c r="B100" s="224"/>
      <c r="C100" s="224"/>
      <c r="D100" s="224"/>
      <c r="E100" s="72"/>
      <c r="F100" s="73"/>
      <c r="I100" s="129" t="str">
        <f t="shared" si="3"/>
        <v/>
      </c>
    </row>
    <row r="101" spans="1:9" x14ac:dyDescent="0.25">
      <c r="A101" s="71"/>
      <c r="B101" s="224"/>
      <c r="C101" s="224"/>
      <c r="D101" s="224"/>
      <c r="E101" s="72"/>
      <c r="F101" s="73"/>
      <c r="I101" s="129" t="str">
        <f t="shared" si="3"/>
        <v/>
      </c>
    </row>
    <row r="102" spans="1:9" x14ac:dyDescent="0.25">
      <c r="A102" s="71"/>
      <c r="B102" s="224"/>
      <c r="C102" s="224"/>
      <c r="D102" s="224"/>
      <c r="E102" s="72"/>
      <c r="F102" s="73"/>
      <c r="I102" s="129" t="str">
        <f t="shared" si="3"/>
        <v/>
      </c>
    </row>
    <row r="103" spans="1:9" x14ac:dyDescent="0.25">
      <c r="A103" s="71"/>
      <c r="B103" s="224"/>
      <c r="C103" s="224"/>
      <c r="D103" s="224"/>
      <c r="E103" s="72"/>
      <c r="F103" s="73"/>
      <c r="I103" s="129" t="str">
        <f t="shared" si="3"/>
        <v/>
      </c>
    </row>
    <row r="104" spans="1:9" x14ac:dyDescent="0.25">
      <c r="A104" s="71"/>
      <c r="B104" s="224"/>
      <c r="C104" s="224"/>
      <c r="D104" s="224"/>
      <c r="E104" s="72"/>
      <c r="F104" s="73"/>
      <c r="I104" s="129" t="str">
        <f t="shared" si="3"/>
        <v/>
      </c>
    </row>
    <row r="105" spans="1:9" x14ac:dyDescent="0.25">
      <c r="A105" s="71"/>
      <c r="B105" s="224"/>
      <c r="C105" s="224"/>
      <c r="D105" s="224"/>
      <c r="E105" s="72"/>
      <c r="F105" s="73"/>
      <c r="I105" s="129" t="str">
        <f t="shared" si="3"/>
        <v/>
      </c>
    </row>
    <row r="106" spans="1:9" x14ac:dyDescent="0.25">
      <c r="A106" s="71"/>
      <c r="B106" s="224"/>
      <c r="C106" s="224"/>
      <c r="D106" s="224"/>
      <c r="E106" s="72"/>
      <c r="F106" s="73"/>
      <c r="I106" s="129" t="str">
        <f t="shared" si="3"/>
        <v/>
      </c>
    </row>
    <row r="107" spans="1:9" x14ac:dyDescent="0.25">
      <c r="A107" s="71"/>
      <c r="B107" s="224"/>
      <c r="C107" s="224"/>
      <c r="D107" s="224"/>
      <c r="E107" s="72"/>
      <c r="F107" s="73"/>
      <c r="I107" s="129" t="str">
        <f t="shared" si="3"/>
        <v/>
      </c>
    </row>
    <row r="108" spans="1:9" x14ac:dyDescent="0.25">
      <c r="A108" s="71"/>
      <c r="B108" s="224"/>
      <c r="C108" s="224"/>
      <c r="D108" s="224"/>
      <c r="E108" s="72"/>
      <c r="F108" s="73"/>
      <c r="I108" s="129" t="str">
        <f t="shared" si="3"/>
        <v/>
      </c>
    </row>
    <row r="109" spans="1:9" x14ac:dyDescent="0.25">
      <c r="I109" s="129"/>
    </row>
    <row r="110" spans="1:9" x14ac:dyDescent="0.25">
      <c r="I110" s="129"/>
    </row>
  </sheetData>
  <mergeCells count="4">
    <mergeCell ref="E8:G8"/>
    <mergeCell ref="E10:G10"/>
    <mergeCell ref="E11:G11"/>
    <mergeCell ref="E12:G12"/>
  </mergeCells>
  <conditionalFormatting sqref="B19:N19 B25:N26 J20:N24">
    <cfRule type="iconSet" priority="3">
      <iconSet>
        <cfvo type="percent" val="0"/>
        <cfvo type="num" val="1"/>
        <cfvo type="num" val="3"/>
      </iconSet>
    </cfRule>
  </conditionalFormatting>
  <conditionalFormatting sqref="B24:H24">
    <cfRule type="iconSet" priority="2">
      <iconSet>
        <cfvo type="percent" val="0"/>
        <cfvo type="num" val="1"/>
        <cfvo type="num" val="3"/>
      </iconSet>
    </cfRule>
  </conditionalFormatting>
  <conditionalFormatting sqref="I24">
    <cfRule type="iconSet" priority="1">
      <iconSet>
        <cfvo type="percent" val="0"/>
        <cfvo type="num" val="1"/>
        <cfvo type="num" val="3"/>
      </iconSet>
    </cfRule>
  </conditionalFormatting>
  <dataValidations count="4">
    <dataValidation allowBlank="1" showInputMessage="1" showErrorMessage="1" prompt="TK, License, NRE or Royalty" sqref="B7"/>
    <dataValidation allowBlank="1" showInputMessage="1" showErrorMessage="1" prompt="IPD or CSD" sqref="B8"/>
    <dataValidation allowBlank="1" showInputMessage="1" showErrorMessage="1" prompt="70% - 100% : Most likely close in this quarter_x000a_40% - 60% : Normal chance to close_x000a_0% - 30% : Low chance to close" sqref="B10"/>
    <dataValidation allowBlank="1" showInputMessage="1" showErrorMessage="1" prompt="Q1, Q2, Q3 or Q4" sqref="B11"/>
  </dataValidations>
  <hyperlinks>
    <hyperlink ref="A1" location="Menu!A1" display="Back To Menu"/>
    <hyperlink ref="B1" location="'Regular Cases'!A1" display="Regular Cases"/>
    <hyperlink ref="C1" location="QECD!B4" display="QECD"/>
    <hyperlink ref="D1" location="'Action Items'!A1" display="Action Items"/>
    <hyperlink ref="E1" location="Summary!A1" display="Summary"/>
    <hyperlink ref="F1" location="Weekly!A1" display="Weekly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Please choose &quot;High&quot;, &quot;Low&quot; or &quot;Funnel&quot; from the drop-down list, or enter it yourself._x000a__x000a_Funnel -- This project is being cooked and may go real in the next few quarters.">
          <x14:formula1>
            <xm:f>Worksheet!$A$2:$A$4</xm:f>
          </x14:formula1>
          <xm:sqref>B12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Q110"/>
  <sheetViews>
    <sheetView workbookViewId="0">
      <pane ySplit="2" topLeftCell="A3" activePane="bottomLeft" state="frozen"/>
      <selection pane="bottomLeft"/>
    </sheetView>
  </sheetViews>
  <sheetFormatPr defaultColWidth="18.42578125" defaultRowHeight="15" x14ac:dyDescent="0.25"/>
  <cols>
    <col min="1" max="1" width="24.5703125" style="1" customWidth="1"/>
    <col min="2" max="8" width="15.85546875" style="1" customWidth="1"/>
    <col min="9" max="9" width="17.140625" style="1" bestFit="1" customWidth="1"/>
    <col min="10" max="11" width="15.85546875" style="1" customWidth="1"/>
    <col min="12" max="14" width="15.85546875" style="1" hidden="1" customWidth="1"/>
    <col min="15" max="17" width="0" style="1" hidden="1" customWidth="1"/>
    <col min="18" max="16384" width="18.42578125" style="1"/>
  </cols>
  <sheetData>
    <row r="1" spans="1:17" s="68" customFormat="1" ht="18.75" x14ac:dyDescent="0.25">
      <c r="A1" s="226" t="s">
        <v>150</v>
      </c>
      <c r="B1" s="226" t="s">
        <v>149</v>
      </c>
      <c r="C1" s="226" t="s">
        <v>113</v>
      </c>
      <c r="D1" s="226" t="s">
        <v>21</v>
      </c>
      <c r="E1" s="226" t="s">
        <v>114</v>
      </c>
      <c r="F1" s="226" t="s">
        <v>177</v>
      </c>
    </row>
    <row r="2" spans="1:17" ht="4.5" customHeight="1" x14ac:dyDescent="0.25"/>
    <row r="3" spans="1:17" ht="28.5" x14ac:dyDescent="0.45">
      <c r="D3" s="223" t="str">
        <f ca="1">MID(CELL("filename",A1),FIND("]",CELL("filename",A1))+1,255)  &amp; IF(B5&lt;&gt;"", " : " &amp; B5 &amp; " - " &amp; B6, "")</f>
        <v>Project 13</v>
      </c>
    </row>
    <row r="4" spans="1:17" ht="18.75" x14ac:dyDescent="0.3">
      <c r="A4" s="115" t="s">
        <v>141</v>
      </c>
      <c r="B4" s="95"/>
      <c r="C4" s="95"/>
      <c r="D4" s="95"/>
      <c r="E4" s="95"/>
      <c r="F4" s="95" t="s">
        <v>153</v>
      </c>
      <c r="G4" s="95" t="s">
        <v>154</v>
      </c>
      <c r="L4" s="1" t="s">
        <v>147</v>
      </c>
      <c r="M4" s="1" t="s">
        <v>146</v>
      </c>
      <c r="N4" s="1" t="s">
        <v>152</v>
      </c>
      <c r="P4" s="1" t="s">
        <v>158</v>
      </c>
      <c r="Q4" s="1" t="s">
        <v>155</v>
      </c>
    </row>
    <row r="5" spans="1:17" x14ac:dyDescent="0.25">
      <c r="A5" s="95" t="s">
        <v>156</v>
      </c>
      <c r="B5" s="97"/>
      <c r="C5" s="95"/>
      <c r="D5" s="95" t="s">
        <v>20</v>
      </c>
      <c r="E5" s="95"/>
      <c r="F5" s="98"/>
      <c r="G5" s="98"/>
      <c r="L5" s="218" t="str">
        <f>IF(I23&lt;&gt;"", F5,"")</f>
        <v/>
      </c>
      <c r="M5" s="218" t="str">
        <f>IF(I23&lt;&gt;"","",IF(B10&gt;=40%,F5,""))</f>
        <v/>
      </c>
      <c r="N5" s="218">
        <f>IF(I23&lt;&gt;"","",IF(B10&lt;40%,F5,""))</f>
        <v>0</v>
      </c>
      <c r="P5" s="218" t="str">
        <f>IF(I23&lt;&gt;"", F6,"")</f>
        <v/>
      </c>
      <c r="Q5" s="1">
        <f>IF(P5 = "", F6, "")</f>
        <v>0</v>
      </c>
    </row>
    <row r="6" spans="1:17" x14ac:dyDescent="0.25">
      <c r="A6" s="95" t="s">
        <v>157</v>
      </c>
      <c r="B6" s="97"/>
      <c r="C6" s="95"/>
      <c r="D6" s="95" t="s">
        <v>45</v>
      </c>
      <c r="E6" s="95"/>
      <c r="F6" s="98"/>
      <c r="G6" s="98"/>
    </row>
    <row r="7" spans="1:17" x14ac:dyDescent="0.25">
      <c r="A7" s="95" t="s">
        <v>44</v>
      </c>
      <c r="B7" s="97"/>
      <c r="C7" s="95"/>
      <c r="D7" s="95"/>
      <c r="E7" s="95"/>
      <c r="F7" s="95"/>
      <c r="G7" s="95"/>
    </row>
    <row r="8" spans="1:17" x14ac:dyDescent="0.25">
      <c r="A8" s="95" t="s">
        <v>17</v>
      </c>
      <c r="B8" s="97"/>
      <c r="C8" s="95"/>
      <c r="D8" s="95" t="s">
        <v>43</v>
      </c>
      <c r="E8" s="253"/>
      <c r="F8" s="253"/>
      <c r="G8" s="253"/>
    </row>
    <row r="9" spans="1:17" x14ac:dyDescent="0.25">
      <c r="A9" s="95" t="s">
        <v>18</v>
      </c>
      <c r="B9" s="97"/>
      <c r="C9" s="95"/>
      <c r="D9" s="95"/>
      <c r="E9" s="95"/>
      <c r="F9" s="95"/>
      <c r="G9" s="95"/>
    </row>
    <row r="10" spans="1:17" x14ac:dyDescent="0.25">
      <c r="A10" s="95" t="s">
        <v>19</v>
      </c>
      <c r="B10" s="99"/>
      <c r="C10" s="95"/>
      <c r="D10" s="95" t="s">
        <v>159</v>
      </c>
      <c r="E10" s="253"/>
      <c r="F10" s="253"/>
      <c r="G10" s="253"/>
    </row>
    <row r="11" spans="1:17" x14ac:dyDescent="0.25">
      <c r="A11" s="95" t="s">
        <v>166</v>
      </c>
      <c r="B11" s="97"/>
      <c r="C11" s="95"/>
      <c r="D11" s="95" t="s">
        <v>160</v>
      </c>
      <c r="E11" s="253"/>
      <c r="F11" s="253"/>
      <c r="G11" s="253"/>
    </row>
    <row r="12" spans="1:17" x14ac:dyDescent="0.25">
      <c r="A12" s="95" t="s">
        <v>118</v>
      </c>
      <c r="B12" s="97"/>
      <c r="C12" s="95"/>
      <c r="D12" s="95" t="s">
        <v>161</v>
      </c>
      <c r="E12" s="253"/>
      <c r="F12" s="253"/>
      <c r="G12" s="253"/>
    </row>
    <row r="15" spans="1:17" ht="18.75" x14ac:dyDescent="0.3">
      <c r="A15" s="115" t="str">
        <f>"Stage: " &amp; B15</f>
        <v xml:space="preserve">Stage: </v>
      </c>
      <c r="B15" s="132" t="str">
        <f>IF(I23&lt;&gt;"", 10, IF(G23&lt;&gt;"", 8, IF(C23&lt;&gt;"", 6, IF(E18&lt;&gt;"", 4, IF(B18&lt;&gt;"", 2, "")))))</f>
        <v/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</row>
    <row r="16" spans="1:17" x14ac:dyDescent="0.25">
      <c r="A16" s="127" t="s">
        <v>0</v>
      </c>
      <c r="B16" s="216" t="s">
        <v>3</v>
      </c>
      <c r="C16" s="125" t="s">
        <v>6</v>
      </c>
      <c r="D16" s="125" t="s">
        <v>4</v>
      </c>
      <c r="E16" s="216" t="s">
        <v>5</v>
      </c>
      <c r="F16" s="125" t="s">
        <v>7</v>
      </c>
      <c r="G16" s="95"/>
      <c r="H16" s="95"/>
      <c r="I16" s="95"/>
      <c r="J16" s="95"/>
      <c r="K16" s="95"/>
      <c r="L16" s="95"/>
      <c r="M16" s="95"/>
      <c r="N16" s="95"/>
    </row>
    <row r="17" spans="1:14" x14ac:dyDescent="0.25">
      <c r="A17" s="126" t="s">
        <v>42</v>
      </c>
      <c r="B17" s="119"/>
      <c r="C17" s="119"/>
      <c r="D17" s="119"/>
      <c r="E17" s="119"/>
      <c r="F17" s="140"/>
      <c r="G17" s="96"/>
      <c r="H17" s="96"/>
      <c r="I17" s="96"/>
      <c r="J17" s="96"/>
      <c r="K17" s="96"/>
      <c r="L17" s="96"/>
      <c r="M17" s="96"/>
      <c r="N17" s="96"/>
    </row>
    <row r="18" spans="1:14" x14ac:dyDescent="0.25">
      <c r="A18" s="134" t="s">
        <v>1</v>
      </c>
      <c r="B18" s="118"/>
      <c r="C18" s="118"/>
      <c r="D18" s="118"/>
      <c r="E18" s="118"/>
      <c r="F18" s="133"/>
      <c r="G18" s="96"/>
      <c r="H18" s="96"/>
      <c r="I18" s="96"/>
      <c r="J18" s="96"/>
      <c r="K18" s="96"/>
      <c r="L18" s="96"/>
      <c r="M18" s="96"/>
      <c r="N18" s="96"/>
    </row>
    <row r="19" spans="1:14" x14ac:dyDescent="0.25">
      <c r="A19" s="134" t="s">
        <v>2</v>
      </c>
      <c r="B19" s="121" t="str">
        <f ca="1">IF(B18&lt;&gt;"", "Done", IF(B17&lt;&gt;"",(B17-TODAY()),""))</f>
        <v/>
      </c>
      <c r="C19" s="121" t="str">
        <f t="shared" ref="C19:N19" ca="1" si="0">IF(C18&lt;&gt;"", "Done", IF(C17&lt;&gt;"",(C17-TODAY()),""))</f>
        <v/>
      </c>
      <c r="D19" s="121" t="str">
        <f t="shared" ca="1" si="0"/>
        <v/>
      </c>
      <c r="E19" s="121" t="str">
        <f t="shared" ca="1" si="0"/>
        <v/>
      </c>
      <c r="F19" s="122" t="str">
        <f t="shared" ca="1" si="0"/>
        <v/>
      </c>
      <c r="G19" s="100" t="str">
        <f t="shared" ca="1" si="0"/>
        <v/>
      </c>
      <c r="H19" s="100" t="str">
        <f t="shared" ca="1" si="0"/>
        <v/>
      </c>
      <c r="I19" s="100" t="str">
        <f t="shared" ca="1" si="0"/>
        <v/>
      </c>
      <c r="J19" s="76" t="str">
        <f t="shared" ca="1" si="0"/>
        <v/>
      </c>
      <c r="K19" s="76" t="str">
        <f t="shared" ca="1" si="0"/>
        <v/>
      </c>
      <c r="L19" s="76" t="str">
        <f t="shared" ca="1" si="0"/>
        <v/>
      </c>
      <c r="M19" s="76" t="str">
        <f t="shared" ca="1" si="0"/>
        <v/>
      </c>
      <c r="N19" s="76" t="str">
        <f t="shared" ca="1" si="0"/>
        <v/>
      </c>
    </row>
    <row r="20" spans="1:14" x14ac:dyDescent="0.25">
      <c r="A20" s="135"/>
      <c r="B20" s="114"/>
      <c r="C20" s="114"/>
      <c r="D20" s="114"/>
      <c r="E20" s="114"/>
      <c r="F20" s="114"/>
      <c r="G20" s="114"/>
      <c r="H20" s="114"/>
      <c r="I20" s="114"/>
      <c r="J20" s="76"/>
      <c r="K20" s="76"/>
      <c r="L20" s="76"/>
      <c r="M20" s="76"/>
      <c r="N20" s="76"/>
    </row>
    <row r="21" spans="1:14" ht="30" x14ac:dyDescent="0.25">
      <c r="A21" s="126" t="s">
        <v>9</v>
      </c>
      <c r="B21" s="117" t="s">
        <v>8</v>
      </c>
      <c r="C21" s="217" t="s">
        <v>10</v>
      </c>
      <c r="D21" s="117" t="s">
        <v>11</v>
      </c>
      <c r="E21" s="117" t="s">
        <v>12</v>
      </c>
      <c r="F21" s="117" t="s">
        <v>13</v>
      </c>
      <c r="G21" s="217" t="s">
        <v>14</v>
      </c>
      <c r="H21" s="117" t="s">
        <v>16</v>
      </c>
      <c r="I21" s="217" t="s">
        <v>15</v>
      </c>
      <c r="J21" s="76"/>
      <c r="K21" s="76"/>
      <c r="L21" s="76"/>
      <c r="M21" s="76"/>
      <c r="N21" s="76"/>
    </row>
    <row r="22" spans="1:14" x14ac:dyDescent="0.25">
      <c r="A22" s="134" t="s">
        <v>42</v>
      </c>
      <c r="B22" s="118"/>
      <c r="C22" s="118"/>
      <c r="D22" s="118"/>
      <c r="E22" s="118"/>
      <c r="F22" s="118"/>
      <c r="G22" s="118"/>
      <c r="H22" s="118"/>
      <c r="I22" s="133"/>
      <c r="J22" s="76"/>
      <c r="K22" s="76"/>
      <c r="L22" s="76"/>
      <c r="M22" s="76"/>
      <c r="N22" s="76"/>
    </row>
    <row r="23" spans="1:14" x14ac:dyDescent="0.25">
      <c r="A23" s="134" t="s">
        <v>1</v>
      </c>
      <c r="B23" s="118"/>
      <c r="C23" s="118"/>
      <c r="D23" s="118"/>
      <c r="E23" s="118"/>
      <c r="F23" s="118"/>
      <c r="G23" s="118"/>
      <c r="H23" s="118"/>
      <c r="I23" s="133"/>
      <c r="J23" s="76"/>
      <c r="K23" s="76"/>
      <c r="L23" s="76"/>
      <c r="M23" s="76"/>
      <c r="N23" s="76"/>
    </row>
    <row r="24" spans="1:14" x14ac:dyDescent="0.25">
      <c r="A24" s="136" t="s">
        <v>2</v>
      </c>
      <c r="B24" s="124" t="str">
        <f ca="1">IF(B23&lt;&gt;"", "Done", IF(B22&lt;&gt;"",(B22-TODAY()),""))</f>
        <v/>
      </c>
      <c r="C24" s="124" t="str">
        <f t="shared" ref="C24:I24" ca="1" si="1">IF(C23&lt;&gt;"", "Done", IF(C22&lt;&gt;"",(C22-TODAY()),""))</f>
        <v/>
      </c>
      <c r="D24" s="124" t="str">
        <f t="shared" ca="1" si="1"/>
        <v/>
      </c>
      <c r="E24" s="124" t="str">
        <f t="shared" ca="1" si="1"/>
        <v/>
      </c>
      <c r="F24" s="124" t="str">
        <f t="shared" ca="1" si="1"/>
        <v/>
      </c>
      <c r="G24" s="124" t="str">
        <f t="shared" ca="1" si="1"/>
        <v/>
      </c>
      <c r="H24" s="120" t="str">
        <f t="shared" ca="1" si="1"/>
        <v/>
      </c>
      <c r="I24" s="122" t="str">
        <f t="shared" ca="1" si="1"/>
        <v/>
      </c>
      <c r="J24" s="76"/>
      <c r="K24" s="76"/>
      <c r="L24" s="76"/>
      <c r="M24" s="76"/>
      <c r="N24" s="76"/>
    </row>
    <row r="25" spans="1:14" x14ac:dyDescent="0.25">
      <c r="B25" s="76"/>
      <c r="C25" s="76"/>
      <c r="D25" s="76"/>
      <c r="E25" s="76"/>
      <c r="F25" s="76"/>
      <c r="G25" s="76"/>
      <c r="H25" s="123"/>
      <c r="I25" s="76"/>
      <c r="J25" s="76"/>
      <c r="K25" s="76"/>
      <c r="L25" s="76"/>
      <c r="M25" s="76"/>
      <c r="N25" s="76"/>
    </row>
    <row r="26" spans="1:14" x14ac:dyDescent="0.25"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</row>
    <row r="29" spans="1:14" ht="18.75" x14ac:dyDescent="0.3">
      <c r="A29" s="116" t="s">
        <v>21</v>
      </c>
      <c r="B29" s="66" t="s">
        <v>41</v>
      </c>
      <c r="C29" s="66" t="s">
        <v>42</v>
      </c>
      <c r="D29" s="66" t="s">
        <v>1</v>
      </c>
      <c r="E29" s="66" t="s">
        <v>67</v>
      </c>
      <c r="F29" s="1" t="s">
        <v>43</v>
      </c>
    </row>
    <row r="30" spans="1:14" x14ac:dyDescent="0.25">
      <c r="A30" s="71" t="str">
        <f>IF(B30&lt;&gt;"", IF(D30 = "", 1, ""), "")</f>
        <v/>
      </c>
      <c r="B30" s="224"/>
      <c r="C30" s="224"/>
      <c r="D30" s="224"/>
      <c r="E30" s="72"/>
      <c r="F30" s="73"/>
      <c r="I30" s="129" t="str">
        <f>IF(A30="","",HYPERLINK("#'Action Items'!A1", "Go back to Action Items"))</f>
        <v/>
      </c>
    </row>
    <row r="31" spans="1:14" x14ac:dyDescent="0.25">
      <c r="A31" s="71" t="str">
        <f>IF(B31&lt;&gt;"", IF(D31 = "", MAX($A$30:A30)+1, ""), "")</f>
        <v/>
      </c>
      <c r="B31" s="224"/>
      <c r="C31" s="224"/>
      <c r="D31" s="224"/>
      <c r="E31" s="72"/>
      <c r="F31" s="73"/>
      <c r="I31" s="129" t="str">
        <f t="shared" ref="I31:I94" si="2">IF(A31="","",HYPERLINK("#'Action Items'!A1", "Go back to Action Items"))</f>
        <v/>
      </c>
    </row>
    <row r="32" spans="1:14" x14ac:dyDescent="0.25">
      <c r="A32" s="71" t="str">
        <f>IF(B32&lt;&gt;"", IF(D32 = "", MAX($A$30:A31)+1, ""), "")</f>
        <v/>
      </c>
      <c r="B32" s="224"/>
      <c r="C32" s="224"/>
      <c r="D32" s="224"/>
      <c r="E32" s="72"/>
      <c r="F32" s="73"/>
      <c r="I32" s="129" t="str">
        <f t="shared" si="2"/>
        <v/>
      </c>
    </row>
    <row r="33" spans="1:9" x14ac:dyDescent="0.25">
      <c r="A33" s="71" t="str">
        <f>IF(B33&lt;&gt;"", IF(D33 = "", MAX($A$30:A32)+1, ""), "")</f>
        <v/>
      </c>
      <c r="B33" s="224"/>
      <c r="C33" s="224"/>
      <c r="D33" s="224"/>
      <c r="E33" s="72"/>
      <c r="F33" s="73"/>
      <c r="I33" s="129" t="str">
        <f t="shared" si="2"/>
        <v/>
      </c>
    </row>
    <row r="34" spans="1:9" x14ac:dyDescent="0.25">
      <c r="A34" s="71" t="str">
        <f>IF(B34&lt;&gt;"", IF(D34 = "", MAX($A$30:A33)+1, ""), "")</f>
        <v/>
      </c>
      <c r="B34" s="224"/>
      <c r="C34" s="224"/>
      <c r="D34" s="224"/>
      <c r="E34" s="72"/>
      <c r="F34" s="73"/>
      <c r="I34" s="129" t="str">
        <f t="shared" si="2"/>
        <v/>
      </c>
    </row>
    <row r="35" spans="1:9" x14ac:dyDescent="0.25">
      <c r="A35" s="71" t="str">
        <f>IF(B35&lt;&gt;"", IF(D35 = "", MAX($A$30:A34)+1, ""), "")</f>
        <v/>
      </c>
      <c r="B35" s="224"/>
      <c r="C35" s="224"/>
      <c r="D35" s="224"/>
      <c r="E35" s="72"/>
      <c r="F35" s="73"/>
      <c r="I35" s="129" t="str">
        <f t="shared" si="2"/>
        <v/>
      </c>
    </row>
    <row r="36" spans="1:9" x14ac:dyDescent="0.25">
      <c r="A36" s="71" t="str">
        <f>IF(B36&lt;&gt;"", IF(D36 = "", MAX($A$30:A35)+1, ""), "")</f>
        <v/>
      </c>
      <c r="B36" s="224"/>
      <c r="C36" s="224"/>
      <c r="D36" s="224"/>
      <c r="E36" s="72"/>
      <c r="F36" s="73"/>
      <c r="I36" s="129" t="str">
        <f t="shared" si="2"/>
        <v/>
      </c>
    </row>
    <row r="37" spans="1:9" x14ac:dyDescent="0.25">
      <c r="A37" s="71" t="str">
        <f>IF(B37&lt;&gt;"", IF(D37 = "", MAX($A$30:A36)+1, ""), "")</f>
        <v/>
      </c>
      <c r="B37" s="224"/>
      <c r="C37" s="224"/>
      <c r="D37" s="224"/>
      <c r="E37" s="72"/>
      <c r="F37" s="73"/>
      <c r="I37" s="129" t="str">
        <f t="shared" si="2"/>
        <v/>
      </c>
    </row>
    <row r="38" spans="1:9" x14ac:dyDescent="0.25">
      <c r="A38" s="71" t="str">
        <f>IF(B38&lt;&gt;"", IF(D38 = "", MAX($A$30:A37)+1, ""), "")</f>
        <v/>
      </c>
      <c r="B38" s="224"/>
      <c r="C38" s="224"/>
      <c r="D38" s="224"/>
      <c r="E38" s="72"/>
      <c r="F38" s="73"/>
      <c r="I38" s="129" t="str">
        <f t="shared" si="2"/>
        <v/>
      </c>
    </row>
    <row r="39" spans="1:9" x14ac:dyDescent="0.25">
      <c r="A39" s="71" t="str">
        <f>IF(B39&lt;&gt;"", IF(D39 = "", MAX($A$30:A38)+1, ""), "")</f>
        <v/>
      </c>
      <c r="B39" s="224"/>
      <c r="C39" s="224"/>
      <c r="D39" s="224"/>
      <c r="E39" s="72"/>
      <c r="F39" s="73"/>
      <c r="I39" s="129" t="str">
        <f t="shared" si="2"/>
        <v/>
      </c>
    </row>
    <row r="40" spans="1:9" x14ac:dyDescent="0.25">
      <c r="A40" s="71" t="str">
        <f>IF(B40&lt;&gt;"", IF(D40 = "", MAX($A$30:A39)+1, ""), "")</f>
        <v/>
      </c>
      <c r="B40" s="224"/>
      <c r="C40" s="224"/>
      <c r="D40" s="224"/>
      <c r="E40" s="72"/>
      <c r="F40" s="73"/>
      <c r="I40" s="129" t="str">
        <f t="shared" si="2"/>
        <v/>
      </c>
    </row>
    <row r="41" spans="1:9" x14ac:dyDescent="0.25">
      <c r="A41" s="71" t="str">
        <f>IF(B41&lt;&gt;"", IF(D41 = "", MAX($A$30:A40)+1, ""), "")</f>
        <v/>
      </c>
      <c r="B41" s="224"/>
      <c r="C41" s="224"/>
      <c r="D41" s="224"/>
      <c r="E41" s="72"/>
      <c r="F41" s="73"/>
      <c r="I41" s="129" t="str">
        <f t="shared" si="2"/>
        <v/>
      </c>
    </row>
    <row r="42" spans="1:9" x14ac:dyDescent="0.25">
      <c r="A42" s="71" t="str">
        <f>IF(B42&lt;&gt;"", IF(D42 = "", MAX($A$30:A41)+1, ""), "")</f>
        <v/>
      </c>
      <c r="B42" s="224"/>
      <c r="C42" s="224"/>
      <c r="D42" s="224"/>
      <c r="E42" s="72"/>
      <c r="F42" s="73"/>
      <c r="I42" s="129" t="str">
        <f t="shared" si="2"/>
        <v/>
      </c>
    </row>
    <row r="43" spans="1:9" x14ac:dyDescent="0.25">
      <c r="A43" s="71" t="str">
        <f>IF(B43&lt;&gt;"", IF(D43 = "", MAX($A$30:A42)+1, ""), "")</f>
        <v/>
      </c>
      <c r="B43" s="224"/>
      <c r="C43" s="224"/>
      <c r="D43" s="224"/>
      <c r="E43" s="72"/>
      <c r="F43" s="73"/>
      <c r="I43" s="129" t="str">
        <f t="shared" si="2"/>
        <v/>
      </c>
    </row>
    <row r="44" spans="1:9" x14ac:dyDescent="0.25">
      <c r="A44" s="71" t="str">
        <f>IF(B44&lt;&gt;"", IF(D44 = "", MAX($A$30:A43)+1, ""), "")</f>
        <v/>
      </c>
      <c r="B44" s="224"/>
      <c r="C44" s="224"/>
      <c r="D44" s="224"/>
      <c r="E44" s="72"/>
      <c r="F44" s="73"/>
      <c r="I44" s="129" t="str">
        <f t="shared" si="2"/>
        <v/>
      </c>
    </row>
    <row r="45" spans="1:9" x14ac:dyDescent="0.25">
      <c r="A45" s="71"/>
      <c r="B45" s="224"/>
      <c r="C45" s="224"/>
      <c r="D45" s="224"/>
      <c r="E45" s="72"/>
      <c r="F45" s="73"/>
      <c r="I45" s="129" t="str">
        <f t="shared" si="2"/>
        <v/>
      </c>
    </row>
    <row r="46" spans="1:9" x14ac:dyDescent="0.25">
      <c r="A46" s="71"/>
      <c r="B46" s="224"/>
      <c r="C46" s="224"/>
      <c r="D46" s="224"/>
      <c r="E46" s="72"/>
      <c r="F46" s="73"/>
      <c r="I46" s="129" t="str">
        <f t="shared" si="2"/>
        <v/>
      </c>
    </row>
    <row r="47" spans="1:9" x14ac:dyDescent="0.25">
      <c r="A47" s="71"/>
      <c r="B47" s="224"/>
      <c r="C47" s="224"/>
      <c r="D47" s="224"/>
      <c r="E47" s="72"/>
      <c r="F47" s="73"/>
      <c r="I47" s="129" t="str">
        <f t="shared" si="2"/>
        <v/>
      </c>
    </row>
    <row r="48" spans="1:9" x14ac:dyDescent="0.25">
      <c r="A48" s="71"/>
      <c r="B48" s="224"/>
      <c r="C48" s="224"/>
      <c r="D48" s="224"/>
      <c r="E48" s="72"/>
      <c r="F48" s="73"/>
      <c r="I48" s="129" t="str">
        <f t="shared" si="2"/>
        <v/>
      </c>
    </row>
    <row r="49" spans="1:9" x14ac:dyDescent="0.25">
      <c r="A49" s="71"/>
      <c r="B49" s="224"/>
      <c r="C49" s="224"/>
      <c r="D49" s="224"/>
      <c r="E49" s="72"/>
      <c r="F49" s="73"/>
      <c r="I49" s="129" t="str">
        <f t="shared" si="2"/>
        <v/>
      </c>
    </row>
    <row r="50" spans="1:9" x14ac:dyDescent="0.25">
      <c r="A50" s="71"/>
      <c r="B50" s="224"/>
      <c r="C50" s="224"/>
      <c r="D50" s="224"/>
      <c r="E50" s="72"/>
      <c r="F50" s="73"/>
      <c r="I50" s="129" t="str">
        <f t="shared" si="2"/>
        <v/>
      </c>
    </row>
    <row r="51" spans="1:9" x14ac:dyDescent="0.25">
      <c r="A51" s="71"/>
      <c r="B51" s="224"/>
      <c r="C51" s="224"/>
      <c r="D51" s="224"/>
      <c r="E51" s="72"/>
      <c r="F51" s="73"/>
      <c r="I51" s="129" t="str">
        <f t="shared" si="2"/>
        <v/>
      </c>
    </row>
    <row r="52" spans="1:9" x14ac:dyDescent="0.25">
      <c r="A52" s="71"/>
      <c r="B52" s="224"/>
      <c r="C52" s="224"/>
      <c r="D52" s="224"/>
      <c r="E52" s="72"/>
      <c r="F52" s="73"/>
      <c r="I52" s="129" t="str">
        <f t="shared" si="2"/>
        <v/>
      </c>
    </row>
    <row r="53" spans="1:9" x14ac:dyDescent="0.25">
      <c r="A53" s="71"/>
      <c r="B53" s="224"/>
      <c r="C53" s="224"/>
      <c r="D53" s="224"/>
      <c r="E53" s="72"/>
      <c r="F53" s="73"/>
      <c r="I53" s="129" t="str">
        <f t="shared" si="2"/>
        <v/>
      </c>
    </row>
    <row r="54" spans="1:9" x14ac:dyDescent="0.25">
      <c r="A54" s="71"/>
      <c r="B54" s="224"/>
      <c r="C54" s="224"/>
      <c r="D54" s="224"/>
      <c r="E54" s="72"/>
      <c r="F54" s="73"/>
      <c r="I54" s="129" t="str">
        <f t="shared" si="2"/>
        <v/>
      </c>
    </row>
    <row r="55" spans="1:9" x14ac:dyDescent="0.25">
      <c r="A55" s="71"/>
      <c r="B55" s="224"/>
      <c r="C55" s="224"/>
      <c r="D55" s="224"/>
      <c r="E55" s="72"/>
      <c r="F55" s="73"/>
      <c r="I55" s="129" t="str">
        <f t="shared" si="2"/>
        <v/>
      </c>
    </row>
    <row r="56" spans="1:9" x14ac:dyDescent="0.25">
      <c r="A56" s="71"/>
      <c r="B56" s="224"/>
      <c r="C56" s="224"/>
      <c r="D56" s="224"/>
      <c r="E56" s="72"/>
      <c r="F56" s="73"/>
      <c r="I56" s="129" t="str">
        <f t="shared" si="2"/>
        <v/>
      </c>
    </row>
    <row r="57" spans="1:9" x14ac:dyDescent="0.25">
      <c r="A57" s="71"/>
      <c r="B57" s="224"/>
      <c r="C57" s="224"/>
      <c r="D57" s="224"/>
      <c r="E57" s="72"/>
      <c r="F57" s="73"/>
      <c r="I57" s="129" t="str">
        <f t="shared" si="2"/>
        <v/>
      </c>
    </row>
    <row r="58" spans="1:9" x14ac:dyDescent="0.25">
      <c r="A58" s="71"/>
      <c r="B58" s="224"/>
      <c r="C58" s="224"/>
      <c r="D58" s="224"/>
      <c r="E58" s="72"/>
      <c r="F58" s="73"/>
      <c r="I58" s="129" t="str">
        <f t="shared" si="2"/>
        <v/>
      </c>
    </row>
    <row r="59" spans="1:9" x14ac:dyDescent="0.25">
      <c r="A59" s="71"/>
      <c r="B59" s="224"/>
      <c r="C59" s="224"/>
      <c r="D59" s="224"/>
      <c r="E59" s="72"/>
      <c r="F59" s="73"/>
      <c r="I59" s="129" t="str">
        <f t="shared" si="2"/>
        <v/>
      </c>
    </row>
    <row r="60" spans="1:9" x14ac:dyDescent="0.25">
      <c r="A60" s="71"/>
      <c r="B60" s="224"/>
      <c r="C60" s="224"/>
      <c r="D60" s="224"/>
      <c r="E60" s="72"/>
      <c r="F60" s="73"/>
      <c r="I60" s="129" t="str">
        <f t="shared" si="2"/>
        <v/>
      </c>
    </row>
    <row r="61" spans="1:9" x14ac:dyDescent="0.25">
      <c r="A61" s="71"/>
      <c r="B61" s="224"/>
      <c r="C61" s="224"/>
      <c r="D61" s="224"/>
      <c r="E61" s="72"/>
      <c r="F61" s="73"/>
      <c r="I61" s="129" t="str">
        <f t="shared" si="2"/>
        <v/>
      </c>
    </row>
    <row r="62" spans="1:9" x14ac:dyDescent="0.25">
      <c r="A62" s="71"/>
      <c r="B62" s="224"/>
      <c r="C62" s="224"/>
      <c r="D62" s="224"/>
      <c r="E62" s="72"/>
      <c r="F62" s="73"/>
      <c r="I62" s="129" t="str">
        <f t="shared" si="2"/>
        <v/>
      </c>
    </row>
    <row r="63" spans="1:9" x14ac:dyDescent="0.25">
      <c r="A63" s="71"/>
      <c r="B63" s="224"/>
      <c r="C63" s="224"/>
      <c r="D63" s="224"/>
      <c r="E63" s="72"/>
      <c r="F63" s="73"/>
      <c r="I63" s="129" t="str">
        <f t="shared" si="2"/>
        <v/>
      </c>
    </row>
    <row r="64" spans="1:9" x14ac:dyDescent="0.25">
      <c r="A64" s="71"/>
      <c r="B64" s="224"/>
      <c r="C64" s="224"/>
      <c r="D64" s="224"/>
      <c r="E64" s="72"/>
      <c r="F64" s="73"/>
      <c r="I64" s="129" t="str">
        <f t="shared" si="2"/>
        <v/>
      </c>
    </row>
    <row r="65" spans="1:9" x14ac:dyDescent="0.25">
      <c r="A65" s="71"/>
      <c r="B65" s="224"/>
      <c r="C65" s="224"/>
      <c r="D65" s="224"/>
      <c r="E65" s="72"/>
      <c r="F65" s="73"/>
      <c r="I65" s="129" t="str">
        <f t="shared" si="2"/>
        <v/>
      </c>
    </row>
    <row r="66" spans="1:9" x14ac:dyDescent="0.25">
      <c r="A66" s="71"/>
      <c r="B66" s="224"/>
      <c r="C66" s="224"/>
      <c r="D66" s="224"/>
      <c r="E66" s="72"/>
      <c r="F66" s="73"/>
      <c r="I66" s="129" t="str">
        <f t="shared" si="2"/>
        <v/>
      </c>
    </row>
    <row r="67" spans="1:9" x14ac:dyDescent="0.25">
      <c r="A67" s="71"/>
      <c r="B67" s="224"/>
      <c r="C67" s="224"/>
      <c r="D67" s="224"/>
      <c r="E67" s="72"/>
      <c r="F67" s="73"/>
      <c r="I67" s="129" t="str">
        <f t="shared" si="2"/>
        <v/>
      </c>
    </row>
    <row r="68" spans="1:9" x14ac:dyDescent="0.25">
      <c r="A68" s="71"/>
      <c r="B68" s="224"/>
      <c r="C68" s="224"/>
      <c r="D68" s="224"/>
      <c r="E68" s="72"/>
      <c r="F68" s="73"/>
      <c r="I68" s="129" t="str">
        <f t="shared" si="2"/>
        <v/>
      </c>
    </row>
    <row r="69" spans="1:9" x14ac:dyDescent="0.25">
      <c r="A69" s="71"/>
      <c r="B69" s="224"/>
      <c r="C69" s="224"/>
      <c r="D69" s="224"/>
      <c r="E69" s="72"/>
      <c r="F69" s="73"/>
      <c r="I69" s="129" t="str">
        <f t="shared" si="2"/>
        <v/>
      </c>
    </row>
    <row r="70" spans="1:9" x14ac:dyDescent="0.25">
      <c r="A70" s="71"/>
      <c r="B70" s="224"/>
      <c r="C70" s="224"/>
      <c r="D70" s="224"/>
      <c r="E70" s="72"/>
      <c r="F70" s="73"/>
      <c r="I70" s="129" t="str">
        <f t="shared" si="2"/>
        <v/>
      </c>
    </row>
    <row r="71" spans="1:9" x14ac:dyDescent="0.25">
      <c r="A71" s="71"/>
      <c r="B71" s="224"/>
      <c r="C71" s="224"/>
      <c r="D71" s="224"/>
      <c r="E71" s="72"/>
      <c r="F71" s="73"/>
      <c r="I71" s="129" t="str">
        <f t="shared" si="2"/>
        <v/>
      </c>
    </row>
    <row r="72" spans="1:9" x14ac:dyDescent="0.25">
      <c r="A72" s="71"/>
      <c r="B72" s="224"/>
      <c r="C72" s="224"/>
      <c r="D72" s="224"/>
      <c r="E72" s="72"/>
      <c r="F72" s="73"/>
      <c r="I72" s="129" t="str">
        <f t="shared" si="2"/>
        <v/>
      </c>
    </row>
    <row r="73" spans="1:9" x14ac:dyDescent="0.25">
      <c r="A73" s="71"/>
      <c r="B73" s="224"/>
      <c r="C73" s="224"/>
      <c r="D73" s="224"/>
      <c r="E73" s="72"/>
      <c r="F73" s="73"/>
      <c r="I73" s="129" t="str">
        <f t="shared" si="2"/>
        <v/>
      </c>
    </row>
    <row r="74" spans="1:9" x14ac:dyDescent="0.25">
      <c r="A74" s="71"/>
      <c r="B74" s="224"/>
      <c r="C74" s="224"/>
      <c r="D74" s="224"/>
      <c r="E74" s="72"/>
      <c r="F74" s="73"/>
      <c r="I74" s="129" t="str">
        <f t="shared" si="2"/>
        <v/>
      </c>
    </row>
    <row r="75" spans="1:9" x14ac:dyDescent="0.25">
      <c r="A75" s="71"/>
      <c r="B75" s="224"/>
      <c r="C75" s="224"/>
      <c r="D75" s="224"/>
      <c r="E75" s="72"/>
      <c r="F75" s="73"/>
      <c r="I75" s="129" t="str">
        <f t="shared" si="2"/>
        <v/>
      </c>
    </row>
    <row r="76" spans="1:9" x14ac:dyDescent="0.25">
      <c r="A76" s="71"/>
      <c r="B76" s="224"/>
      <c r="C76" s="224"/>
      <c r="D76" s="224"/>
      <c r="E76" s="72"/>
      <c r="F76" s="73"/>
      <c r="I76" s="129" t="str">
        <f t="shared" si="2"/>
        <v/>
      </c>
    </row>
    <row r="77" spans="1:9" x14ac:dyDescent="0.25">
      <c r="A77" s="71"/>
      <c r="B77" s="224"/>
      <c r="C77" s="224"/>
      <c r="D77" s="224"/>
      <c r="E77" s="72"/>
      <c r="F77" s="73"/>
      <c r="I77" s="129" t="str">
        <f t="shared" si="2"/>
        <v/>
      </c>
    </row>
    <row r="78" spans="1:9" x14ac:dyDescent="0.25">
      <c r="A78" s="71"/>
      <c r="B78" s="224"/>
      <c r="C78" s="224"/>
      <c r="D78" s="224"/>
      <c r="E78" s="72"/>
      <c r="F78" s="73"/>
      <c r="I78" s="129" t="str">
        <f t="shared" si="2"/>
        <v/>
      </c>
    </row>
    <row r="79" spans="1:9" x14ac:dyDescent="0.25">
      <c r="A79" s="71"/>
      <c r="B79" s="224"/>
      <c r="C79" s="224"/>
      <c r="D79" s="224"/>
      <c r="E79" s="72"/>
      <c r="F79" s="73"/>
      <c r="I79" s="129" t="str">
        <f t="shared" si="2"/>
        <v/>
      </c>
    </row>
    <row r="80" spans="1:9" x14ac:dyDescent="0.25">
      <c r="A80" s="71"/>
      <c r="B80" s="224"/>
      <c r="C80" s="224"/>
      <c r="D80" s="224"/>
      <c r="E80" s="72"/>
      <c r="F80" s="73"/>
      <c r="I80" s="129" t="str">
        <f t="shared" si="2"/>
        <v/>
      </c>
    </row>
    <row r="81" spans="1:9" x14ac:dyDescent="0.25">
      <c r="A81" s="71"/>
      <c r="B81" s="224"/>
      <c r="C81" s="224"/>
      <c r="D81" s="224"/>
      <c r="E81" s="72"/>
      <c r="F81" s="73"/>
      <c r="I81" s="129" t="str">
        <f t="shared" si="2"/>
        <v/>
      </c>
    </row>
    <row r="82" spans="1:9" x14ac:dyDescent="0.25">
      <c r="A82" s="71"/>
      <c r="B82" s="224"/>
      <c r="C82" s="224"/>
      <c r="D82" s="224"/>
      <c r="E82" s="72"/>
      <c r="F82" s="73"/>
      <c r="I82" s="129" t="str">
        <f t="shared" si="2"/>
        <v/>
      </c>
    </row>
    <row r="83" spans="1:9" x14ac:dyDescent="0.25">
      <c r="A83" s="71"/>
      <c r="B83" s="224"/>
      <c r="C83" s="224"/>
      <c r="D83" s="224"/>
      <c r="E83" s="72"/>
      <c r="F83" s="73"/>
      <c r="I83" s="129" t="str">
        <f t="shared" si="2"/>
        <v/>
      </c>
    </row>
    <row r="84" spans="1:9" x14ac:dyDescent="0.25">
      <c r="A84" s="71"/>
      <c r="B84" s="224"/>
      <c r="C84" s="224"/>
      <c r="D84" s="224"/>
      <c r="E84" s="72"/>
      <c r="F84" s="73"/>
      <c r="I84" s="129" t="str">
        <f t="shared" si="2"/>
        <v/>
      </c>
    </row>
    <row r="85" spans="1:9" x14ac:dyDescent="0.25">
      <c r="A85" s="71"/>
      <c r="B85" s="224"/>
      <c r="C85" s="224"/>
      <c r="D85" s="224"/>
      <c r="E85" s="72"/>
      <c r="F85" s="73"/>
      <c r="I85" s="129" t="str">
        <f t="shared" si="2"/>
        <v/>
      </c>
    </row>
    <row r="86" spans="1:9" x14ac:dyDescent="0.25">
      <c r="A86" s="71"/>
      <c r="B86" s="224"/>
      <c r="C86" s="224"/>
      <c r="D86" s="224"/>
      <c r="E86" s="72"/>
      <c r="F86" s="73"/>
      <c r="I86" s="129" t="str">
        <f t="shared" si="2"/>
        <v/>
      </c>
    </row>
    <row r="87" spans="1:9" x14ac:dyDescent="0.25">
      <c r="A87" s="71"/>
      <c r="B87" s="224"/>
      <c r="C87" s="224"/>
      <c r="D87" s="224"/>
      <c r="E87" s="72"/>
      <c r="F87" s="73"/>
      <c r="I87" s="129" t="str">
        <f t="shared" si="2"/>
        <v/>
      </c>
    </row>
    <row r="88" spans="1:9" x14ac:dyDescent="0.25">
      <c r="A88" s="71"/>
      <c r="B88" s="224"/>
      <c r="C88" s="224"/>
      <c r="D88" s="224"/>
      <c r="E88" s="72"/>
      <c r="F88" s="73"/>
      <c r="I88" s="129" t="str">
        <f t="shared" si="2"/>
        <v/>
      </c>
    </row>
    <row r="89" spans="1:9" x14ac:dyDescent="0.25">
      <c r="A89" s="71"/>
      <c r="B89" s="224"/>
      <c r="C89" s="224"/>
      <c r="D89" s="224"/>
      <c r="E89" s="72"/>
      <c r="F89" s="73"/>
      <c r="I89" s="129" t="str">
        <f t="shared" si="2"/>
        <v/>
      </c>
    </row>
    <row r="90" spans="1:9" x14ac:dyDescent="0.25">
      <c r="A90" s="71"/>
      <c r="B90" s="224"/>
      <c r="C90" s="224"/>
      <c r="D90" s="224"/>
      <c r="E90" s="72"/>
      <c r="F90" s="73"/>
      <c r="I90" s="129" t="str">
        <f t="shared" si="2"/>
        <v/>
      </c>
    </row>
    <row r="91" spans="1:9" x14ac:dyDescent="0.25">
      <c r="A91" s="71"/>
      <c r="B91" s="224"/>
      <c r="C91" s="224"/>
      <c r="D91" s="224"/>
      <c r="E91" s="72"/>
      <c r="F91" s="73"/>
      <c r="I91" s="129" t="str">
        <f t="shared" si="2"/>
        <v/>
      </c>
    </row>
    <row r="92" spans="1:9" x14ac:dyDescent="0.25">
      <c r="A92" s="71"/>
      <c r="B92" s="224"/>
      <c r="C92" s="224"/>
      <c r="D92" s="224"/>
      <c r="E92" s="72"/>
      <c r="F92" s="73"/>
      <c r="I92" s="129" t="str">
        <f t="shared" si="2"/>
        <v/>
      </c>
    </row>
    <row r="93" spans="1:9" x14ac:dyDescent="0.25">
      <c r="A93" s="71"/>
      <c r="B93" s="224"/>
      <c r="C93" s="224"/>
      <c r="D93" s="224"/>
      <c r="E93" s="72"/>
      <c r="F93" s="73"/>
      <c r="I93" s="129" t="str">
        <f t="shared" si="2"/>
        <v/>
      </c>
    </row>
    <row r="94" spans="1:9" x14ac:dyDescent="0.25">
      <c r="A94" s="71"/>
      <c r="B94" s="224"/>
      <c r="C94" s="224"/>
      <c r="D94" s="224"/>
      <c r="E94" s="72"/>
      <c r="F94" s="73"/>
      <c r="I94" s="129" t="str">
        <f t="shared" si="2"/>
        <v/>
      </c>
    </row>
    <row r="95" spans="1:9" x14ac:dyDescent="0.25">
      <c r="A95" s="71"/>
      <c r="B95" s="224"/>
      <c r="C95" s="224"/>
      <c r="D95" s="224"/>
      <c r="E95" s="72"/>
      <c r="F95" s="73"/>
      <c r="I95" s="129" t="str">
        <f t="shared" ref="I95:I108" si="3">IF(A95="","",HYPERLINK("#'Action Items'!A1", "Go back to Action Items"))</f>
        <v/>
      </c>
    </row>
    <row r="96" spans="1:9" x14ac:dyDescent="0.25">
      <c r="A96" s="71"/>
      <c r="B96" s="224"/>
      <c r="C96" s="224"/>
      <c r="D96" s="224"/>
      <c r="E96" s="72"/>
      <c r="F96" s="73"/>
      <c r="I96" s="129" t="str">
        <f t="shared" si="3"/>
        <v/>
      </c>
    </row>
    <row r="97" spans="1:9" x14ac:dyDescent="0.25">
      <c r="A97" s="71"/>
      <c r="B97" s="224"/>
      <c r="C97" s="224"/>
      <c r="D97" s="224"/>
      <c r="E97" s="72"/>
      <c r="F97" s="73"/>
      <c r="I97" s="129" t="str">
        <f t="shared" si="3"/>
        <v/>
      </c>
    </row>
    <row r="98" spans="1:9" x14ac:dyDescent="0.25">
      <c r="A98" s="71"/>
      <c r="B98" s="224"/>
      <c r="C98" s="224"/>
      <c r="D98" s="224"/>
      <c r="E98" s="72"/>
      <c r="F98" s="73"/>
      <c r="I98" s="129" t="str">
        <f t="shared" si="3"/>
        <v/>
      </c>
    </row>
    <row r="99" spans="1:9" x14ac:dyDescent="0.25">
      <c r="A99" s="71"/>
      <c r="B99" s="224"/>
      <c r="C99" s="224"/>
      <c r="D99" s="224"/>
      <c r="E99" s="72"/>
      <c r="F99" s="73"/>
      <c r="I99" s="129" t="str">
        <f t="shared" si="3"/>
        <v/>
      </c>
    </row>
    <row r="100" spans="1:9" x14ac:dyDescent="0.25">
      <c r="A100" s="71"/>
      <c r="B100" s="224"/>
      <c r="C100" s="224"/>
      <c r="D100" s="224"/>
      <c r="E100" s="72"/>
      <c r="F100" s="73"/>
      <c r="I100" s="129" t="str">
        <f t="shared" si="3"/>
        <v/>
      </c>
    </row>
    <row r="101" spans="1:9" x14ac:dyDescent="0.25">
      <c r="A101" s="71"/>
      <c r="B101" s="224"/>
      <c r="C101" s="224"/>
      <c r="D101" s="224"/>
      <c r="E101" s="72"/>
      <c r="F101" s="73"/>
      <c r="I101" s="129" t="str">
        <f t="shared" si="3"/>
        <v/>
      </c>
    </row>
    <row r="102" spans="1:9" x14ac:dyDescent="0.25">
      <c r="A102" s="71"/>
      <c r="B102" s="224"/>
      <c r="C102" s="224"/>
      <c r="D102" s="224"/>
      <c r="E102" s="72"/>
      <c r="F102" s="73"/>
      <c r="I102" s="129" t="str">
        <f t="shared" si="3"/>
        <v/>
      </c>
    </row>
    <row r="103" spans="1:9" x14ac:dyDescent="0.25">
      <c r="A103" s="71"/>
      <c r="B103" s="224"/>
      <c r="C103" s="224"/>
      <c r="D103" s="224"/>
      <c r="E103" s="72"/>
      <c r="F103" s="73"/>
      <c r="I103" s="129" t="str">
        <f t="shared" si="3"/>
        <v/>
      </c>
    </row>
    <row r="104" spans="1:9" x14ac:dyDescent="0.25">
      <c r="A104" s="71"/>
      <c r="B104" s="224"/>
      <c r="C104" s="224"/>
      <c r="D104" s="224"/>
      <c r="E104" s="72"/>
      <c r="F104" s="73"/>
      <c r="I104" s="129" t="str">
        <f t="shared" si="3"/>
        <v/>
      </c>
    </row>
    <row r="105" spans="1:9" x14ac:dyDescent="0.25">
      <c r="A105" s="71"/>
      <c r="B105" s="224"/>
      <c r="C105" s="224"/>
      <c r="D105" s="224"/>
      <c r="E105" s="72"/>
      <c r="F105" s="73"/>
      <c r="I105" s="129" t="str">
        <f t="shared" si="3"/>
        <v/>
      </c>
    </row>
    <row r="106" spans="1:9" x14ac:dyDescent="0.25">
      <c r="A106" s="71"/>
      <c r="B106" s="224"/>
      <c r="C106" s="224"/>
      <c r="D106" s="224"/>
      <c r="E106" s="72"/>
      <c r="F106" s="73"/>
      <c r="I106" s="129" t="str">
        <f t="shared" si="3"/>
        <v/>
      </c>
    </row>
    <row r="107" spans="1:9" x14ac:dyDescent="0.25">
      <c r="A107" s="71"/>
      <c r="B107" s="224"/>
      <c r="C107" s="224"/>
      <c r="D107" s="224"/>
      <c r="E107" s="72"/>
      <c r="F107" s="73"/>
      <c r="I107" s="129" t="str">
        <f t="shared" si="3"/>
        <v/>
      </c>
    </row>
    <row r="108" spans="1:9" x14ac:dyDescent="0.25">
      <c r="A108" s="71"/>
      <c r="B108" s="224"/>
      <c r="C108" s="224"/>
      <c r="D108" s="224"/>
      <c r="E108" s="72"/>
      <c r="F108" s="73"/>
      <c r="I108" s="129" t="str">
        <f t="shared" si="3"/>
        <v/>
      </c>
    </row>
    <row r="109" spans="1:9" x14ac:dyDescent="0.25">
      <c r="I109" s="129"/>
    </row>
    <row r="110" spans="1:9" x14ac:dyDescent="0.25">
      <c r="I110" s="129"/>
    </row>
  </sheetData>
  <mergeCells count="4">
    <mergeCell ref="E8:G8"/>
    <mergeCell ref="E10:G10"/>
    <mergeCell ref="E11:G11"/>
    <mergeCell ref="E12:G12"/>
  </mergeCells>
  <conditionalFormatting sqref="B19:N19 B25:N26 J20:N24">
    <cfRule type="iconSet" priority="3">
      <iconSet>
        <cfvo type="percent" val="0"/>
        <cfvo type="num" val="1"/>
        <cfvo type="num" val="3"/>
      </iconSet>
    </cfRule>
  </conditionalFormatting>
  <conditionalFormatting sqref="B24:H24">
    <cfRule type="iconSet" priority="2">
      <iconSet>
        <cfvo type="percent" val="0"/>
        <cfvo type="num" val="1"/>
        <cfvo type="num" val="3"/>
      </iconSet>
    </cfRule>
  </conditionalFormatting>
  <conditionalFormatting sqref="I24">
    <cfRule type="iconSet" priority="1">
      <iconSet>
        <cfvo type="percent" val="0"/>
        <cfvo type="num" val="1"/>
        <cfvo type="num" val="3"/>
      </iconSet>
    </cfRule>
  </conditionalFormatting>
  <dataValidations count="4">
    <dataValidation allowBlank="1" showInputMessage="1" showErrorMessage="1" prompt="TK, License, NRE or Royalty" sqref="B7"/>
    <dataValidation allowBlank="1" showInputMessage="1" showErrorMessage="1" prompt="IPD or CSD" sqref="B8"/>
    <dataValidation allowBlank="1" showInputMessage="1" showErrorMessage="1" prompt="70% - 100% : Most likely close in this quarter_x000a_40% - 60% : Normal chance to close_x000a_0% - 30% : Low chance to close" sqref="B10"/>
    <dataValidation allowBlank="1" showInputMessage="1" showErrorMessage="1" prompt="Q1, Q2, Q3 or Q4" sqref="B11"/>
  </dataValidations>
  <hyperlinks>
    <hyperlink ref="A1" location="Menu!A1" display="Back To Menu"/>
    <hyperlink ref="B1" location="'Regular Cases'!A1" display="Regular Cases"/>
    <hyperlink ref="C1" location="QECD!B4" display="QECD"/>
    <hyperlink ref="D1" location="'Action Items'!A1" display="Action Items"/>
    <hyperlink ref="E1" location="Summary!A1" display="Summary"/>
    <hyperlink ref="F1" location="Weekly!A1" display="Weekly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Please choose &quot;High&quot;, &quot;Low&quot; or &quot;Funnel&quot; from the drop-down list, or enter it yourself._x000a__x000a_Funnel -- This project is being cooked and may go real in the next few quarters.">
          <x14:formula1>
            <xm:f>Worksheet!$A$2:$A$4</xm:f>
          </x14:formula1>
          <xm:sqref>B12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Q110"/>
  <sheetViews>
    <sheetView workbookViewId="0">
      <pane ySplit="2" topLeftCell="A3" activePane="bottomLeft" state="frozen"/>
      <selection pane="bottomLeft"/>
    </sheetView>
  </sheetViews>
  <sheetFormatPr defaultColWidth="18.42578125" defaultRowHeight="15" x14ac:dyDescent="0.25"/>
  <cols>
    <col min="1" max="1" width="24.5703125" style="1" customWidth="1"/>
    <col min="2" max="8" width="15.85546875" style="1" customWidth="1"/>
    <col min="9" max="9" width="17.140625" style="1" bestFit="1" customWidth="1"/>
    <col min="10" max="11" width="15.85546875" style="1" customWidth="1"/>
    <col min="12" max="14" width="15.85546875" style="1" hidden="1" customWidth="1"/>
    <col min="15" max="17" width="0" style="1" hidden="1" customWidth="1"/>
    <col min="18" max="16384" width="18.42578125" style="1"/>
  </cols>
  <sheetData>
    <row r="1" spans="1:17" s="68" customFormat="1" ht="18.75" x14ac:dyDescent="0.25">
      <c r="A1" s="226" t="s">
        <v>150</v>
      </c>
      <c r="B1" s="226" t="s">
        <v>149</v>
      </c>
      <c r="C1" s="226" t="s">
        <v>113</v>
      </c>
      <c r="D1" s="226" t="s">
        <v>21</v>
      </c>
      <c r="E1" s="226" t="s">
        <v>114</v>
      </c>
      <c r="F1" s="226" t="s">
        <v>177</v>
      </c>
    </row>
    <row r="2" spans="1:17" ht="4.5" customHeight="1" x14ac:dyDescent="0.25"/>
    <row r="3" spans="1:17" ht="28.5" x14ac:dyDescent="0.45">
      <c r="D3" s="223" t="str">
        <f ca="1">MID(CELL("filename",A1),FIND("]",CELL("filename",A1))+1,255)  &amp; IF(B5&lt;&gt;"", " : " &amp; B5 &amp; " - " &amp; B6, "")</f>
        <v>Project 14</v>
      </c>
    </row>
    <row r="4" spans="1:17" ht="18.75" x14ac:dyDescent="0.3">
      <c r="A4" s="115" t="s">
        <v>141</v>
      </c>
      <c r="B4" s="95"/>
      <c r="C4" s="95"/>
      <c r="D4" s="95"/>
      <c r="E4" s="95"/>
      <c r="F4" s="95" t="s">
        <v>153</v>
      </c>
      <c r="G4" s="95" t="s">
        <v>154</v>
      </c>
      <c r="L4" s="1" t="s">
        <v>147</v>
      </c>
      <c r="M4" s="1" t="s">
        <v>146</v>
      </c>
      <c r="N4" s="1" t="s">
        <v>152</v>
      </c>
      <c r="P4" s="1" t="s">
        <v>158</v>
      </c>
      <c r="Q4" s="1" t="s">
        <v>155</v>
      </c>
    </row>
    <row r="5" spans="1:17" x14ac:dyDescent="0.25">
      <c r="A5" s="95" t="s">
        <v>156</v>
      </c>
      <c r="B5" s="97"/>
      <c r="C5" s="95"/>
      <c r="D5" s="95" t="s">
        <v>20</v>
      </c>
      <c r="E5" s="95"/>
      <c r="F5" s="98"/>
      <c r="G5" s="98"/>
      <c r="L5" s="218" t="str">
        <f>IF(I23&lt;&gt;"", F5,"")</f>
        <v/>
      </c>
      <c r="M5" s="218" t="str">
        <f>IF(I23&lt;&gt;"","",IF(B10&gt;=40%,F5,""))</f>
        <v/>
      </c>
      <c r="N5" s="218">
        <f>IF(I23&lt;&gt;"","",IF(B10&lt;40%,F5,""))</f>
        <v>0</v>
      </c>
      <c r="P5" s="218" t="str">
        <f>IF(I23&lt;&gt;"", F6,"")</f>
        <v/>
      </c>
      <c r="Q5" s="1">
        <f>IF(P5 = "", F6, "")</f>
        <v>0</v>
      </c>
    </row>
    <row r="6" spans="1:17" x14ac:dyDescent="0.25">
      <c r="A6" s="95" t="s">
        <v>157</v>
      </c>
      <c r="B6" s="97"/>
      <c r="C6" s="95"/>
      <c r="D6" s="95" t="s">
        <v>45</v>
      </c>
      <c r="E6" s="95"/>
      <c r="F6" s="98"/>
      <c r="G6" s="98"/>
    </row>
    <row r="7" spans="1:17" x14ac:dyDescent="0.25">
      <c r="A7" s="95" t="s">
        <v>44</v>
      </c>
      <c r="B7" s="97"/>
      <c r="C7" s="95"/>
      <c r="D7" s="95"/>
      <c r="E7" s="95"/>
      <c r="F7" s="95"/>
      <c r="G7" s="95"/>
    </row>
    <row r="8" spans="1:17" x14ac:dyDescent="0.25">
      <c r="A8" s="95" t="s">
        <v>17</v>
      </c>
      <c r="B8" s="97"/>
      <c r="C8" s="95"/>
      <c r="D8" s="95" t="s">
        <v>43</v>
      </c>
      <c r="E8" s="253"/>
      <c r="F8" s="253"/>
      <c r="G8" s="253"/>
    </row>
    <row r="9" spans="1:17" x14ac:dyDescent="0.25">
      <c r="A9" s="95" t="s">
        <v>18</v>
      </c>
      <c r="B9" s="97"/>
      <c r="C9" s="95"/>
      <c r="D9" s="95"/>
      <c r="E9" s="95"/>
      <c r="F9" s="95"/>
      <c r="G9" s="95"/>
    </row>
    <row r="10" spans="1:17" x14ac:dyDescent="0.25">
      <c r="A10" s="95" t="s">
        <v>19</v>
      </c>
      <c r="B10" s="99"/>
      <c r="C10" s="95"/>
      <c r="D10" s="95" t="s">
        <v>159</v>
      </c>
      <c r="E10" s="253"/>
      <c r="F10" s="253"/>
      <c r="G10" s="253"/>
    </row>
    <row r="11" spans="1:17" x14ac:dyDescent="0.25">
      <c r="A11" s="95" t="s">
        <v>166</v>
      </c>
      <c r="B11" s="97"/>
      <c r="C11" s="95"/>
      <c r="D11" s="95" t="s">
        <v>160</v>
      </c>
      <c r="E11" s="253"/>
      <c r="F11" s="253"/>
      <c r="G11" s="253"/>
    </row>
    <row r="12" spans="1:17" x14ac:dyDescent="0.25">
      <c r="A12" s="95" t="s">
        <v>118</v>
      </c>
      <c r="B12" s="97"/>
      <c r="C12" s="95"/>
      <c r="D12" s="95" t="s">
        <v>161</v>
      </c>
      <c r="E12" s="253"/>
      <c r="F12" s="253"/>
      <c r="G12" s="253"/>
    </row>
    <row r="15" spans="1:17" ht="18.75" x14ac:dyDescent="0.3">
      <c r="A15" s="115" t="str">
        <f>"Stage: " &amp; B15</f>
        <v xml:space="preserve">Stage: </v>
      </c>
      <c r="B15" s="132" t="str">
        <f>IF(I23&lt;&gt;"", 10, IF(G23&lt;&gt;"", 8, IF(C23&lt;&gt;"", 6, IF(E18&lt;&gt;"", 4, IF(B18&lt;&gt;"", 2, "")))))</f>
        <v/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</row>
    <row r="16" spans="1:17" x14ac:dyDescent="0.25">
      <c r="A16" s="127" t="s">
        <v>0</v>
      </c>
      <c r="B16" s="216" t="s">
        <v>3</v>
      </c>
      <c r="C16" s="125" t="s">
        <v>6</v>
      </c>
      <c r="D16" s="125" t="s">
        <v>4</v>
      </c>
      <c r="E16" s="216" t="s">
        <v>5</v>
      </c>
      <c r="F16" s="125" t="s">
        <v>7</v>
      </c>
      <c r="G16" s="95"/>
      <c r="H16" s="95"/>
      <c r="I16" s="95"/>
      <c r="J16" s="95"/>
      <c r="K16" s="95"/>
      <c r="L16" s="95"/>
      <c r="M16" s="95"/>
      <c r="N16" s="95"/>
    </row>
    <row r="17" spans="1:14" x14ac:dyDescent="0.25">
      <c r="A17" s="126" t="s">
        <v>42</v>
      </c>
      <c r="B17" s="119"/>
      <c r="C17" s="119"/>
      <c r="D17" s="119"/>
      <c r="E17" s="119"/>
      <c r="F17" s="140"/>
      <c r="G17" s="96"/>
      <c r="H17" s="96"/>
      <c r="I17" s="96"/>
      <c r="J17" s="96"/>
      <c r="K17" s="96"/>
      <c r="L17" s="96"/>
      <c r="M17" s="96"/>
      <c r="N17" s="96"/>
    </row>
    <row r="18" spans="1:14" x14ac:dyDescent="0.25">
      <c r="A18" s="134" t="s">
        <v>1</v>
      </c>
      <c r="B18" s="118"/>
      <c r="C18" s="118"/>
      <c r="D18" s="118"/>
      <c r="E18" s="118"/>
      <c r="F18" s="133"/>
      <c r="G18" s="96"/>
      <c r="H18" s="96"/>
      <c r="I18" s="96"/>
      <c r="J18" s="96"/>
      <c r="K18" s="96"/>
      <c r="L18" s="96"/>
      <c r="M18" s="96"/>
      <c r="N18" s="96"/>
    </row>
    <row r="19" spans="1:14" x14ac:dyDescent="0.25">
      <c r="A19" s="134" t="s">
        <v>2</v>
      </c>
      <c r="B19" s="121" t="str">
        <f ca="1">IF(B18&lt;&gt;"", "Done", IF(B17&lt;&gt;"",(B17-TODAY()),""))</f>
        <v/>
      </c>
      <c r="C19" s="121" t="str">
        <f t="shared" ref="C19:N19" ca="1" si="0">IF(C18&lt;&gt;"", "Done", IF(C17&lt;&gt;"",(C17-TODAY()),""))</f>
        <v/>
      </c>
      <c r="D19" s="121" t="str">
        <f t="shared" ca="1" si="0"/>
        <v/>
      </c>
      <c r="E19" s="121" t="str">
        <f t="shared" ca="1" si="0"/>
        <v/>
      </c>
      <c r="F19" s="122" t="str">
        <f t="shared" ca="1" si="0"/>
        <v/>
      </c>
      <c r="G19" s="100" t="str">
        <f t="shared" ca="1" si="0"/>
        <v/>
      </c>
      <c r="H19" s="100" t="str">
        <f t="shared" ca="1" si="0"/>
        <v/>
      </c>
      <c r="I19" s="100" t="str">
        <f t="shared" ca="1" si="0"/>
        <v/>
      </c>
      <c r="J19" s="76" t="str">
        <f t="shared" ca="1" si="0"/>
        <v/>
      </c>
      <c r="K19" s="76" t="str">
        <f t="shared" ca="1" si="0"/>
        <v/>
      </c>
      <c r="L19" s="76" t="str">
        <f t="shared" ca="1" si="0"/>
        <v/>
      </c>
      <c r="M19" s="76" t="str">
        <f t="shared" ca="1" si="0"/>
        <v/>
      </c>
      <c r="N19" s="76" t="str">
        <f t="shared" ca="1" si="0"/>
        <v/>
      </c>
    </row>
    <row r="20" spans="1:14" x14ac:dyDescent="0.25">
      <c r="A20" s="135"/>
      <c r="B20" s="114"/>
      <c r="C20" s="114"/>
      <c r="D20" s="114"/>
      <c r="E20" s="114"/>
      <c r="F20" s="114"/>
      <c r="G20" s="114"/>
      <c r="H20" s="114"/>
      <c r="I20" s="114"/>
      <c r="J20" s="76"/>
      <c r="K20" s="76"/>
      <c r="L20" s="76"/>
      <c r="M20" s="76"/>
      <c r="N20" s="76"/>
    </row>
    <row r="21" spans="1:14" ht="30" x14ac:dyDescent="0.25">
      <c r="A21" s="126" t="s">
        <v>9</v>
      </c>
      <c r="B21" s="117" t="s">
        <v>8</v>
      </c>
      <c r="C21" s="217" t="s">
        <v>10</v>
      </c>
      <c r="D21" s="117" t="s">
        <v>11</v>
      </c>
      <c r="E21" s="117" t="s">
        <v>12</v>
      </c>
      <c r="F21" s="117" t="s">
        <v>13</v>
      </c>
      <c r="G21" s="217" t="s">
        <v>14</v>
      </c>
      <c r="H21" s="117" t="s">
        <v>16</v>
      </c>
      <c r="I21" s="217" t="s">
        <v>15</v>
      </c>
      <c r="J21" s="76"/>
      <c r="K21" s="76"/>
      <c r="L21" s="76"/>
      <c r="M21" s="76"/>
      <c r="N21" s="76"/>
    </row>
    <row r="22" spans="1:14" x14ac:dyDescent="0.25">
      <c r="A22" s="134" t="s">
        <v>42</v>
      </c>
      <c r="B22" s="118"/>
      <c r="C22" s="118"/>
      <c r="D22" s="118"/>
      <c r="E22" s="118"/>
      <c r="F22" s="118"/>
      <c r="G22" s="118"/>
      <c r="H22" s="118"/>
      <c r="I22" s="133"/>
      <c r="J22" s="76"/>
      <c r="K22" s="76"/>
      <c r="L22" s="76"/>
      <c r="M22" s="76"/>
      <c r="N22" s="76"/>
    </row>
    <row r="23" spans="1:14" x14ac:dyDescent="0.25">
      <c r="A23" s="134" t="s">
        <v>1</v>
      </c>
      <c r="B23" s="118"/>
      <c r="C23" s="118"/>
      <c r="D23" s="118"/>
      <c r="E23" s="118"/>
      <c r="F23" s="118"/>
      <c r="G23" s="118"/>
      <c r="H23" s="118"/>
      <c r="I23" s="133"/>
      <c r="J23" s="76"/>
      <c r="K23" s="76"/>
      <c r="L23" s="76"/>
      <c r="M23" s="76"/>
      <c r="N23" s="76"/>
    </row>
    <row r="24" spans="1:14" x14ac:dyDescent="0.25">
      <c r="A24" s="136" t="s">
        <v>2</v>
      </c>
      <c r="B24" s="124" t="str">
        <f ca="1">IF(B23&lt;&gt;"", "Done", IF(B22&lt;&gt;"",(B22-TODAY()),""))</f>
        <v/>
      </c>
      <c r="C24" s="124" t="str">
        <f t="shared" ref="C24:I24" ca="1" si="1">IF(C23&lt;&gt;"", "Done", IF(C22&lt;&gt;"",(C22-TODAY()),""))</f>
        <v/>
      </c>
      <c r="D24" s="124" t="str">
        <f t="shared" ca="1" si="1"/>
        <v/>
      </c>
      <c r="E24" s="124" t="str">
        <f t="shared" ca="1" si="1"/>
        <v/>
      </c>
      <c r="F24" s="124" t="str">
        <f t="shared" ca="1" si="1"/>
        <v/>
      </c>
      <c r="G24" s="124" t="str">
        <f t="shared" ca="1" si="1"/>
        <v/>
      </c>
      <c r="H24" s="120" t="str">
        <f t="shared" ca="1" si="1"/>
        <v/>
      </c>
      <c r="I24" s="122" t="str">
        <f t="shared" ca="1" si="1"/>
        <v/>
      </c>
      <c r="J24" s="76"/>
      <c r="K24" s="76"/>
      <c r="L24" s="76"/>
      <c r="M24" s="76"/>
      <c r="N24" s="76"/>
    </row>
    <row r="25" spans="1:14" x14ac:dyDescent="0.25">
      <c r="B25" s="76"/>
      <c r="C25" s="76"/>
      <c r="D25" s="76"/>
      <c r="E25" s="76"/>
      <c r="F25" s="76"/>
      <c r="G25" s="76"/>
      <c r="H25" s="123"/>
      <c r="I25" s="76"/>
      <c r="J25" s="76"/>
      <c r="K25" s="76"/>
      <c r="L25" s="76"/>
      <c r="M25" s="76"/>
      <c r="N25" s="76"/>
    </row>
    <row r="26" spans="1:14" x14ac:dyDescent="0.25"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</row>
    <row r="29" spans="1:14" ht="18.75" x14ac:dyDescent="0.3">
      <c r="A29" s="116" t="s">
        <v>21</v>
      </c>
      <c r="B29" s="66" t="s">
        <v>41</v>
      </c>
      <c r="C29" s="66" t="s">
        <v>42</v>
      </c>
      <c r="D29" s="66" t="s">
        <v>1</v>
      </c>
      <c r="E29" s="66" t="s">
        <v>67</v>
      </c>
      <c r="F29" s="1" t="s">
        <v>43</v>
      </c>
    </row>
    <row r="30" spans="1:14" x14ac:dyDescent="0.25">
      <c r="A30" s="71" t="str">
        <f>IF(B30&lt;&gt;"", IF(D30 = "", 1, ""), "")</f>
        <v/>
      </c>
      <c r="B30" s="224"/>
      <c r="C30" s="224"/>
      <c r="D30" s="224"/>
      <c r="E30" s="72"/>
      <c r="F30" s="73"/>
      <c r="I30" s="129" t="str">
        <f>IF(A30="","",HYPERLINK("#'Action Items'!A1", "Go back to Action Items"))</f>
        <v/>
      </c>
    </row>
    <row r="31" spans="1:14" x14ac:dyDescent="0.25">
      <c r="A31" s="71" t="str">
        <f>IF(B31&lt;&gt;"", IF(D31 = "", MAX($A$30:A30)+1, ""), "")</f>
        <v/>
      </c>
      <c r="B31" s="224"/>
      <c r="C31" s="224"/>
      <c r="D31" s="224"/>
      <c r="E31" s="72"/>
      <c r="F31" s="73"/>
      <c r="I31" s="129" t="str">
        <f t="shared" ref="I31:I94" si="2">IF(A31="","",HYPERLINK("#'Action Items'!A1", "Go back to Action Items"))</f>
        <v/>
      </c>
    </row>
    <row r="32" spans="1:14" x14ac:dyDescent="0.25">
      <c r="A32" s="71" t="str">
        <f>IF(B32&lt;&gt;"", IF(D32 = "", MAX($A$30:A31)+1, ""), "")</f>
        <v/>
      </c>
      <c r="B32" s="224"/>
      <c r="C32" s="224"/>
      <c r="D32" s="224"/>
      <c r="E32" s="72"/>
      <c r="F32" s="73"/>
      <c r="I32" s="129" t="str">
        <f t="shared" si="2"/>
        <v/>
      </c>
    </row>
    <row r="33" spans="1:9" x14ac:dyDescent="0.25">
      <c r="A33" s="71" t="str">
        <f>IF(B33&lt;&gt;"", IF(D33 = "", MAX($A$30:A32)+1, ""), "")</f>
        <v/>
      </c>
      <c r="B33" s="224"/>
      <c r="C33" s="224"/>
      <c r="D33" s="224"/>
      <c r="E33" s="72"/>
      <c r="F33" s="73"/>
      <c r="I33" s="129" t="str">
        <f t="shared" si="2"/>
        <v/>
      </c>
    </row>
    <row r="34" spans="1:9" x14ac:dyDescent="0.25">
      <c r="A34" s="71" t="str">
        <f>IF(B34&lt;&gt;"", IF(D34 = "", MAX($A$30:A33)+1, ""), "")</f>
        <v/>
      </c>
      <c r="B34" s="224"/>
      <c r="C34" s="224"/>
      <c r="D34" s="224"/>
      <c r="E34" s="72"/>
      <c r="F34" s="73"/>
      <c r="I34" s="129" t="str">
        <f t="shared" si="2"/>
        <v/>
      </c>
    </row>
    <row r="35" spans="1:9" x14ac:dyDescent="0.25">
      <c r="A35" s="71" t="str">
        <f>IF(B35&lt;&gt;"", IF(D35 = "", MAX($A$30:A34)+1, ""), "")</f>
        <v/>
      </c>
      <c r="B35" s="224"/>
      <c r="C35" s="224"/>
      <c r="D35" s="224"/>
      <c r="E35" s="72"/>
      <c r="F35" s="73"/>
      <c r="I35" s="129" t="str">
        <f t="shared" si="2"/>
        <v/>
      </c>
    </row>
    <row r="36" spans="1:9" x14ac:dyDescent="0.25">
      <c r="A36" s="71" t="str">
        <f>IF(B36&lt;&gt;"", IF(D36 = "", MAX($A$30:A35)+1, ""), "")</f>
        <v/>
      </c>
      <c r="B36" s="224"/>
      <c r="C36" s="224"/>
      <c r="D36" s="224"/>
      <c r="E36" s="72"/>
      <c r="F36" s="73"/>
      <c r="I36" s="129" t="str">
        <f t="shared" si="2"/>
        <v/>
      </c>
    </row>
    <row r="37" spans="1:9" x14ac:dyDescent="0.25">
      <c r="A37" s="71" t="str">
        <f>IF(B37&lt;&gt;"", IF(D37 = "", MAX($A$30:A36)+1, ""), "")</f>
        <v/>
      </c>
      <c r="B37" s="224"/>
      <c r="C37" s="224"/>
      <c r="D37" s="224"/>
      <c r="E37" s="72"/>
      <c r="F37" s="73"/>
      <c r="I37" s="129" t="str">
        <f t="shared" si="2"/>
        <v/>
      </c>
    </row>
    <row r="38" spans="1:9" x14ac:dyDescent="0.25">
      <c r="A38" s="71" t="str">
        <f>IF(B38&lt;&gt;"", IF(D38 = "", MAX($A$30:A37)+1, ""), "")</f>
        <v/>
      </c>
      <c r="B38" s="224"/>
      <c r="C38" s="224"/>
      <c r="D38" s="224"/>
      <c r="E38" s="72"/>
      <c r="F38" s="73"/>
      <c r="I38" s="129" t="str">
        <f t="shared" si="2"/>
        <v/>
      </c>
    </row>
    <row r="39" spans="1:9" x14ac:dyDescent="0.25">
      <c r="A39" s="71" t="str">
        <f>IF(B39&lt;&gt;"", IF(D39 = "", MAX($A$30:A38)+1, ""), "")</f>
        <v/>
      </c>
      <c r="B39" s="224"/>
      <c r="C39" s="224"/>
      <c r="D39" s="224"/>
      <c r="E39" s="72"/>
      <c r="F39" s="73"/>
      <c r="I39" s="129" t="str">
        <f t="shared" si="2"/>
        <v/>
      </c>
    </row>
    <row r="40" spans="1:9" x14ac:dyDescent="0.25">
      <c r="A40" s="71" t="str">
        <f>IF(B40&lt;&gt;"", IF(D40 = "", MAX($A$30:A39)+1, ""), "")</f>
        <v/>
      </c>
      <c r="B40" s="224"/>
      <c r="C40" s="224"/>
      <c r="D40" s="224"/>
      <c r="E40" s="72"/>
      <c r="F40" s="73"/>
      <c r="I40" s="129" t="str">
        <f t="shared" si="2"/>
        <v/>
      </c>
    </row>
    <row r="41" spans="1:9" x14ac:dyDescent="0.25">
      <c r="A41" s="71" t="str">
        <f>IF(B41&lt;&gt;"", IF(D41 = "", MAX($A$30:A40)+1, ""), "")</f>
        <v/>
      </c>
      <c r="B41" s="224"/>
      <c r="C41" s="224"/>
      <c r="D41" s="224"/>
      <c r="E41" s="72"/>
      <c r="F41" s="73"/>
      <c r="I41" s="129" t="str">
        <f t="shared" si="2"/>
        <v/>
      </c>
    </row>
    <row r="42" spans="1:9" x14ac:dyDescent="0.25">
      <c r="A42" s="71" t="str">
        <f>IF(B42&lt;&gt;"", IF(D42 = "", MAX($A$30:A41)+1, ""), "")</f>
        <v/>
      </c>
      <c r="B42" s="224"/>
      <c r="C42" s="224"/>
      <c r="D42" s="224"/>
      <c r="E42" s="72"/>
      <c r="F42" s="73"/>
      <c r="I42" s="129" t="str">
        <f t="shared" si="2"/>
        <v/>
      </c>
    </row>
    <row r="43" spans="1:9" x14ac:dyDescent="0.25">
      <c r="A43" s="71" t="str">
        <f>IF(B43&lt;&gt;"", IF(D43 = "", MAX($A$30:A42)+1, ""), "")</f>
        <v/>
      </c>
      <c r="B43" s="224"/>
      <c r="C43" s="224"/>
      <c r="D43" s="224"/>
      <c r="E43" s="72"/>
      <c r="F43" s="73"/>
      <c r="I43" s="129" t="str">
        <f t="shared" si="2"/>
        <v/>
      </c>
    </row>
    <row r="44" spans="1:9" x14ac:dyDescent="0.25">
      <c r="A44" s="71" t="str">
        <f>IF(B44&lt;&gt;"", IF(D44 = "", MAX($A$30:A43)+1, ""), "")</f>
        <v/>
      </c>
      <c r="B44" s="224"/>
      <c r="C44" s="224"/>
      <c r="D44" s="224"/>
      <c r="E44" s="72"/>
      <c r="F44" s="73"/>
      <c r="I44" s="129" t="str">
        <f t="shared" si="2"/>
        <v/>
      </c>
    </row>
    <row r="45" spans="1:9" x14ac:dyDescent="0.25">
      <c r="A45" s="71"/>
      <c r="B45" s="224"/>
      <c r="C45" s="224"/>
      <c r="D45" s="224"/>
      <c r="E45" s="72"/>
      <c r="F45" s="73"/>
      <c r="I45" s="129" t="str">
        <f t="shared" si="2"/>
        <v/>
      </c>
    </row>
    <row r="46" spans="1:9" x14ac:dyDescent="0.25">
      <c r="A46" s="71"/>
      <c r="B46" s="224"/>
      <c r="C46" s="224"/>
      <c r="D46" s="224"/>
      <c r="E46" s="72"/>
      <c r="F46" s="73"/>
      <c r="I46" s="129" t="str">
        <f t="shared" si="2"/>
        <v/>
      </c>
    </row>
    <row r="47" spans="1:9" x14ac:dyDescent="0.25">
      <c r="A47" s="71"/>
      <c r="B47" s="224"/>
      <c r="C47" s="224"/>
      <c r="D47" s="224"/>
      <c r="E47" s="72"/>
      <c r="F47" s="73"/>
      <c r="I47" s="129" t="str">
        <f t="shared" si="2"/>
        <v/>
      </c>
    </row>
    <row r="48" spans="1:9" x14ac:dyDescent="0.25">
      <c r="A48" s="71"/>
      <c r="B48" s="224"/>
      <c r="C48" s="224"/>
      <c r="D48" s="224"/>
      <c r="E48" s="72"/>
      <c r="F48" s="73"/>
      <c r="I48" s="129" t="str">
        <f t="shared" si="2"/>
        <v/>
      </c>
    </row>
    <row r="49" spans="1:9" x14ac:dyDescent="0.25">
      <c r="A49" s="71"/>
      <c r="B49" s="224"/>
      <c r="C49" s="224"/>
      <c r="D49" s="224"/>
      <c r="E49" s="72"/>
      <c r="F49" s="73"/>
      <c r="I49" s="129" t="str">
        <f t="shared" si="2"/>
        <v/>
      </c>
    </row>
    <row r="50" spans="1:9" x14ac:dyDescent="0.25">
      <c r="A50" s="71"/>
      <c r="B50" s="224"/>
      <c r="C50" s="224"/>
      <c r="D50" s="224"/>
      <c r="E50" s="72"/>
      <c r="F50" s="73"/>
      <c r="I50" s="129" t="str">
        <f t="shared" si="2"/>
        <v/>
      </c>
    </row>
    <row r="51" spans="1:9" x14ac:dyDescent="0.25">
      <c r="A51" s="71"/>
      <c r="B51" s="224"/>
      <c r="C51" s="224"/>
      <c r="D51" s="224"/>
      <c r="E51" s="72"/>
      <c r="F51" s="73"/>
      <c r="I51" s="129" t="str">
        <f t="shared" si="2"/>
        <v/>
      </c>
    </row>
    <row r="52" spans="1:9" x14ac:dyDescent="0.25">
      <c r="A52" s="71"/>
      <c r="B52" s="224"/>
      <c r="C52" s="224"/>
      <c r="D52" s="224"/>
      <c r="E52" s="72"/>
      <c r="F52" s="73"/>
      <c r="I52" s="129" t="str">
        <f t="shared" si="2"/>
        <v/>
      </c>
    </row>
    <row r="53" spans="1:9" x14ac:dyDescent="0.25">
      <c r="A53" s="71"/>
      <c r="B53" s="224"/>
      <c r="C53" s="224"/>
      <c r="D53" s="224"/>
      <c r="E53" s="72"/>
      <c r="F53" s="73"/>
      <c r="I53" s="129" t="str">
        <f t="shared" si="2"/>
        <v/>
      </c>
    </row>
    <row r="54" spans="1:9" x14ac:dyDescent="0.25">
      <c r="A54" s="71"/>
      <c r="B54" s="224"/>
      <c r="C54" s="224"/>
      <c r="D54" s="224"/>
      <c r="E54" s="72"/>
      <c r="F54" s="73"/>
      <c r="I54" s="129" t="str">
        <f t="shared" si="2"/>
        <v/>
      </c>
    </row>
    <row r="55" spans="1:9" x14ac:dyDescent="0.25">
      <c r="A55" s="71"/>
      <c r="B55" s="224"/>
      <c r="C55" s="224"/>
      <c r="D55" s="224"/>
      <c r="E55" s="72"/>
      <c r="F55" s="73"/>
      <c r="I55" s="129" t="str">
        <f t="shared" si="2"/>
        <v/>
      </c>
    </row>
    <row r="56" spans="1:9" x14ac:dyDescent="0.25">
      <c r="A56" s="71"/>
      <c r="B56" s="224"/>
      <c r="C56" s="224"/>
      <c r="D56" s="224"/>
      <c r="E56" s="72"/>
      <c r="F56" s="73"/>
      <c r="I56" s="129" t="str">
        <f t="shared" si="2"/>
        <v/>
      </c>
    </row>
    <row r="57" spans="1:9" x14ac:dyDescent="0.25">
      <c r="A57" s="71"/>
      <c r="B57" s="224"/>
      <c r="C57" s="224"/>
      <c r="D57" s="224"/>
      <c r="E57" s="72"/>
      <c r="F57" s="73"/>
      <c r="I57" s="129" t="str">
        <f t="shared" si="2"/>
        <v/>
      </c>
    </row>
    <row r="58" spans="1:9" x14ac:dyDescent="0.25">
      <c r="A58" s="71"/>
      <c r="B58" s="224"/>
      <c r="C58" s="224"/>
      <c r="D58" s="224"/>
      <c r="E58" s="72"/>
      <c r="F58" s="73"/>
      <c r="I58" s="129" t="str">
        <f t="shared" si="2"/>
        <v/>
      </c>
    </row>
    <row r="59" spans="1:9" x14ac:dyDescent="0.25">
      <c r="A59" s="71"/>
      <c r="B59" s="224"/>
      <c r="C59" s="224"/>
      <c r="D59" s="224"/>
      <c r="E59" s="72"/>
      <c r="F59" s="73"/>
      <c r="I59" s="129" t="str">
        <f t="shared" si="2"/>
        <v/>
      </c>
    </row>
    <row r="60" spans="1:9" x14ac:dyDescent="0.25">
      <c r="A60" s="71"/>
      <c r="B60" s="224"/>
      <c r="C60" s="224"/>
      <c r="D60" s="224"/>
      <c r="E60" s="72"/>
      <c r="F60" s="73"/>
      <c r="I60" s="129" t="str">
        <f t="shared" si="2"/>
        <v/>
      </c>
    </row>
    <row r="61" spans="1:9" x14ac:dyDescent="0.25">
      <c r="A61" s="71"/>
      <c r="B61" s="224"/>
      <c r="C61" s="224"/>
      <c r="D61" s="224"/>
      <c r="E61" s="72"/>
      <c r="F61" s="73"/>
      <c r="I61" s="129" t="str">
        <f t="shared" si="2"/>
        <v/>
      </c>
    </row>
    <row r="62" spans="1:9" x14ac:dyDescent="0.25">
      <c r="A62" s="71"/>
      <c r="B62" s="224"/>
      <c r="C62" s="224"/>
      <c r="D62" s="224"/>
      <c r="E62" s="72"/>
      <c r="F62" s="73"/>
      <c r="I62" s="129" t="str">
        <f t="shared" si="2"/>
        <v/>
      </c>
    </row>
    <row r="63" spans="1:9" x14ac:dyDescent="0.25">
      <c r="A63" s="71"/>
      <c r="B63" s="224"/>
      <c r="C63" s="224"/>
      <c r="D63" s="224"/>
      <c r="E63" s="72"/>
      <c r="F63" s="73"/>
      <c r="I63" s="129" t="str">
        <f t="shared" si="2"/>
        <v/>
      </c>
    </row>
    <row r="64" spans="1:9" x14ac:dyDescent="0.25">
      <c r="A64" s="71"/>
      <c r="B64" s="224"/>
      <c r="C64" s="224"/>
      <c r="D64" s="224"/>
      <c r="E64" s="72"/>
      <c r="F64" s="73"/>
      <c r="I64" s="129" t="str">
        <f t="shared" si="2"/>
        <v/>
      </c>
    </row>
    <row r="65" spans="1:9" x14ac:dyDescent="0.25">
      <c r="A65" s="71"/>
      <c r="B65" s="224"/>
      <c r="C65" s="224"/>
      <c r="D65" s="224"/>
      <c r="E65" s="72"/>
      <c r="F65" s="73"/>
      <c r="I65" s="129" t="str">
        <f t="shared" si="2"/>
        <v/>
      </c>
    </row>
    <row r="66" spans="1:9" x14ac:dyDescent="0.25">
      <c r="A66" s="71"/>
      <c r="B66" s="224"/>
      <c r="C66" s="224"/>
      <c r="D66" s="224"/>
      <c r="E66" s="72"/>
      <c r="F66" s="73"/>
      <c r="I66" s="129" t="str">
        <f t="shared" si="2"/>
        <v/>
      </c>
    </row>
    <row r="67" spans="1:9" x14ac:dyDescent="0.25">
      <c r="A67" s="71"/>
      <c r="B67" s="224"/>
      <c r="C67" s="224"/>
      <c r="D67" s="224"/>
      <c r="E67" s="72"/>
      <c r="F67" s="73"/>
      <c r="I67" s="129" t="str">
        <f t="shared" si="2"/>
        <v/>
      </c>
    </row>
    <row r="68" spans="1:9" x14ac:dyDescent="0.25">
      <c r="A68" s="71"/>
      <c r="B68" s="224"/>
      <c r="C68" s="224"/>
      <c r="D68" s="224"/>
      <c r="E68" s="72"/>
      <c r="F68" s="73"/>
      <c r="I68" s="129" t="str">
        <f t="shared" si="2"/>
        <v/>
      </c>
    </row>
    <row r="69" spans="1:9" x14ac:dyDescent="0.25">
      <c r="A69" s="71"/>
      <c r="B69" s="224"/>
      <c r="C69" s="224"/>
      <c r="D69" s="224"/>
      <c r="E69" s="72"/>
      <c r="F69" s="73"/>
      <c r="I69" s="129" t="str">
        <f t="shared" si="2"/>
        <v/>
      </c>
    </row>
    <row r="70" spans="1:9" x14ac:dyDescent="0.25">
      <c r="A70" s="71"/>
      <c r="B70" s="224"/>
      <c r="C70" s="224"/>
      <c r="D70" s="224"/>
      <c r="E70" s="72"/>
      <c r="F70" s="73"/>
      <c r="I70" s="129" t="str">
        <f t="shared" si="2"/>
        <v/>
      </c>
    </row>
    <row r="71" spans="1:9" x14ac:dyDescent="0.25">
      <c r="A71" s="71"/>
      <c r="B71" s="224"/>
      <c r="C71" s="224"/>
      <c r="D71" s="224"/>
      <c r="E71" s="72"/>
      <c r="F71" s="73"/>
      <c r="I71" s="129" t="str">
        <f t="shared" si="2"/>
        <v/>
      </c>
    </row>
    <row r="72" spans="1:9" x14ac:dyDescent="0.25">
      <c r="A72" s="71"/>
      <c r="B72" s="224"/>
      <c r="C72" s="224"/>
      <c r="D72" s="224"/>
      <c r="E72" s="72"/>
      <c r="F72" s="73"/>
      <c r="I72" s="129" t="str">
        <f t="shared" si="2"/>
        <v/>
      </c>
    </row>
    <row r="73" spans="1:9" x14ac:dyDescent="0.25">
      <c r="A73" s="71"/>
      <c r="B73" s="224"/>
      <c r="C73" s="224"/>
      <c r="D73" s="224"/>
      <c r="E73" s="72"/>
      <c r="F73" s="73"/>
      <c r="I73" s="129" t="str">
        <f t="shared" si="2"/>
        <v/>
      </c>
    </row>
    <row r="74" spans="1:9" x14ac:dyDescent="0.25">
      <c r="A74" s="71"/>
      <c r="B74" s="224"/>
      <c r="C74" s="224"/>
      <c r="D74" s="224"/>
      <c r="E74" s="72"/>
      <c r="F74" s="73"/>
      <c r="I74" s="129" t="str">
        <f t="shared" si="2"/>
        <v/>
      </c>
    </row>
    <row r="75" spans="1:9" x14ac:dyDescent="0.25">
      <c r="A75" s="71"/>
      <c r="B75" s="224"/>
      <c r="C75" s="224"/>
      <c r="D75" s="224"/>
      <c r="E75" s="72"/>
      <c r="F75" s="73"/>
      <c r="I75" s="129" t="str">
        <f t="shared" si="2"/>
        <v/>
      </c>
    </row>
    <row r="76" spans="1:9" x14ac:dyDescent="0.25">
      <c r="A76" s="71"/>
      <c r="B76" s="224"/>
      <c r="C76" s="224"/>
      <c r="D76" s="224"/>
      <c r="E76" s="72"/>
      <c r="F76" s="73"/>
      <c r="I76" s="129" t="str">
        <f t="shared" si="2"/>
        <v/>
      </c>
    </row>
    <row r="77" spans="1:9" x14ac:dyDescent="0.25">
      <c r="A77" s="71"/>
      <c r="B77" s="224"/>
      <c r="C77" s="224"/>
      <c r="D77" s="224"/>
      <c r="E77" s="72"/>
      <c r="F77" s="73"/>
      <c r="I77" s="129" t="str">
        <f t="shared" si="2"/>
        <v/>
      </c>
    </row>
    <row r="78" spans="1:9" x14ac:dyDescent="0.25">
      <c r="A78" s="71"/>
      <c r="B78" s="224"/>
      <c r="C78" s="224"/>
      <c r="D78" s="224"/>
      <c r="E78" s="72"/>
      <c r="F78" s="73"/>
      <c r="I78" s="129" t="str">
        <f t="shared" si="2"/>
        <v/>
      </c>
    </row>
    <row r="79" spans="1:9" x14ac:dyDescent="0.25">
      <c r="A79" s="71"/>
      <c r="B79" s="224"/>
      <c r="C79" s="224"/>
      <c r="D79" s="224"/>
      <c r="E79" s="72"/>
      <c r="F79" s="73"/>
      <c r="I79" s="129" t="str">
        <f t="shared" si="2"/>
        <v/>
      </c>
    </row>
    <row r="80" spans="1:9" x14ac:dyDescent="0.25">
      <c r="A80" s="71"/>
      <c r="B80" s="224"/>
      <c r="C80" s="224"/>
      <c r="D80" s="224"/>
      <c r="E80" s="72"/>
      <c r="F80" s="73"/>
      <c r="I80" s="129" t="str">
        <f t="shared" si="2"/>
        <v/>
      </c>
    </row>
    <row r="81" spans="1:9" x14ac:dyDescent="0.25">
      <c r="A81" s="71"/>
      <c r="B81" s="224"/>
      <c r="C81" s="224"/>
      <c r="D81" s="224"/>
      <c r="E81" s="72"/>
      <c r="F81" s="73"/>
      <c r="I81" s="129" t="str">
        <f t="shared" si="2"/>
        <v/>
      </c>
    </row>
    <row r="82" spans="1:9" x14ac:dyDescent="0.25">
      <c r="A82" s="71"/>
      <c r="B82" s="224"/>
      <c r="C82" s="224"/>
      <c r="D82" s="224"/>
      <c r="E82" s="72"/>
      <c r="F82" s="73"/>
      <c r="I82" s="129" t="str">
        <f t="shared" si="2"/>
        <v/>
      </c>
    </row>
    <row r="83" spans="1:9" x14ac:dyDescent="0.25">
      <c r="A83" s="71"/>
      <c r="B83" s="224"/>
      <c r="C83" s="224"/>
      <c r="D83" s="224"/>
      <c r="E83" s="72"/>
      <c r="F83" s="73"/>
      <c r="I83" s="129" t="str">
        <f t="shared" si="2"/>
        <v/>
      </c>
    </row>
    <row r="84" spans="1:9" x14ac:dyDescent="0.25">
      <c r="A84" s="71"/>
      <c r="B84" s="224"/>
      <c r="C84" s="224"/>
      <c r="D84" s="224"/>
      <c r="E84" s="72"/>
      <c r="F84" s="73"/>
      <c r="I84" s="129" t="str">
        <f t="shared" si="2"/>
        <v/>
      </c>
    </row>
    <row r="85" spans="1:9" x14ac:dyDescent="0.25">
      <c r="A85" s="71"/>
      <c r="B85" s="224"/>
      <c r="C85" s="224"/>
      <c r="D85" s="224"/>
      <c r="E85" s="72"/>
      <c r="F85" s="73"/>
      <c r="I85" s="129" t="str">
        <f t="shared" si="2"/>
        <v/>
      </c>
    </row>
    <row r="86" spans="1:9" x14ac:dyDescent="0.25">
      <c r="A86" s="71"/>
      <c r="B86" s="224"/>
      <c r="C86" s="224"/>
      <c r="D86" s="224"/>
      <c r="E86" s="72"/>
      <c r="F86" s="73"/>
      <c r="I86" s="129" t="str">
        <f t="shared" si="2"/>
        <v/>
      </c>
    </row>
    <row r="87" spans="1:9" x14ac:dyDescent="0.25">
      <c r="A87" s="71"/>
      <c r="B87" s="224"/>
      <c r="C87" s="224"/>
      <c r="D87" s="224"/>
      <c r="E87" s="72"/>
      <c r="F87" s="73"/>
      <c r="I87" s="129" t="str">
        <f t="shared" si="2"/>
        <v/>
      </c>
    </row>
    <row r="88" spans="1:9" x14ac:dyDescent="0.25">
      <c r="A88" s="71"/>
      <c r="B88" s="224"/>
      <c r="C88" s="224"/>
      <c r="D88" s="224"/>
      <c r="E88" s="72"/>
      <c r="F88" s="73"/>
      <c r="I88" s="129" t="str">
        <f t="shared" si="2"/>
        <v/>
      </c>
    </row>
    <row r="89" spans="1:9" x14ac:dyDescent="0.25">
      <c r="A89" s="71"/>
      <c r="B89" s="224"/>
      <c r="C89" s="224"/>
      <c r="D89" s="224"/>
      <c r="E89" s="72"/>
      <c r="F89" s="73"/>
      <c r="I89" s="129" t="str">
        <f t="shared" si="2"/>
        <v/>
      </c>
    </row>
    <row r="90" spans="1:9" x14ac:dyDescent="0.25">
      <c r="A90" s="71"/>
      <c r="B90" s="224"/>
      <c r="C90" s="224"/>
      <c r="D90" s="224"/>
      <c r="E90" s="72"/>
      <c r="F90" s="73"/>
      <c r="I90" s="129" t="str">
        <f t="shared" si="2"/>
        <v/>
      </c>
    </row>
    <row r="91" spans="1:9" x14ac:dyDescent="0.25">
      <c r="A91" s="71"/>
      <c r="B91" s="224"/>
      <c r="C91" s="224"/>
      <c r="D91" s="224"/>
      <c r="E91" s="72"/>
      <c r="F91" s="73"/>
      <c r="I91" s="129" t="str">
        <f t="shared" si="2"/>
        <v/>
      </c>
    </row>
    <row r="92" spans="1:9" x14ac:dyDescent="0.25">
      <c r="A92" s="71"/>
      <c r="B92" s="224"/>
      <c r="C92" s="224"/>
      <c r="D92" s="224"/>
      <c r="E92" s="72"/>
      <c r="F92" s="73"/>
      <c r="I92" s="129" t="str">
        <f t="shared" si="2"/>
        <v/>
      </c>
    </row>
    <row r="93" spans="1:9" x14ac:dyDescent="0.25">
      <c r="A93" s="71"/>
      <c r="B93" s="224"/>
      <c r="C93" s="224"/>
      <c r="D93" s="224"/>
      <c r="E93" s="72"/>
      <c r="F93" s="73"/>
      <c r="I93" s="129" t="str">
        <f t="shared" si="2"/>
        <v/>
      </c>
    </row>
    <row r="94" spans="1:9" x14ac:dyDescent="0.25">
      <c r="A94" s="71"/>
      <c r="B94" s="224"/>
      <c r="C94" s="224"/>
      <c r="D94" s="224"/>
      <c r="E94" s="72"/>
      <c r="F94" s="73"/>
      <c r="I94" s="129" t="str">
        <f t="shared" si="2"/>
        <v/>
      </c>
    </row>
    <row r="95" spans="1:9" x14ac:dyDescent="0.25">
      <c r="A95" s="71"/>
      <c r="B95" s="224"/>
      <c r="C95" s="224"/>
      <c r="D95" s="224"/>
      <c r="E95" s="72"/>
      <c r="F95" s="73"/>
      <c r="I95" s="129" t="str">
        <f t="shared" ref="I95:I108" si="3">IF(A95="","",HYPERLINK("#'Action Items'!A1", "Go back to Action Items"))</f>
        <v/>
      </c>
    </row>
    <row r="96" spans="1:9" x14ac:dyDescent="0.25">
      <c r="A96" s="71"/>
      <c r="B96" s="224"/>
      <c r="C96" s="224"/>
      <c r="D96" s="224"/>
      <c r="E96" s="72"/>
      <c r="F96" s="73"/>
      <c r="I96" s="129" t="str">
        <f t="shared" si="3"/>
        <v/>
      </c>
    </row>
    <row r="97" spans="1:9" x14ac:dyDescent="0.25">
      <c r="A97" s="71"/>
      <c r="B97" s="224"/>
      <c r="C97" s="224"/>
      <c r="D97" s="224"/>
      <c r="E97" s="72"/>
      <c r="F97" s="73"/>
      <c r="I97" s="129" t="str">
        <f t="shared" si="3"/>
        <v/>
      </c>
    </row>
    <row r="98" spans="1:9" x14ac:dyDescent="0.25">
      <c r="A98" s="71"/>
      <c r="B98" s="224"/>
      <c r="C98" s="224"/>
      <c r="D98" s="224"/>
      <c r="E98" s="72"/>
      <c r="F98" s="73"/>
      <c r="I98" s="129" t="str">
        <f t="shared" si="3"/>
        <v/>
      </c>
    </row>
    <row r="99" spans="1:9" x14ac:dyDescent="0.25">
      <c r="A99" s="71"/>
      <c r="B99" s="224"/>
      <c r="C99" s="224"/>
      <c r="D99" s="224"/>
      <c r="E99" s="72"/>
      <c r="F99" s="73"/>
      <c r="I99" s="129" t="str">
        <f t="shared" si="3"/>
        <v/>
      </c>
    </row>
    <row r="100" spans="1:9" x14ac:dyDescent="0.25">
      <c r="A100" s="71"/>
      <c r="B100" s="224"/>
      <c r="C100" s="224"/>
      <c r="D100" s="224"/>
      <c r="E100" s="72"/>
      <c r="F100" s="73"/>
      <c r="I100" s="129" t="str">
        <f t="shared" si="3"/>
        <v/>
      </c>
    </row>
    <row r="101" spans="1:9" x14ac:dyDescent="0.25">
      <c r="A101" s="71"/>
      <c r="B101" s="224"/>
      <c r="C101" s="224"/>
      <c r="D101" s="224"/>
      <c r="E101" s="72"/>
      <c r="F101" s="73"/>
      <c r="I101" s="129" t="str">
        <f t="shared" si="3"/>
        <v/>
      </c>
    </row>
    <row r="102" spans="1:9" x14ac:dyDescent="0.25">
      <c r="A102" s="71"/>
      <c r="B102" s="224"/>
      <c r="C102" s="224"/>
      <c r="D102" s="224"/>
      <c r="E102" s="72"/>
      <c r="F102" s="73"/>
      <c r="I102" s="129" t="str">
        <f t="shared" si="3"/>
        <v/>
      </c>
    </row>
    <row r="103" spans="1:9" x14ac:dyDescent="0.25">
      <c r="A103" s="71"/>
      <c r="B103" s="224"/>
      <c r="C103" s="224"/>
      <c r="D103" s="224"/>
      <c r="E103" s="72"/>
      <c r="F103" s="73"/>
      <c r="I103" s="129" t="str">
        <f t="shared" si="3"/>
        <v/>
      </c>
    </row>
    <row r="104" spans="1:9" x14ac:dyDescent="0.25">
      <c r="A104" s="71"/>
      <c r="B104" s="224"/>
      <c r="C104" s="224"/>
      <c r="D104" s="224"/>
      <c r="E104" s="72"/>
      <c r="F104" s="73"/>
      <c r="I104" s="129" t="str">
        <f t="shared" si="3"/>
        <v/>
      </c>
    </row>
    <row r="105" spans="1:9" x14ac:dyDescent="0.25">
      <c r="A105" s="71"/>
      <c r="B105" s="224"/>
      <c r="C105" s="224"/>
      <c r="D105" s="224"/>
      <c r="E105" s="72"/>
      <c r="F105" s="73"/>
      <c r="I105" s="129" t="str">
        <f t="shared" si="3"/>
        <v/>
      </c>
    </row>
    <row r="106" spans="1:9" x14ac:dyDescent="0.25">
      <c r="A106" s="71"/>
      <c r="B106" s="224"/>
      <c r="C106" s="224"/>
      <c r="D106" s="224"/>
      <c r="E106" s="72"/>
      <c r="F106" s="73"/>
      <c r="I106" s="129" t="str">
        <f t="shared" si="3"/>
        <v/>
      </c>
    </row>
    <row r="107" spans="1:9" x14ac:dyDescent="0.25">
      <c r="A107" s="71"/>
      <c r="B107" s="224"/>
      <c r="C107" s="224"/>
      <c r="D107" s="224"/>
      <c r="E107" s="72"/>
      <c r="F107" s="73"/>
      <c r="I107" s="129" t="str">
        <f t="shared" si="3"/>
        <v/>
      </c>
    </row>
    <row r="108" spans="1:9" x14ac:dyDescent="0.25">
      <c r="A108" s="71"/>
      <c r="B108" s="224"/>
      <c r="C108" s="224"/>
      <c r="D108" s="224"/>
      <c r="E108" s="72"/>
      <c r="F108" s="73"/>
      <c r="I108" s="129" t="str">
        <f t="shared" si="3"/>
        <v/>
      </c>
    </row>
    <row r="109" spans="1:9" x14ac:dyDescent="0.25">
      <c r="I109" s="129"/>
    </row>
    <row r="110" spans="1:9" x14ac:dyDescent="0.25">
      <c r="I110" s="129"/>
    </row>
  </sheetData>
  <mergeCells count="4">
    <mergeCell ref="E8:G8"/>
    <mergeCell ref="E10:G10"/>
    <mergeCell ref="E11:G11"/>
    <mergeCell ref="E12:G12"/>
  </mergeCells>
  <conditionalFormatting sqref="B19:N19 B25:N26 J20:N24">
    <cfRule type="iconSet" priority="3">
      <iconSet>
        <cfvo type="percent" val="0"/>
        <cfvo type="num" val="1"/>
        <cfvo type="num" val="3"/>
      </iconSet>
    </cfRule>
  </conditionalFormatting>
  <conditionalFormatting sqref="B24:H24">
    <cfRule type="iconSet" priority="2">
      <iconSet>
        <cfvo type="percent" val="0"/>
        <cfvo type="num" val="1"/>
        <cfvo type="num" val="3"/>
      </iconSet>
    </cfRule>
  </conditionalFormatting>
  <conditionalFormatting sqref="I24">
    <cfRule type="iconSet" priority="1">
      <iconSet>
        <cfvo type="percent" val="0"/>
        <cfvo type="num" val="1"/>
        <cfvo type="num" val="3"/>
      </iconSet>
    </cfRule>
  </conditionalFormatting>
  <dataValidations count="4">
    <dataValidation allowBlank="1" showInputMessage="1" showErrorMessage="1" prompt="TK, License, NRE or Royalty" sqref="B7"/>
    <dataValidation allowBlank="1" showInputMessage="1" showErrorMessage="1" prompt="IPD or CSD" sqref="B8"/>
    <dataValidation allowBlank="1" showInputMessage="1" showErrorMessage="1" prompt="70% - 100% : Most likely close in this quarter_x000a_40% - 60% : Normal chance to close_x000a_0% - 30% : Low chance to close" sqref="B10"/>
    <dataValidation allowBlank="1" showInputMessage="1" showErrorMessage="1" prompt="Q1, Q2, Q3 or Q4" sqref="B11"/>
  </dataValidations>
  <hyperlinks>
    <hyperlink ref="A1" location="Menu!A1" display="Back To Menu"/>
    <hyperlink ref="B1" location="'Regular Cases'!A1" display="Regular Cases"/>
    <hyperlink ref="C1" location="QECD!B4" display="QECD"/>
    <hyperlink ref="D1" location="'Action Items'!A1" display="Action Items"/>
    <hyperlink ref="E1" location="Summary!A1" display="Summary"/>
    <hyperlink ref="F1" location="Weekly!A1" display="Weekly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Please choose &quot;High&quot;, &quot;Low&quot; or &quot;Funnel&quot; from the drop-down list, or enter it yourself._x000a__x000a_Funnel -- This project is being cooked and may go real in the next few quarters.">
          <x14:formula1>
            <xm:f>Worksheet!$A$2:$A$4</xm:f>
          </x14:formula1>
          <xm:sqref>B12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Q110"/>
  <sheetViews>
    <sheetView workbookViewId="0">
      <pane ySplit="2" topLeftCell="A3" activePane="bottomLeft" state="frozen"/>
      <selection pane="bottomLeft"/>
    </sheetView>
  </sheetViews>
  <sheetFormatPr defaultColWidth="18.42578125" defaultRowHeight="15" x14ac:dyDescent="0.25"/>
  <cols>
    <col min="1" max="1" width="24.5703125" style="1" customWidth="1"/>
    <col min="2" max="8" width="15.85546875" style="1" customWidth="1"/>
    <col min="9" max="9" width="17.140625" style="1" bestFit="1" customWidth="1"/>
    <col min="10" max="11" width="15.85546875" style="1" customWidth="1"/>
    <col min="12" max="14" width="15.85546875" style="1" hidden="1" customWidth="1"/>
    <col min="15" max="17" width="0" style="1" hidden="1" customWidth="1"/>
    <col min="18" max="16384" width="18.42578125" style="1"/>
  </cols>
  <sheetData>
    <row r="1" spans="1:17" s="68" customFormat="1" ht="18.75" x14ac:dyDescent="0.25">
      <c r="A1" s="226" t="s">
        <v>150</v>
      </c>
      <c r="B1" s="226" t="s">
        <v>149</v>
      </c>
      <c r="C1" s="226" t="s">
        <v>113</v>
      </c>
      <c r="D1" s="226" t="s">
        <v>21</v>
      </c>
      <c r="E1" s="226" t="s">
        <v>114</v>
      </c>
      <c r="F1" s="226" t="s">
        <v>177</v>
      </c>
    </row>
    <row r="2" spans="1:17" ht="4.5" customHeight="1" x14ac:dyDescent="0.25"/>
    <row r="3" spans="1:17" ht="28.5" x14ac:dyDescent="0.45">
      <c r="D3" s="223" t="str">
        <f ca="1">MID(CELL("filename",A1),FIND("]",CELL("filename",A1))+1,255)  &amp; IF(B5&lt;&gt;"", " : " &amp; B5 &amp; " - " &amp; B6, "")</f>
        <v>Project 15</v>
      </c>
    </row>
    <row r="4" spans="1:17" ht="18.75" x14ac:dyDescent="0.3">
      <c r="A4" s="115" t="s">
        <v>141</v>
      </c>
      <c r="B4" s="95"/>
      <c r="C4" s="95"/>
      <c r="D4" s="95"/>
      <c r="E4" s="95"/>
      <c r="F4" s="95" t="s">
        <v>153</v>
      </c>
      <c r="G4" s="95" t="s">
        <v>154</v>
      </c>
      <c r="L4" s="1" t="s">
        <v>147</v>
      </c>
      <c r="M4" s="1" t="s">
        <v>146</v>
      </c>
      <c r="N4" s="1" t="s">
        <v>152</v>
      </c>
      <c r="P4" s="1" t="s">
        <v>158</v>
      </c>
      <c r="Q4" s="1" t="s">
        <v>155</v>
      </c>
    </row>
    <row r="5" spans="1:17" x14ac:dyDescent="0.25">
      <c r="A5" s="95" t="s">
        <v>156</v>
      </c>
      <c r="B5" s="97"/>
      <c r="C5" s="95"/>
      <c r="D5" s="95" t="s">
        <v>20</v>
      </c>
      <c r="E5" s="95"/>
      <c r="F5" s="98"/>
      <c r="G5" s="98"/>
      <c r="L5" s="218" t="str">
        <f>IF(I23&lt;&gt;"", F5,"")</f>
        <v/>
      </c>
      <c r="M5" s="218" t="str">
        <f>IF(I23&lt;&gt;"","",IF(B10&gt;=40%,F5,""))</f>
        <v/>
      </c>
      <c r="N5" s="218">
        <f>IF(I23&lt;&gt;"","",IF(B10&lt;40%,F5,""))</f>
        <v>0</v>
      </c>
      <c r="P5" s="218" t="str">
        <f>IF(I23&lt;&gt;"", F6,"")</f>
        <v/>
      </c>
      <c r="Q5" s="1">
        <f>IF(P5 = "", F6, "")</f>
        <v>0</v>
      </c>
    </row>
    <row r="6" spans="1:17" x14ac:dyDescent="0.25">
      <c r="A6" s="95" t="s">
        <v>157</v>
      </c>
      <c r="B6" s="97"/>
      <c r="C6" s="95"/>
      <c r="D6" s="95" t="s">
        <v>45</v>
      </c>
      <c r="E6" s="95"/>
      <c r="F6" s="98"/>
      <c r="G6" s="98"/>
    </row>
    <row r="7" spans="1:17" x14ac:dyDescent="0.25">
      <c r="A7" s="95" t="s">
        <v>44</v>
      </c>
      <c r="B7" s="97"/>
      <c r="C7" s="95"/>
      <c r="D7" s="95"/>
      <c r="E7" s="95"/>
      <c r="F7" s="95"/>
      <c r="G7" s="95"/>
    </row>
    <row r="8" spans="1:17" x14ac:dyDescent="0.25">
      <c r="A8" s="95" t="s">
        <v>17</v>
      </c>
      <c r="B8" s="97"/>
      <c r="C8" s="95"/>
      <c r="D8" s="95" t="s">
        <v>43</v>
      </c>
      <c r="E8" s="253"/>
      <c r="F8" s="253"/>
      <c r="G8" s="253"/>
    </row>
    <row r="9" spans="1:17" x14ac:dyDescent="0.25">
      <c r="A9" s="95" t="s">
        <v>18</v>
      </c>
      <c r="B9" s="97"/>
      <c r="C9" s="95"/>
      <c r="D9" s="95"/>
      <c r="E9" s="95"/>
      <c r="F9" s="95"/>
      <c r="G9" s="95"/>
    </row>
    <row r="10" spans="1:17" x14ac:dyDescent="0.25">
      <c r="A10" s="95" t="s">
        <v>19</v>
      </c>
      <c r="B10" s="99"/>
      <c r="C10" s="95"/>
      <c r="D10" s="95" t="s">
        <v>159</v>
      </c>
      <c r="E10" s="253"/>
      <c r="F10" s="253"/>
      <c r="G10" s="253"/>
    </row>
    <row r="11" spans="1:17" x14ac:dyDescent="0.25">
      <c r="A11" s="95" t="s">
        <v>166</v>
      </c>
      <c r="B11" s="97"/>
      <c r="C11" s="95"/>
      <c r="D11" s="95" t="s">
        <v>160</v>
      </c>
      <c r="E11" s="253"/>
      <c r="F11" s="253"/>
      <c r="G11" s="253"/>
    </row>
    <row r="12" spans="1:17" x14ac:dyDescent="0.25">
      <c r="A12" s="95" t="s">
        <v>118</v>
      </c>
      <c r="B12" s="97"/>
      <c r="C12" s="95"/>
      <c r="D12" s="95" t="s">
        <v>161</v>
      </c>
      <c r="E12" s="253"/>
      <c r="F12" s="253"/>
      <c r="G12" s="253"/>
    </row>
    <row r="15" spans="1:17" ht="18.75" x14ac:dyDescent="0.3">
      <c r="A15" s="115" t="str">
        <f>"Stage: " &amp; B15</f>
        <v xml:space="preserve">Stage: </v>
      </c>
      <c r="B15" s="132" t="str">
        <f>IF(I23&lt;&gt;"", 10, IF(G23&lt;&gt;"", 8, IF(C23&lt;&gt;"", 6, IF(E18&lt;&gt;"", 4, IF(B18&lt;&gt;"", 2, "")))))</f>
        <v/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</row>
    <row r="16" spans="1:17" x14ac:dyDescent="0.25">
      <c r="A16" s="127" t="s">
        <v>0</v>
      </c>
      <c r="B16" s="216" t="s">
        <v>3</v>
      </c>
      <c r="C16" s="125" t="s">
        <v>6</v>
      </c>
      <c r="D16" s="125" t="s">
        <v>4</v>
      </c>
      <c r="E16" s="216" t="s">
        <v>5</v>
      </c>
      <c r="F16" s="125" t="s">
        <v>7</v>
      </c>
      <c r="G16" s="95"/>
      <c r="H16" s="95"/>
      <c r="I16" s="95"/>
      <c r="J16" s="95"/>
      <c r="K16" s="95"/>
      <c r="L16" s="95"/>
      <c r="M16" s="95"/>
      <c r="N16" s="95"/>
    </row>
    <row r="17" spans="1:14" x14ac:dyDescent="0.25">
      <c r="A17" s="126" t="s">
        <v>42</v>
      </c>
      <c r="B17" s="119"/>
      <c r="C17" s="119"/>
      <c r="D17" s="119"/>
      <c r="E17" s="119"/>
      <c r="F17" s="140"/>
      <c r="G17" s="96"/>
      <c r="H17" s="96"/>
      <c r="I17" s="96"/>
      <c r="J17" s="96"/>
      <c r="K17" s="96"/>
      <c r="L17" s="96"/>
      <c r="M17" s="96"/>
      <c r="N17" s="96"/>
    </row>
    <row r="18" spans="1:14" x14ac:dyDescent="0.25">
      <c r="A18" s="134" t="s">
        <v>1</v>
      </c>
      <c r="B18" s="118"/>
      <c r="C18" s="118"/>
      <c r="D18" s="118"/>
      <c r="E18" s="118"/>
      <c r="F18" s="133"/>
      <c r="G18" s="96"/>
      <c r="H18" s="96"/>
      <c r="I18" s="96"/>
      <c r="J18" s="96"/>
      <c r="K18" s="96"/>
      <c r="L18" s="96"/>
      <c r="M18" s="96"/>
      <c r="N18" s="96"/>
    </row>
    <row r="19" spans="1:14" x14ac:dyDescent="0.25">
      <c r="A19" s="134" t="s">
        <v>2</v>
      </c>
      <c r="B19" s="121" t="str">
        <f ca="1">IF(B18&lt;&gt;"", "Done", IF(B17&lt;&gt;"",(B17-TODAY()),""))</f>
        <v/>
      </c>
      <c r="C19" s="121" t="str">
        <f t="shared" ref="C19:N19" ca="1" si="0">IF(C18&lt;&gt;"", "Done", IF(C17&lt;&gt;"",(C17-TODAY()),""))</f>
        <v/>
      </c>
      <c r="D19" s="121" t="str">
        <f t="shared" ca="1" si="0"/>
        <v/>
      </c>
      <c r="E19" s="121" t="str">
        <f t="shared" ca="1" si="0"/>
        <v/>
      </c>
      <c r="F19" s="122" t="str">
        <f t="shared" ca="1" si="0"/>
        <v/>
      </c>
      <c r="G19" s="100" t="str">
        <f t="shared" ca="1" si="0"/>
        <v/>
      </c>
      <c r="H19" s="100" t="str">
        <f t="shared" ca="1" si="0"/>
        <v/>
      </c>
      <c r="I19" s="100" t="str">
        <f t="shared" ca="1" si="0"/>
        <v/>
      </c>
      <c r="J19" s="76" t="str">
        <f t="shared" ca="1" si="0"/>
        <v/>
      </c>
      <c r="K19" s="76" t="str">
        <f t="shared" ca="1" si="0"/>
        <v/>
      </c>
      <c r="L19" s="76" t="str">
        <f t="shared" ca="1" si="0"/>
        <v/>
      </c>
      <c r="M19" s="76" t="str">
        <f t="shared" ca="1" si="0"/>
        <v/>
      </c>
      <c r="N19" s="76" t="str">
        <f t="shared" ca="1" si="0"/>
        <v/>
      </c>
    </row>
    <row r="20" spans="1:14" x14ac:dyDescent="0.25">
      <c r="A20" s="135"/>
      <c r="B20" s="114"/>
      <c r="C20" s="114"/>
      <c r="D20" s="114"/>
      <c r="E20" s="114"/>
      <c r="F20" s="114"/>
      <c r="G20" s="114"/>
      <c r="H20" s="114"/>
      <c r="I20" s="114"/>
      <c r="J20" s="76"/>
      <c r="K20" s="76"/>
      <c r="L20" s="76"/>
      <c r="M20" s="76"/>
      <c r="N20" s="76"/>
    </row>
    <row r="21" spans="1:14" ht="30" x14ac:dyDescent="0.25">
      <c r="A21" s="126" t="s">
        <v>9</v>
      </c>
      <c r="B21" s="117" t="s">
        <v>8</v>
      </c>
      <c r="C21" s="217" t="s">
        <v>10</v>
      </c>
      <c r="D21" s="117" t="s">
        <v>11</v>
      </c>
      <c r="E21" s="117" t="s">
        <v>12</v>
      </c>
      <c r="F21" s="117" t="s">
        <v>13</v>
      </c>
      <c r="G21" s="217" t="s">
        <v>14</v>
      </c>
      <c r="H21" s="117" t="s">
        <v>16</v>
      </c>
      <c r="I21" s="217" t="s">
        <v>15</v>
      </c>
      <c r="J21" s="76"/>
      <c r="K21" s="76"/>
      <c r="L21" s="76"/>
      <c r="M21" s="76"/>
      <c r="N21" s="76"/>
    </row>
    <row r="22" spans="1:14" x14ac:dyDescent="0.25">
      <c r="A22" s="134" t="s">
        <v>42</v>
      </c>
      <c r="B22" s="118"/>
      <c r="C22" s="118"/>
      <c r="D22" s="118"/>
      <c r="E22" s="118"/>
      <c r="F22" s="118"/>
      <c r="G22" s="118"/>
      <c r="H22" s="118"/>
      <c r="I22" s="133"/>
      <c r="J22" s="76"/>
      <c r="K22" s="76"/>
      <c r="L22" s="76"/>
      <c r="M22" s="76"/>
      <c r="N22" s="76"/>
    </row>
    <row r="23" spans="1:14" x14ac:dyDescent="0.25">
      <c r="A23" s="134" t="s">
        <v>1</v>
      </c>
      <c r="B23" s="118"/>
      <c r="C23" s="118"/>
      <c r="D23" s="118"/>
      <c r="E23" s="118"/>
      <c r="F23" s="118"/>
      <c r="G23" s="118"/>
      <c r="H23" s="118"/>
      <c r="I23" s="133"/>
      <c r="J23" s="76"/>
      <c r="K23" s="76"/>
      <c r="L23" s="76"/>
      <c r="M23" s="76"/>
      <c r="N23" s="76"/>
    </row>
    <row r="24" spans="1:14" x14ac:dyDescent="0.25">
      <c r="A24" s="136" t="s">
        <v>2</v>
      </c>
      <c r="B24" s="124" t="str">
        <f ca="1">IF(B23&lt;&gt;"", "Done", IF(B22&lt;&gt;"",(B22-TODAY()),""))</f>
        <v/>
      </c>
      <c r="C24" s="124" t="str">
        <f t="shared" ref="C24:I24" ca="1" si="1">IF(C23&lt;&gt;"", "Done", IF(C22&lt;&gt;"",(C22-TODAY()),""))</f>
        <v/>
      </c>
      <c r="D24" s="124" t="str">
        <f t="shared" ca="1" si="1"/>
        <v/>
      </c>
      <c r="E24" s="124" t="str">
        <f t="shared" ca="1" si="1"/>
        <v/>
      </c>
      <c r="F24" s="124" t="str">
        <f t="shared" ca="1" si="1"/>
        <v/>
      </c>
      <c r="G24" s="124" t="str">
        <f t="shared" ca="1" si="1"/>
        <v/>
      </c>
      <c r="H24" s="120" t="str">
        <f t="shared" ca="1" si="1"/>
        <v/>
      </c>
      <c r="I24" s="122" t="str">
        <f t="shared" ca="1" si="1"/>
        <v/>
      </c>
      <c r="J24" s="76"/>
      <c r="K24" s="76"/>
      <c r="L24" s="76"/>
      <c r="M24" s="76"/>
      <c r="N24" s="76"/>
    </row>
    <row r="25" spans="1:14" x14ac:dyDescent="0.25">
      <c r="B25" s="76"/>
      <c r="C25" s="76"/>
      <c r="D25" s="76"/>
      <c r="E25" s="76"/>
      <c r="F25" s="76"/>
      <c r="G25" s="76"/>
      <c r="H25" s="123"/>
      <c r="I25" s="76"/>
      <c r="J25" s="76"/>
      <c r="K25" s="76"/>
      <c r="L25" s="76"/>
      <c r="M25" s="76"/>
      <c r="N25" s="76"/>
    </row>
    <row r="26" spans="1:14" x14ac:dyDescent="0.25"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</row>
    <row r="29" spans="1:14" ht="18.75" x14ac:dyDescent="0.3">
      <c r="A29" s="116" t="s">
        <v>21</v>
      </c>
      <c r="B29" s="66" t="s">
        <v>41</v>
      </c>
      <c r="C29" s="66" t="s">
        <v>42</v>
      </c>
      <c r="D29" s="66" t="s">
        <v>1</v>
      </c>
      <c r="E29" s="66" t="s">
        <v>67</v>
      </c>
      <c r="F29" s="1" t="s">
        <v>43</v>
      </c>
    </row>
    <row r="30" spans="1:14" x14ac:dyDescent="0.25">
      <c r="A30" s="71" t="str">
        <f>IF(B30&lt;&gt;"", IF(D30 = "", 1, ""), "")</f>
        <v/>
      </c>
      <c r="B30" s="224"/>
      <c r="C30" s="224"/>
      <c r="D30" s="224"/>
      <c r="E30" s="72"/>
      <c r="F30" s="73"/>
      <c r="I30" s="129" t="str">
        <f>IF(A30="","",HYPERLINK("#'Action Items'!A1", "Go back to Action Items"))</f>
        <v/>
      </c>
    </row>
    <row r="31" spans="1:14" x14ac:dyDescent="0.25">
      <c r="A31" s="71" t="str">
        <f>IF(B31&lt;&gt;"", IF(D31 = "", MAX($A$30:A30)+1, ""), "")</f>
        <v/>
      </c>
      <c r="B31" s="224"/>
      <c r="C31" s="224"/>
      <c r="D31" s="224"/>
      <c r="E31" s="72"/>
      <c r="F31" s="73"/>
      <c r="I31" s="129" t="str">
        <f t="shared" ref="I31:I94" si="2">IF(A31="","",HYPERLINK("#'Action Items'!A1", "Go back to Action Items"))</f>
        <v/>
      </c>
    </row>
    <row r="32" spans="1:14" x14ac:dyDescent="0.25">
      <c r="A32" s="71" t="str">
        <f>IF(B32&lt;&gt;"", IF(D32 = "", MAX($A$30:A31)+1, ""), "")</f>
        <v/>
      </c>
      <c r="B32" s="224"/>
      <c r="C32" s="224"/>
      <c r="D32" s="224"/>
      <c r="E32" s="72"/>
      <c r="F32" s="73"/>
      <c r="I32" s="129" t="str">
        <f t="shared" si="2"/>
        <v/>
      </c>
    </row>
    <row r="33" spans="1:9" x14ac:dyDescent="0.25">
      <c r="A33" s="71" t="str">
        <f>IF(B33&lt;&gt;"", IF(D33 = "", MAX($A$30:A32)+1, ""), "")</f>
        <v/>
      </c>
      <c r="B33" s="224"/>
      <c r="C33" s="224"/>
      <c r="D33" s="224"/>
      <c r="E33" s="72"/>
      <c r="F33" s="73"/>
      <c r="I33" s="129" t="str">
        <f t="shared" si="2"/>
        <v/>
      </c>
    </row>
    <row r="34" spans="1:9" x14ac:dyDescent="0.25">
      <c r="A34" s="71" t="str">
        <f>IF(B34&lt;&gt;"", IF(D34 = "", MAX($A$30:A33)+1, ""), "")</f>
        <v/>
      </c>
      <c r="B34" s="224"/>
      <c r="C34" s="224"/>
      <c r="D34" s="224"/>
      <c r="E34" s="72"/>
      <c r="F34" s="73"/>
      <c r="I34" s="129" t="str">
        <f t="shared" si="2"/>
        <v/>
      </c>
    </row>
    <row r="35" spans="1:9" x14ac:dyDescent="0.25">
      <c r="A35" s="71" t="str">
        <f>IF(B35&lt;&gt;"", IF(D35 = "", MAX($A$30:A34)+1, ""), "")</f>
        <v/>
      </c>
      <c r="B35" s="224"/>
      <c r="C35" s="224"/>
      <c r="D35" s="224"/>
      <c r="E35" s="72"/>
      <c r="F35" s="73"/>
      <c r="I35" s="129" t="str">
        <f t="shared" si="2"/>
        <v/>
      </c>
    </row>
    <row r="36" spans="1:9" x14ac:dyDescent="0.25">
      <c r="A36" s="71" t="str">
        <f>IF(B36&lt;&gt;"", IF(D36 = "", MAX($A$30:A35)+1, ""), "")</f>
        <v/>
      </c>
      <c r="B36" s="224"/>
      <c r="C36" s="224"/>
      <c r="D36" s="224"/>
      <c r="E36" s="72"/>
      <c r="F36" s="73"/>
      <c r="I36" s="129" t="str">
        <f t="shared" si="2"/>
        <v/>
      </c>
    </row>
    <row r="37" spans="1:9" x14ac:dyDescent="0.25">
      <c r="A37" s="71" t="str">
        <f>IF(B37&lt;&gt;"", IF(D37 = "", MAX($A$30:A36)+1, ""), "")</f>
        <v/>
      </c>
      <c r="B37" s="224"/>
      <c r="C37" s="224"/>
      <c r="D37" s="224"/>
      <c r="E37" s="72"/>
      <c r="F37" s="73"/>
      <c r="I37" s="129" t="str">
        <f t="shared" si="2"/>
        <v/>
      </c>
    </row>
    <row r="38" spans="1:9" x14ac:dyDescent="0.25">
      <c r="A38" s="71" t="str">
        <f>IF(B38&lt;&gt;"", IF(D38 = "", MAX($A$30:A37)+1, ""), "")</f>
        <v/>
      </c>
      <c r="B38" s="224"/>
      <c r="C38" s="224"/>
      <c r="D38" s="224"/>
      <c r="E38" s="72"/>
      <c r="F38" s="73"/>
      <c r="I38" s="129" t="str">
        <f t="shared" si="2"/>
        <v/>
      </c>
    </row>
    <row r="39" spans="1:9" x14ac:dyDescent="0.25">
      <c r="A39" s="71" t="str">
        <f>IF(B39&lt;&gt;"", IF(D39 = "", MAX($A$30:A38)+1, ""), "")</f>
        <v/>
      </c>
      <c r="B39" s="224"/>
      <c r="C39" s="224"/>
      <c r="D39" s="224"/>
      <c r="E39" s="72"/>
      <c r="F39" s="73"/>
      <c r="I39" s="129" t="str">
        <f t="shared" si="2"/>
        <v/>
      </c>
    </row>
    <row r="40" spans="1:9" x14ac:dyDescent="0.25">
      <c r="A40" s="71" t="str">
        <f>IF(B40&lt;&gt;"", IF(D40 = "", MAX($A$30:A39)+1, ""), "")</f>
        <v/>
      </c>
      <c r="B40" s="224"/>
      <c r="C40" s="224"/>
      <c r="D40" s="224"/>
      <c r="E40" s="72"/>
      <c r="F40" s="73"/>
      <c r="I40" s="129" t="str">
        <f t="shared" si="2"/>
        <v/>
      </c>
    </row>
    <row r="41" spans="1:9" x14ac:dyDescent="0.25">
      <c r="A41" s="71" t="str">
        <f>IF(B41&lt;&gt;"", IF(D41 = "", MAX($A$30:A40)+1, ""), "")</f>
        <v/>
      </c>
      <c r="B41" s="224"/>
      <c r="C41" s="224"/>
      <c r="D41" s="224"/>
      <c r="E41" s="72"/>
      <c r="F41" s="73"/>
      <c r="I41" s="129" t="str">
        <f t="shared" si="2"/>
        <v/>
      </c>
    </row>
    <row r="42" spans="1:9" x14ac:dyDescent="0.25">
      <c r="A42" s="71" t="str">
        <f>IF(B42&lt;&gt;"", IF(D42 = "", MAX($A$30:A41)+1, ""), "")</f>
        <v/>
      </c>
      <c r="B42" s="224"/>
      <c r="C42" s="224"/>
      <c r="D42" s="224"/>
      <c r="E42" s="72"/>
      <c r="F42" s="73"/>
      <c r="I42" s="129" t="str">
        <f t="shared" si="2"/>
        <v/>
      </c>
    </row>
    <row r="43" spans="1:9" x14ac:dyDescent="0.25">
      <c r="A43" s="71" t="str">
        <f>IF(B43&lt;&gt;"", IF(D43 = "", MAX($A$30:A42)+1, ""), "")</f>
        <v/>
      </c>
      <c r="B43" s="224"/>
      <c r="C43" s="224"/>
      <c r="D43" s="224"/>
      <c r="E43" s="72"/>
      <c r="F43" s="73"/>
      <c r="I43" s="129" t="str">
        <f t="shared" si="2"/>
        <v/>
      </c>
    </row>
    <row r="44" spans="1:9" x14ac:dyDescent="0.25">
      <c r="A44" s="71" t="str">
        <f>IF(B44&lt;&gt;"", IF(D44 = "", MAX($A$30:A43)+1, ""), "")</f>
        <v/>
      </c>
      <c r="B44" s="224"/>
      <c r="C44" s="224"/>
      <c r="D44" s="224"/>
      <c r="E44" s="72"/>
      <c r="F44" s="73"/>
      <c r="I44" s="129" t="str">
        <f t="shared" si="2"/>
        <v/>
      </c>
    </row>
    <row r="45" spans="1:9" x14ac:dyDescent="0.25">
      <c r="A45" s="71"/>
      <c r="B45" s="224"/>
      <c r="C45" s="224"/>
      <c r="D45" s="224"/>
      <c r="E45" s="72"/>
      <c r="F45" s="73"/>
      <c r="I45" s="129" t="str">
        <f t="shared" si="2"/>
        <v/>
      </c>
    </row>
    <row r="46" spans="1:9" x14ac:dyDescent="0.25">
      <c r="A46" s="71"/>
      <c r="B46" s="224"/>
      <c r="C46" s="224"/>
      <c r="D46" s="224"/>
      <c r="E46" s="72"/>
      <c r="F46" s="73"/>
      <c r="I46" s="129" t="str">
        <f t="shared" si="2"/>
        <v/>
      </c>
    </row>
    <row r="47" spans="1:9" x14ac:dyDescent="0.25">
      <c r="A47" s="71"/>
      <c r="B47" s="224"/>
      <c r="C47" s="224"/>
      <c r="D47" s="224"/>
      <c r="E47" s="72"/>
      <c r="F47" s="73"/>
      <c r="I47" s="129" t="str">
        <f t="shared" si="2"/>
        <v/>
      </c>
    </row>
    <row r="48" spans="1:9" x14ac:dyDescent="0.25">
      <c r="A48" s="71"/>
      <c r="B48" s="224"/>
      <c r="C48" s="224"/>
      <c r="D48" s="224"/>
      <c r="E48" s="72"/>
      <c r="F48" s="73"/>
      <c r="I48" s="129" t="str">
        <f t="shared" si="2"/>
        <v/>
      </c>
    </row>
    <row r="49" spans="1:9" x14ac:dyDescent="0.25">
      <c r="A49" s="71"/>
      <c r="B49" s="224"/>
      <c r="C49" s="224"/>
      <c r="D49" s="224"/>
      <c r="E49" s="72"/>
      <c r="F49" s="73"/>
      <c r="I49" s="129" t="str">
        <f t="shared" si="2"/>
        <v/>
      </c>
    </row>
    <row r="50" spans="1:9" x14ac:dyDescent="0.25">
      <c r="A50" s="71"/>
      <c r="B50" s="224"/>
      <c r="C50" s="224"/>
      <c r="D50" s="224"/>
      <c r="E50" s="72"/>
      <c r="F50" s="73"/>
      <c r="I50" s="129" t="str">
        <f t="shared" si="2"/>
        <v/>
      </c>
    </row>
    <row r="51" spans="1:9" x14ac:dyDescent="0.25">
      <c r="A51" s="71"/>
      <c r="B51" s="224"/>
      <c r="C51" s="224"/>
      <c r="D51" s="224"/>
      <c r="E51" s="72"/>
      <c r="F51" s="73"/>
      <c r="I51" s="129" t="str">
        <f t="shared" si="2"/>
        <v/>
      </c>
    </row>
    <row r="52" spans="1:9" x14ac:dyDescent="0.25">
      <c r="A52" s="71"/>
      <c r="B52" s="224"/>
      <c r="C52" s="224"/>
      <c r="D52" s="224"/>
      <c r="E52" s="72"/>
      <c r="F52" s="73"/>
      <c r="I52" s="129" t="str">
        <f t="shared" si="2"/>
        <v/>
      </c>
    </row>
    <row r="53" spans="1:9" x14ac:dyDescent="0.25">
      <c r="A53" s="71"/>
      <c r="B53" s="224"/>
      <c r="C53" s="224"/>
      <c r="D53" s="224"/>
      <c r="E53" s="72"/>
      <c r="F53" s="73"/>
      <c r="I53" s="129" t="str">
        <f t="shared" si="2"/>
        <v/>
      </c>
    </row>
    <row r="54" spans="1:9" x14ac:dyDescent="0.25">
      <c r="A54" s="71"/>
      <c r="B54" s="224"/>
      <c r="C54" s="224"/>
      <c r="D54" s="224"/>
      <c r="E54" s="72"/>
      <c r="F54" s="73"/>
      <c r="I54" s="129" t="str">
        <f t="shared" si="2"/>
        <v/>
      </c>
    </row>
    <row r="55" spans="1:9" x14ac:dyDescent="0.25">
      <c r="A55" s="71"/>
      <c r="B55" s="224"/>
      <c r="C55" s="224"/>
      <c r="D55" s="224"/>
      <c r="E55" s="72"/>
      <c r="F55" s="73"/>
      <c r="I55" s="129" t="str">
        <f t="shared" si="2"/>
        <v/>
      </c>
    </row>
    <row r="56" spans="1:9" x14ac:dyDescent="0.25">
      <c r="A56" s="71"/>
      <c r="B56" s="224"/>
      <c r="C56" s="224"/>
      <c r="D56" s="224"/>
      <c r="E56" s="72"/>
      <c r="F56" s="73"/>
      <c r="I56" s="129" t="str">
        <f t="shared" si="2"/>
        <v/>
      </c>
    </row>
    <row r="57" spans="1:9" x14ac:dyDescent="0.25">
      <c r="A57" s="71"/>
      <c r="B57" s="224"/>
      <c r="C57" s="224"/>
      <c r="D57" s="224"/>
      <c r="E57" s="72"/>
      <c r="F57" s="73"/>
      <c r="I57" s="129" t="str">
        <f t="shared" si="2"/>
        <v/>
      </c>
    </row>
    <row r="58" spans="1:9" x14ac:dyDescent="0.25">
      <c r="A58" s="71"/>
      <c r="B58" s="224"/>
      <c r="C58" s="224"/>
      <c r="D58" s="224"/>
      <c r="E58" s="72"/>
      <c r="F58" s="73"/>
      <c r="I58" s="129" t="str">
        <f t="shared" si="2"/>
        <v/>
      </c>
    </row>
    <row r="59" spans="1:9" x14ac:dyDescent="0.25">
      <c r="A59" s="71"/>
      <c r="B59" s="224"/>
      <c r="C59" s="224"/>
      <c r="D59" s="224"/>
      <c r="E59" s="72"/>
      <c r="F59" s="73"/>
      <c r="I59" s="129" t="str">
        <f t="shared" si="2"/>
        <v/>
      </c>
    </row>
    <row r="60" spans="1:9" x14ac:dyDescent="0.25">
      <c r="A60" s="71"/>
      <c r="B60" s="224"/>
      <c r="C60" s="224"/>
      <c r="D60" s="224"/>
      <c r="E60" s="72"/>
      <c r="F60" s="73"/>
      <c r="I60" s="129" t="str">
        <f t="shared" si="2"/>
        <v/>
      </c>
    </row>
    <row r="61" spans="1:9" x14ac:dyDescent="0.25">
      <c r="A61" s="71"/>
      <c r="B61" s="224"/>
      <c r="C61" s="224"/>
      <c r="D61" s="224"/>
      <c r="E61" s="72"/>
      <c r="F61" s="73"/>
      <c r="I61" s="129" t="str">
        <f t="shared" si="2"/>
        <v/>
      </c>
    </row>
    <row r="62" spans="1:9" x14ac:dyDescent="0.25">
      <c r="A62" s="71"/>
      <c r="B62" s="224"/>
      <c r="C62" s="224"/>
      <c r="D62" s="224"/>
      <c r="E62" s="72"/>
      <c r="F62" s="73"/>
      <c r="I62" s="129" t="str">
        <f t="shared" si="2"/>
        <v/>
      </c>
    </row>
    <row r="63" spans="1:9" x14ac:dyDescent="0.25">
      <c r="A63" s="71"/>
      <c r="B63" s="224"/>
      <c r="C63" s="224"/>
      <c r="D63" s="224"/>
      <c r="E63" s="72"/>
      <c r="F63" s="73"/>
      <c r="I63" s="129" t="str">
        <f t="shared" si="2"/>
        <v/>
      </c>
    </row>
    <row r="64" spans="1:9" x14ac:dyDescent="0.25">
      <c r="A64" s="71"/>
      <c r="B64" s="224"/>
      <c r="C64" s="224"/>
      <c r="D64" s="224"/>
      <c r="E64" s="72"/>
      <c r="F64" s="73"/>
      <c r="I64" s="129" t="str">
        <f t="shared" si="2"/>
        <v/>
      </c>
    </row>
    <row r="65" spans="1:9" x14ac:dyDescent="0.25">
      <c r="A65" s="71"/>
      <c r="B65" s="224"/>
      <c r="C65" s="224"/>
      <c r="D65" s="224"/>
      <c r="E65" s="72"/>
      <c r="F65" s="73"/>
      <c r="I65" s="129" t="str">
        <f t="shared" si="2"/>
        <v/>
      </c>
    </row>
    <row r="66" spans="1:9" x14ac:dyDescent="0.25">
      <c r="A66" s="71"/>
      <c r="B66" s="224"/>
      <c r="C66" s="224"/>
      <c r="D66" s="224"/>
      <c r="E66" s="72"/>
      <c r="F66" s="73"/>
      <c r="I66" s="129" t="str">
        <f t="shared" si="2"/>
        <v/>
      </c>
    </row>
    <row r="67" spans="1:9" x14ac:dyDescent="0.25">
      <c r="A67" s="71"/>
      <c r="B67" s="224"/>
      <c r="C67" s="224"/>
      <c r="D67" s="224"/>
      <c r="E67" s="72"/>
      <c r="F67" s="73"/>
      <c r="I67" s="129" t="str">
        <f t="shared" si="2"/>
        <v/>
      </c>
    </row>
    <row r="68" spans="1:9" x14ac:dyDescent="0.25">
      <c r="A68" s="71"/>
      <c r="B68" s="224"/>
      <c r="C68" s="224"/>
      <c r="D68" s="224"/>
      <c r="E68" s="72"/>
      <c r="F68" s="73"/>
      <c r="I68" s="129" t="str">
        <f t="shared" si="2"/>
        <v/>
      </c>
    </row>
    <row r="69" spans="1:9" x14ac:dyDescent="0.25">
      <c r="A69" s="71"/>
      <c r="B69" s="224"/>
      <c r="C69" s="224"/>
      <c r="D69" s="224"/>
      <c r="E69" s="72"/>
      <c r="F69" s="73"/>
      <c r="I69" s="129" t="str">
        <f t="shared" si="2"/>
        <v/>
      </c>
    </row>
    <row r="70" spans="1:9" x14ac:dyDescent="0.25">
      <c r="A70" s="71"/>
      <c r="B70" s="224"/>
      <c r="C70" s="224"/>
      <c r="D70" s="224"/>
      <c r="E70" s="72"/>
      <c r="F70" s="73"/>
      <c r="I70" s="129" t="str">
        <f t="shared" si="2"/>
        <v/>
      </c>
    </row>
    <row r="71" spans="1:9" x14ac:dyDescent="0.25">
      <c r="A71" s="71"/>
      <c r="B71" s="224"/>
      <c r="C71" s="224"/>
      <c r="D71" s="224"/>
      <c r="E71" s="72"/>
      <c r="F71" s="73"/>
      <c r="I71" s="129" t="str">
        <f t="shared" si="2"/>
        <v/>
      </c>
    </row>
    <row r="72" spans="1:9" x14ac:dyDescent="0.25">
      <c r="A72" s="71"/>
      <c r="B72" s="224"/>
      <c r="C72" s="224"/>
      <c r="D72" s="224"/>
      <c r="E72" s="72"/>
      <c r="F72" s="73"/>
      <c r="I72" s="129" t="str">
        <f t="shared" si="2"/>
        <v/>
      </c>
    </row>
    <row r="73" spans="1:9" x14ac:dyDescent="0.25">
      <c r="A73" s="71"/>
      <c r="B73" s="224"/>
      <c r="C73" s="224"/>
      <c r="D73" s="224"/>
      <c r="E73" s="72"/>
      <c r="F73" s="73"/>
      <c r="I73" s="129" t="str">
        <f t="shared" si="2"/>
        <v/>
      </c>
    </row>
    <row r="74" spans="1:9" x14ac:dyDescent="0.25">
      <c r="A74" s="71"/>
      <c r="B74" s="224"/>
      <c r="C74" s="224"/>
      <c r="D74" s="224"/>
      <c r="E74" s="72"/>
      <c r="F74" s="73"/>
      <c r="I74" s="129" t="str">
        <f t="shared" si="2"/>
        <v/>
      </c>
    </row>
    <row r="75" spans="1:9" x14ac:dyDescent="0.25">
      <c r="A75" s="71"/>
      <c r="B75" s="224"/>
      <c r="C75" s="224"/>
      <c r="D75" s="224"/>
      <c r="E75" s="72"/>
      <c r="F75" s="73"/>
      <c r="I75" s="129" t="str">
        <f t="shared" si="2"/>
        <v/>
      </c>
    </row>
    <row r="76" spans="1:9" x14ac:dyDescent="0.25">
      <c r="A76" s="71"/>
      <c r="B76" s="224"/>
      <c r="C76" s="224"/>
      <c r="D76" s="224"/>
      <c r="E76" s="72"/>
      <c r="F76" s="73"/>
      <c r="I76" s="129" t="str">
        <f t="shared" si="2"/>
        <v/>
      </c>
    </row>
    <row r="77" spans="1:9" x14ac:dyDescent="0.25">
      <c r="A77" s="71"/>
      <c r="B77" s="224"/>
      <c r="C77" s="224"/>
      <c r="D77" s="224"/>
      <c r="E77" s="72"/>
      <c r="F77" s="73"/>
      <c r="I77" s="129" t="str">
        <f t="shared" si="2"/>
        <v/>
      </c>
    </row>
    <row r="78" spans="1:9" x14ac:dyDescent="0.25">
      <c r="A78" s="71"/>
      <c r="B78" s="224"/>
      <c r="C78" s="224"/>
      <c r="D78" s="224"/>
      <c r="E78" s="72"/>
      <c r="F78" s="73"/>
      <c r="I78" s="129" t="str">
        <f t="shared" si="2"/>
        <v/>
      </c>
    </row>
    <row r="79" spans="1:9" x14ac:dyDescent="0.25">
      <c r="A79" s="71"/>
      <c r="B79" s="224"/>
      <c r="C79" s="224"/>
      <c r="D79" s="224"/>
      <c r="E79" s="72"/>
      <c r="F79" s="73"/>
      <c r="I79" s="129" t="str">
        <f t="shared" si="2"/>
        <v/>
      </c>
    </row>
    <row r="80" spans="1:9" x14ac:dyDescent="0.25">
      <c r="A80" s="71"/>
      <c r="B80" s="224"/>
      <c r="C80" s="224"/>
      <c r="D80" s="224"/>
      <c r="E80" s="72"/>
      <c r="F80" s="73"/>
      <c r="I80" s="129" t="str">
        <f t="shared" si="2"/>
        <v/>
      </c>
    </row>
    <row r="81" spans="1:9" x14ac:dyDescent="0.25">
      <c r="A81" s="71"/>
      <c r="B81" s="224"/>
      <c r="C81" s="224"/>
      <c r="D81" s="224"/>
      <c r="E81" s="72"/>
      <c r="F81" s="73"/>
      <c r="I81" s="129" t="str">
        <f t="shared" si="2"/>
        <v/>
      </c>
    </row>
    <row r="82" spans="1:9" x14ac:dyDescent="0.25">
      <c r="A82" s="71"/>
      <c r="B82" s="224"/>
      <c r="C82" s="224"/>
      <c r="D82" s="224"/>
      <c r="E82" s="72"/>
      <c r="F82" s="73"/>
      <c r="I82" s="129" t="str">
        <f t="shared" si="2"/>
        <v/>
      </c>
    </row>
    <row r="83" spans="1:9" x14ac:dyDescent="0.25">
      <c r="A83" s="71"/>
      <c r="B83" s="224"/>
      <c r="C83" s="224"/>
      <c r="D83" s="224"/>
      <c r="E83" s="72"/>
      <c r="F83" s="73"/>
      <c r="I83" s="129" t="str">
        <f t="shared" si="2"/>
        <v/>
      </c>
    </row>
    <row r="84" spans="1:9" x14ac:dyDescent="0.25">
      <c r="A84" s="71"/>
      <c r="B84" s="224"/>
      <c r="C84" s="224"/>
      <c r="D84" s="224"/>
      <c r="E84" s="72"/>
      <c r="F84" s="73"/>
      <c r="I84" s="129" t="str">
        <f t="shared" si="2"/>
        <v/>
      </c>
    </row>
    <row r="85" spans="1:9" x14ac:dyDescent="0.25">
      <c r="A85" s="71"/>
      <c r="B85" s="224"/>
      <c r="C85" s="224"/>
      <c r="D85" s="224"/>
      <c r="E85" s="72"/>
      <c r="F85" s="73"/>
      <c r="I85" s="129" t="str">
        <f t="shared" si="2"/>
        <v/>
      </c>
    </row>
    <row r="86" spans="1:9" x14ac:dyDescent="0.25">
      <c r="A86" s="71"/>
      <c r="B86" s="224"/>
      <c r="C86" s="224"/>
      <c r="D86" s="224"/>
      <c r="E86" s="72"/>
      <c r="F86" s="73"/>
      <c r="I86" s="129" t="str">
        <f t="shared" si="2"/>
        <v/>
      </c>
    </row>
    <row r="87" spans="1:9" x14ac:dyDescent="0.25">
      <c r="A87" s="71"/>
      <c r="B87" s="224"/>
      <c r="C87" s="224"/>
      <c r="D87" s="224"/>
      <c r="E87" s="72"/>
      <c r="F87" s="73"/>
      <c r="I87" s="129" t="str">
        <f t="shared" si="2"/>
        <v/>
      </c>
    </row>
    <row r="88" spans="1:9" x14ac:dyDescent="0.25">
      <c r="A88" s="71"/>
      <c r="B88" s="224"/>
      <c r="C88" s="224"/>
      <c r="D88" s="224"/>
      <c r="E88" s="72"/>
      <c r="F88" s="73"/>
      <c r="I88" s="129" t="str">
        <f t="shared" si="2"/>
        <v/>
      </c>
    </row>
    <row r="89" spans="1:9" x14ac:dyDescent="0.25">
      <c r="A89" s="71"/>
      <c r="B89" s="224"/>
      <c r="C89" s="224"/>
      <c r="D89" s="224"/>
      <c r="E89" s="72"/>
      <c r="F89" s="73"/>
      <c r="I89" s="129" t="str">
        <f t="shared" si="2"/>
        <v/>
      </c>
    </row>
    <row r="90" spans="1:9" x14ac:dyDescent="0.25">
      <c r="A90" s="71"/>
      <c r="B90" s="224"/>
      <c r="C90" s="224"/>
      <c r="D90" s="224"/>
      <c r="E90" s="72"/>
      <c r="F90" s="73"/>
      <c r="I90" s="129" t="str">
        <f t="shared" si="2"/>
        <v/>
      </c>
    </row>
    <row r="91" spans="1:9" x14ac:dyDescent="0.25">
      <c r="A91" s="71"/>
      <c r="B91" s="224"/>
      <c r="C91" s="224"/>
      <c r="D91" s="224"/>
      <c r="E91" s="72"/>
      <c r="F91" s="73"/>
      <c r="I91" s="129" t="str">
        <f t="shared" si="2"/>
        <v/>
      </c>
    </row>
    <row r="92" spans="1:9" x14ac:dyDescent="0.25">
      <c r="A92" s="71"/>
      <c r="B92" s="224"/>
      <c r="C92" s="224"/>
      <c r="D92" s="224"/>
      <c r="E92" s="72"/>
      <c r="F92" s="73"/>
      <c r="I92" s="129" t="str">
        <f t="shared" si="2"/>
        <v/>
      </c>
    </row>
    <row r="93" spans="1:9" x14ac:dyDescent="0.25">
      <c r="A93" s="71"/>
      <c r="B93" s="224"/>
      <c r="C93" s="224"/>
      <c r="D93" s="224"/>
      <c r="E93" s="72"/>
      <c r="F93" s="73"/>
      <c r="I93" s="129" t="str">
        <f t="shared" si="2"/>
        <v/>
      </c>
    </row>
    <row r="94" spans="1:9" x14ac:dyDescent="0.25">
      <c r="A94" s="71"/>
      <c r="B94" s="224"/>
      <c r="C94" s="224"/>
      <c r="D94" s="224"/>
      <c r="E94" s="72"/>
      <c r="F94" s="73"/>
      <c r="I94" s="129" t="str">
        <f t="shared" si="2"/>
        <v/>
      </c>
    </row>
    <row r="95" spans="1:9" x14ac:dyDescent="0.25">
      <c r="A95" s="71"/>
      <c r="B95" s="224"/>
      <c r="C95" s="224"/>
      <c r="D95" s="224"/>
      <c r="E95" s="72"/>
      <c r="F95" s="73"/>
      <c r="I95" s="129" t="str">
        <f t="shared" ref="I95:I108" si="3">IF(A95="","",HYPERLINK("#'Action Items'!A1", "Go back to Action Items"))</f>
        <v/>
      </c>
    </row>
    <row r="96" spans="1:9" x14ac:dyDescent="0.25">
      <c r="A96" s="71"/>
      <c r="B96" s="224"/>
      <c r="C96" s="224"/>
      <c r="D96" s="224"/>
      <c r="E96" s="72"/>
      <c r="F96" s="73"/>
      <c r="I96" s="129" t="str">
        <f t="shared" si="3"/>
        <v/>
      </c>
    </row>
    <row r="97" spans="1:9" x14ac:dyDescent="0.25">
      <c r="A97" s="71"/>
      <c r="B97" s="224"/>
      <c r="C97" s="224"/>
      <c r="D97" s="224"/>
      <c r="E97" s="72"/>
      <c r="F97" s="73"/>
      <c r="I97" s="129" t="str">
        <f t="shared" si="3"/>
        <v/>
      </c>
    </row>
    <row r="98" spans="1:9" x14ac:dyDescent="0.25">
      <c r="A98" s="71"/>
      <c r="B98" s="224"/>
      <c r="C98" s="224"/>
      <c r="D98" s="224"/>
      <c r="E98" s="72"/>
      <c r="F98" s="73"/>
      <c r="I98" s="129" t="str">
        <f t="shared" si="3"/>
        <v/>
      </c>
    </row>
    <row r="99" spans="1:9" x14ac:dyDescent="0.25">
      <c r="A99" s="71"/>
      <c r="B99" s="224"/>
      <c r="C99" s="224"/>
      <c r="D99" s="224"/>
      <c r="E99" s="72"/>
      <c r="F99" s="73"/>
      <c r="I99" s="129" t="str">
        <f t="shared" si="3"/>
        <v/>
      </c>
    </row>
    <row r="100" spans="1:9" x14ac:dyDescent="0.25">
      <c r="A100" s="71"/>
      <c r="B100" s="224"/>
      <c r="C100" s="224"/>
      <c r="D100" s="224"/>
      <c r="E100" s="72"/>
      <c r="F100" s="73"/>
      <c r="I100" s="129" t="str">
        <f t="shared" si="3"/>
        <v/>
      </c>
    </row>
    <row r="101" spans="1:9" x14ac:dyDescent="0.25">
      <c r="A101" s="71"/>
      <c r="B101" s="224"/>
      <c r="C101" s="224"/>
      <c r="D101" s="224"/>
      <c r="E101" s="72"/>
      <c r="F101" s="73"/>
      <c r="I101" s="129" t="str">
        <f t="shared" si="3"/>
        <v/>
      </c>
    </row>
    <row r="102" spans="1:9" x14ac:dyDescent="0.25">
      <c r="A102" s="71"/>
      <c r="B102" s="224"/>
      <c r="C102" s="224"/>
      <c r="D102" s="224"/>
      <c r="E102" s="72"/>
      <c r="F102" s="73"/>
      <c r="I102" s="129" t="str">
        <f t="shared" si="3"/>
        <v/>
      </c>
    </row>
    <row r="103" spans="1:9" x14ac:dyDescent="0.25">
      <c r="A103" s="71"/>
      <c r="B103" s="224"/>
      <c r="C103" s="224"/>
      <c r="D103" s="224"/>
      <c r="E103" s="72"/>
      <c r="F103" s="73"/>
      <c r="I103" s="129" t="str">
        <f t="shared" si="3"/>
        <v/>
      </c>
    </row>
    <row r="104" spans="1:9" x14ac:dyDescent="0.25">
      <c r="A104" s="71"/>
      <c r="B104" s="224"/>
      <c r="C104" s="224"/>
      <c r="D104" s="224"/>
      <c r="E104" s="72"/>
      <c r="F104" s="73"/>
      <c r="I104" s="129" t="str">
        <f t="shared" si="3"/>
        <v/>
      </c>
    </row>
    <row r="105" spans="1:9" x14ac:dyDescent="0.25">
      <c r="A105" s="71"/>
      <c r="B105" s="224"/>
      <c r="C105" s="224"/>
      <c r="D105" s="224"/>
      <c r="E105" s="72"/>
      <c r="F105" s="73"/>
      <c r="I105" s="129" t="str">
        <f t="shared" si="3"/>
        <v/>
      </c>
    </row>
    <row r="106" spans="1:9" x14ac:dyDescent="0.25">
      <c r="A106" s="71"/>
      <c r="B106" s="224"/>
      <c r="C106" s="224"/>
      <c r="D106" s="224"/>
      <c r="E106" s="72"/>
      <c r="F106" s="73"/>
      <c r="I106" s="129" t="str">
        <f t="shared" si="3"/>
        <v/>
      </c>
    </row>
    <row r="107" spans="1:9" x14ac:dyDescent="0.25">
      <c r="A107" s="71"/>
      <c r="B107" s="224"/>
      <c r="C107" s="224"/>
      <c r="D107" s="224"/>
      <c r="E107" s="72"/>
      <c r="F107" s="73"/>
      <c r="I107" s="129" t="str">
        <f t="shared" si="3"/>
        <v/>
      </c>
    </row>
    <row r="108" spans="1:9" x14ac:dyDescent="0.25">
      <c r="A108" s="71"/>
      <c r="B108" s="224"/>
      <c r="C108" s="224"/>
      <c r="D108" s="224"/>
      <c r="E108" s="72"/>
      <c r="F108" s="73"/>
      <c r="I108" s="129" t="str">
        <f t="shared" si="3"/>
        <v/>
      </c>
    </row>
    <row r="109" spans="1:9" x14ac:dyDescent="0.25">
      <c r="I109" s="129"/>
    </row>
    <row r="110" spans="1:9" x14ac:dyDescent="0.25">
      <c r="I110" s="129"/>
    </row>
  </sheetData>
  <mergeCells count="4">
    <mergeCell ref="E8:G8"/>
    <mergeCell ref="E10:G10"/>
    <mergeCell ref="E11:G11"/>
    <mergeCell ref="E12:G12"/>
  </mergeCells>
  <conditionalFormatting sqref="B19:N19 B25:N26 J20:N24">
    <cfRule type="iconSet" priority="3">
      <iconSet>
        <cfvo type="percent" val="0"/>
        <cfvo type="num" val="1"/>
        <cfvo type="num" val="3"/>
      </iconSet>
    </cfRule>
  </conditionalFormatting>
  <conditionalFormatting sqref="B24:H24">
    <cfRule type="iconSet" priority="2">
      <iconSet>
        <cfvo type="percent" val="0"/>
        <cfvo type="num" val="1"/>
        <cfvo type="num" val="3"/>
      </iconSet>
    </cfRule>
  </conditionalFormatting>
  <conditionalFormatting sqref="I24">
    <cfRule type="iconSet" priority="1">
      <iconSet>
        <cfvo type="percent" val="0"/>
        <cfvo type="num" val="1"/>
        <cfvo type="num" val="3"/>
      </iconSet>
    </cfRule>
  </conditionalFormatting>
  <dataValidations count="4">
    <dataValidation allowBlank="1" showInputMessage="1" showErrorMessage="1" prompt="TK, License, NRE or Royalty" sqref="B7"/>
    <dataValidation allowBlank="1" showInputMessage="1" showErrorMessage="1" prompt="IPD or CSD" sqref="B8"/>
    <dataValidation allowBlank="1" showInputMessage="1" showErrorMessage="1" prompt="70% - 100% : Most likely close in this quarter_x000a_40% - 60% : Normal chance to close_x000a_0% - 30% : Low chance to close" sqref="B10"/>
    <dataValidation allowBlank="1" showInputMessage="1" showErrorMessage="1" prompt="Q1, Q2, Q3 or Q4" sqref="B11"/>
  </dataValidations>
  <hyperlinks>
    <hyperlink ref="A1" location="Menu!A1" display="Back To Menu"/>
    <hyperlink ref="B1" location="'Regular Cases'!A1" display="Regular Cases"/>
    <hyperlink ref="C1" location="QECD!B4" display="QECD"/>
    <hyperlink ref="D1" location="'Action Items'!A1" display="Action Items"/>
    <hyperlink ref="E1" location="Summary!A1" display="Summary"/>
    <hyperlink ref="F1" location="Weekly!A1" display="Weekly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Please choose &quot;High&quot;, &quot;Low&quot; or &quot;Funnel&quot; from the drop-down list, or enter it yourself._x000a__x000a_Funnel -- This project is being cooked and may go real in the next few quarters.">
          <x14:formula1>
            <xm:f>Worksheet!$A$2:$A$4</xm:f>
          </x14:formula1>
          <xm:sqref>B12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Q110"/>
  <sheetViews>
    <sheetView workbookViewId="0">
      <pane ySplit="2" topLeftCell="A3" activePane="bottomLeft" state="frozen"/>
      <selection pane="bottomLeft"/>
    </sheetView>
  </sheetViews>
  <sheetFormatPr defaultColWidth="18.42578125" defaultRowHeight="15" x14ac:dyDescent="0.25"/>
  <cols>
    <col min="1" max="1" width="24.5703125" style="1" customWidth="1"/>
    <col min="2" max="8" width="15.85546875" style="1" customWidth="1"/>
    <col min="9" max="9" width="17.140625" style="1" bestFit="1" customWidth="1"/>
    <col min="10" max="11" width="15.85546875" style="1" customWidth="1"/>
    <col min="12" max="14" width="15.85546875" style="1" hidden="1" customWidth="1"/>
    <col min="15" max="17" width="0" style="1" hidden="1" customWidth="1"/>
    <col min="18" max="16384" width="18.42578125" style="1"/>
  </cols>
  <sheetData>
    <row r="1" spans="1:17" s="68" customFormat="1" ht="18.75" x14ac:dyDescent="0.25">
      <c r="A1" s="226" t="s">
        <v>150</v>
      </c>
      <c r="B1" s="226" t="s">
        <v>149</v>
      </c>
      <c r="C1" s="226" t="s">
        <v>113</v>
      </c>
      <c r="D1" s="226" t="s">
        <v>21</v>
      </c>
      <c r="E1" s="226" t="s">
        <v>114</v>
      </c>
      <c r="F1" s="226" t="s">
        <v>177</v>
      </c>
    </row>
    <row r="2" spans="1:17" ht="4.5" customHeight="1" x14ac:dyDescent="0.25"/>
    <row r="3" spans="1:17" ht="28.5" x14ac:dyDescent="0.45">
      <c r="D3" s="223" t="str">
        <f ca="1">MID(CELL("filename",A1),FIND("]",CELL("filename",A1))+1,255)  &amp; IF(B5&lt;&gt;"", " : " &amp; B5 &amp; " - " &amp; B6, "")</f>
        <v>Project 16</v>
      </c>
    </row>
    <row r="4" spans="1:17" ht="18.75" x14ac:dyDescent="0.3">
      <c r="A4" s="115" t="s">
        <v>141</v>
      </c>
      <c r="B4" s="95"/>
      <c r="C4" s="95"/>
      <c r="D4" s="95"/>
      <c r="E4" s="95"/>
      <c r="F4" s="95" t="s">
        <v>153</v>
      </c>
      <c r="G4" s="95" t="s">
        <v>154</v>
      </c>
      <c r="L4" s="1" t="s">
        <v>147</v>
      </c>
      <c r="M4" s="1" t="s">
        <v>146</v>
      </c>
      <c r="N4" s="1" t="s">
        <v>152</v>
      </c>
      <c r="P4" s="1" t="s">
        <v>158</v>
      </c>
      <c r="Q4" s="1" t="s">
        <v>155</v>
      </c>
    </row>
    <row r="5" spans="1:17" x14ac:dyDescent="0.25">
      <c r="A5" s="95" t="s">
        <v>156</v>
      </c>
      <c r="B5" s="97"/>
      <c r="C5" s="95"/>
      <c r="D5" s="95" t="s">
        <v>20</v>
      </c>
      <c r="E5" s="95"/>
      <c r="F5" s="98"/>
      <c r="G5" s="98"/>
      <c r="L5" s="218" t="str">
        <f>IF(I23&lt;&gt;"", F5,"")</f>
        <v/>
      </c>
      <c r="M5" s="218" t="str">
        <f>IF(I23&lt;&gt;"","",IF(B10&gt;=40%,F5,""))</f>
        <v/>
      </c>
      <c r="N5" s="218">
        <f>IF(I23&lt;&gt;"","",IF(B10&lt;40%,F5,""))</f>
        <v>0</v>
      </c>
      <c r="P5" s="218" t="str">
        <f>IF(I23&lt;&gt;"", F6,"")</f>
        <v/>
      </c>
      <c r="Q5" s="1">
        <f>IF(P5 = "", F6, "")</f>
        <v>0</v>
      </c>
    </row>
    <row r="6" spans="1:17" x14ac:dyDescent="0.25">
      <c r="A6" s="95" t="s">
        <v>157</v>
      </c>
      <c r="B6" s="97"/>
      <c r="C6" s="95"/>
      <c r="D6" s="95" t="s">
        <v>45</v>
      </c>
      <c r="E6" s="95"/>
      <c r="F6" s="98"/>
      <c r="G6" s="98"/>
    </row>
    <row r="7" spans="1:17" x14ac:dyDescent="0.25">
      <c r="A7" s="95" t="s">
        <v>44</v>
      </c>
      <c r="B7" s="97"/>
      <c r="C7" s="95"/>
      <c r="D7" s="95"/>
      <c r="E7" s="95"/>
      <c r="F7" s="95"/>
      <c r="G7" s="95"/>
    </row>
    <row r="8" spans="1:17" x14ac:dyDescent="0.25">
      <c r="A8" s="95" t="s">
        <v>17</v>
      </c>
      <c r="B8" s="97"/>
      <c r="C8" s="95"/>
      <c r="D8" s="95" t="s">
        <v>43</v>
      </c>
      <c r="E8" s="253"/>
      <c r="F8" s="253"/>
      <c r="G8" s="253"/>
    </row>
    <row r="9" spans="1:17" x14ac:dyDescent="0.25">
      <c r="A9" s="95" t="s">
        <v>18</v>
      </c>
      <c r="B9" s="97"/>
      <c r="C9" s="95"/>
      <c r="D9" s="95"/>
      <c r="E9" s="95"/>
      <c r="F9" s="95"/>
      <c r="G9" s="95"/>
    </row>
    <row r="10" spans="1:17" x14ac:dyDescent="0.25">
      <c r="A10" s="95" t="s">
        <v>19</v>
      </c>
      <c r="B10" s="99"/>
      <c r="C10" s="95"/>
      <c r="D10" s="95" t="s">
        <v>159</v>
      </c>
      <c r="E10" s="253"/>
      <c r="F10" s="253"/>
      <c r="G10" s="253"/>
    </row>
    <row r="11" spans="1:17" x14ac:dyDescent="0.25">
      <c r="A11" s="95" t="s">
        <v>166</v>
      </c>
      <c r="B11" s="97"/>
      <c r="C11" s="95"/>
      <c r="D11" s="95" t="s">
        <v>160</v>
      </c>
      <c r="E11" s="253"/>
      <c r="F11" s="253"/>
      <c r="G11" s="253"/>
    </row>
    <row r="12" spans="1:17" x14ac:dyDescent="0.25">
      <c r="A12" s="95" t="s">
        <v>118</v>
      </c>
      <c r="B12" s="97"/>
      <c r="C12" s="95"/>
      <c r="D12" s="95" t="s">
        <v>161</v>
      </c>
      <c r="E12" s="253"/>
      <c r="F12" s="253"/>
      <c r="G12" s="253"/>
    </row>
    <row r="15" spans="1:17" ht="18.75" x14ac:dyDescent="0.3">
      <c r="A15" s="115" t="str">
        <f>"Stage: " &amp; B15</f>
        <v xml:space="preserve">Stage: </v>
      </c>
      <c r="B15" s="132" t="str">
        <f>IF(I23&lt;&gt;"", 10, IF(G23&lt;&gt;"", 8, IF(C23&lt;&gt;"", 6, IF(E18&lt;&gt;"", 4, IF(B18&lt;&gt;"", 2, "")))))</f>
        <v/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</row>
    <row r="16" spans="1:17" x14ac:dyDescent="0.25">
      <c r="A16" s="127" t="s">
        <v>0</v>
      </c>
      <c r="B16" s="216" t="s">
        <v>3</v>
      </c>
      <c r="C16" s="125" t="s">
        <v>6</v>
      </c>
      <c r="D16" s="125" t="s">
        <v>4</v>
      </c>
      <c r="E16" s="216" t="s">
        <v>5</v>
      </c>
      <c r="F16" s="125" t="s">
        <v>7</v>
      </c>
      <c r="G16" s="95"/>
      <c r="H16" s="95"/>
      <c r="I16" s="95"/>
      <c r="J16" s="95"/>
      <c r="K16" s="95"/>
      <c r="L16" s="95"/>
      <c r="M16" s="95"/>
      <c r="N16" s="95"/>
    </row>
    <row r="17" spans="1:14" x14ac:dyDescent="0.25">
      <c r="A17" s="126" t="s">
        <v>42</v>
      </c>
      <c r="B17" s="119"/>
      <c r="C17" s="119"/>
      <c r="D17" s="119"/>
      <c r="E17" s="119"/>
      <c r="F17" s="140"/>
      <c r="G17" s="96"/>
      <c r="H17" s="96"/>
      <c r="I17" s="96"/>
      <c r="J17" s="96"/>
      <c r="K17" s="96"/>
      <c r="L17" s="96"/>
      <c r="M17" s="96"/>
      <c r="N17" s="96"/>
    </row>
    <row r="18" spans="1:14" x14ac:dyDescent="0.25">
      <c r="A18" s="134" t="s">
        <v>1</v>
      </c>
      <c r="B18" s="118"/>
      <c r="C18" s="118"/>
      <c r="D18" s="118"/>
      <c r="E18" s="118"/>
      <c r="F18" s="133"/>
      <c r="G18" s="96"/>
      <c r="H18" s="96"/>
      <c r="I18" s="96"/>
      <c r="J18" s="96"/>
      <c r="K18" s="96"/>
      <c r="L18" s="96"/>
      <c r="M18" s="96"/>
      <c r="N18" s="96"/>
    </row>
    <row r="19" spans="1:14" x14ac:dyDescent="0.25">
      <c r="A19" s="134" t="s">
        <v>2</v>
      </c>
      <c r="B19" s="121" t="str">
        <f ca="1">IF(B18&lt;&gt;"", "Done", IF(B17&lt;&gt;"",(B17-TODAY()),""))</f>
        <v/>
      </c>
      <c r="C19" s="121" t="str">
        <f t="shared" ref="C19:N19" ca="1" si="0">IF(C18&lt;&gt;"", "Done", IF(C17&lt;&gt;"",(C17-TODAY()),""))</f>
        <v/>
      </c>
      <c r="D19" s="121" t="str">
        <f t="shared" ca="1" si="0"/>
        <v/>
      </c>
      <c r="E19" s="121" t="str">
        <f t="shared" ca="1" si="0"/>
        <v/>
      </c>
      <c r="F19" s="122" t="str">
        <f t="shared" ca="1" si="0"/>
        <v/>
      </c>
      <c r="G19" s="100" t="str">
        <f t="shared" ca="1" si="0"/>
        <v/>
      </c>
      <c r="H19" s="100" t="str">
        <f t="shared" ca="1" si="0"/>
        <v/>
      </c>
      <c r="I19" s="100" t="str">
        <f t="shared" ca="1" si="0"/>
        <v/>
      </c>
      <c r="J19" s="76" t="str">
        <f t="shared" ca="1" si="0"/>
        <v/>
      </c>
      <c r="K19" s="76" t="str">
        <f t="shared" ca="1" si="0"/>
        <v/>
      </c>
      <c r="L19" s="76" t="str">
        <f t="shared" ca="1" si="0"/>
        <v/>
      </c>
      <c r="M19" s="76" t="str">
        <f t="shared" ca="1" si="0"/>
        <v/>
      </c>
      <c r="N19" s="76" t="str">
        <f t="shared" ca="1" si="0"/>
        <v/>
      </c>
    </row>
    <row r="20" spans="1:14" x14ac:dyDescent="0.25">
      <c r="A20" s="135"/>
      <c r="B20" s="114"/>
      <c r="C20" s="114"/>
      <c r="D20" s="114"/>
      <c r="E20" s="114"/>
      <c r="F20" s="114"/>
      <c r="G20" s="114"/>
      <c r="H20" s="114"/>
      <c r="I20" s="114"/>
      <c r="J20" s="76"/>
      <c r="K20" s="76"/>
      <c r="L20" s="76"/>
      <c r="M20" s="76"/>
      <c r="N20" s="76"/>
    </row>
    <row r="21" spans="1:14" ht="30" x14ac:dyDescent="0.25">
      <c r="A21" s="126" t="s">
        <v>9</v>
      </c>
      <c r="B21" s="117" t="s">
        <v>8</v>
      </c>
      <c r="C21" s="217" t="s">
        <v>10</v>
      </c>
      <c r="D21" s="117" t="s">
        <v>11</v>
      </c>
      <c r="E21" s="117" t="s">
        <v>12</v>
      </c>
      <c r="F21" s="117" t="s">
        <v>13</v>
      </c>
      <c r="G21" s="217" t="s">
        <v>14</v>
      </c>
      <c r="H21" s="117" t="s">
        <v>16</v>
      </c>
      <c r="I21" s="217" t="s">
        <v>15</v>
      </c>
      <c r="J21" s="76"/>
      <c r="K21" s="76"/>
      <c r="L21" s="76"/>
      <c r="M21" s="76"/>
      <c r="N21" s="76"/>
    </row>
    <row r="22" spans="1:14" x14ac:dyDescent="0.25">
      <c r="A22" s="134" t="s">
        <v>42</v>
      </c>
      <c r="B22" s="118"/>
      <c r="C22" s="118"/>
      <c r="D22" s="118"/>
      <c r="E22" s="118"/>
      <c r="F22" s="118"/>
      <c r="G22" s="118"/>
      <c r="H22" s="118"/>
      <c r="I22" s="133"/>
      <c r="J22" s="76"/>
      <c r="K22" s="76"/>
      <c r="L22" s="76"/>
      <c r="M22" s="76"/>
      <c r="N22" s="76"/>
    </row>
    <row r="23" spans="1:14" x14ac:dyDescent="0.25">
      <c r="A23" s="134" t="s">
        <v>1</v>
      </c>
      <c r="B23" s="118"/>
      <c r="C23" s="118"/>
      <c r="D23" s="118"/>
      <c r="E23" s="118"/>
      <c r="F23" s="118"/>
      <c r="G23" s="118"/>
      <c r="H23" s="118"/>
      <c r="I23" s="133"/>
      <c r="J23" s="76"/>
      <c r="K23" s="76"/>
      <c r="L23" s="76"/>
      <c r="M23" s="76"/>
      <c r="N23" s="76"/>
    </row>
    <row r="24" spans="1:14" x14ac:dyDescent="0.25">
      <c r="A24" s="136" t="s">
        <v>2</v>
      </c>
      <c r="B24" s="124" t="str">
        <f ca="1">IF(B23&lt;&gt;"", "Done", IF(B22&lt;&gt;"",(B22-TODAY()),""))</f>
        <v/>
      </c>
      <c r="C24" s="124" t="str">
        <f t="shared" ref="C24:I24" ca="1" si="1">IF(C23&lt;&gt;"", "Done", IF(C22&lt;&gt;"",(C22-TODAY()),""))</f>
        <v/>
      </c>
      <c r="D24" s="124" t="str">
        <f t="shared" ca="1" si="1"/>
        <v/>
      </c>
      <c r="E24" s="124" t="str">
        <f t="shared" ca="1" si="1"/>
        <v/>
      </c>
      <c r="F24" s="124" t="str">
        <f t="shared" ca="1" si="1"/>
        <v/>
      </c>
      <c r="G24" s="124" t="str">
        <f t="shared" ca="1" si="1"/>
        <v/>
      </c>
      <c r="H24" s="120" t="str">
        <f t="shared" ca="1" si="1"/>
        <v/>
      </c>
      <c r="I24" s="122" t="str">
        <f t="shared" ca="1" si="1"/>
        <v/>
      </c>
      <c r="J24" s="76"/>
      <c r="K24" s="76"/>
      <c r="L24" s="76"/>
      <c r="M24" s="76"/>
      <c r="N24" s="76"/>
    </row>
    <row r="25" spans="1:14" x14ac:dyDescent="0.25">
      <c r="B25" s="76"/>
      <c r="C25" s="76"/>
      <c r="D25" s="76"/>
      <c r="E25" s="76"/>
      <c r="F25" s="76"/>
      <c r="G25" s="76"/>
      <c r="H25" s="123"/>
      <c r="I25" s="76"/>
      <c r="J25" s="76"/>
      <c r="K25" s="76"/>
      <c r="L25" s="76"/>
      <c r="M25" s="76"/>
      <c r="N25" s="76"/>
    </row>
    <row r="26" spans="1:14" x14ac:dyDescent="0.25"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</row>
    <row r="29" spans="1:14" ht="18.75" x14ac:dyDescent="0.3">
      <c r="A29" s="116" t="s">
        <v>21</v>
      </c>
      <c r="B29" s="66" t="s">
        <v>41</v>
      </c>
      <c r="C29" s="66" t="s">
        <v>42</v>
      </c>
      <c r="D29" s="66" t="s">
        <v>1</v>
      </c>
      <c r="E29" s="66" t="s">
        <v>67</v>
      </c>
      <c r="F29" s="1" t="s">
        <v>43</v>
      </c>
    </row>
    <row r="30" spans="1:14" x14ac:dyDescent="0.25">
      <c r="A30" s="71" t="str">
        <f>IF(B30&lt;&gt;"", IF(D30 = "", 1, ""), "")</f>
        <v/>
      </c>
      <c r="B30" s="224"/>
      <c r="C30" s="224"/>
      <c r="D30" s="224"/>
      <c r="E30" s="72"/>
      <c r="F30" s="73"/>
      <c r="I30" s="129" t="str">
        <f>IF(A30="","",HYPERLINK("#'Action Items'!A1", "Go back to Action Items"))</f>
        <v/>
      </c>
    </row>
    <row r="31" spans="1:14" x14ac:dyDescent="0.25">
      <c r="A31" s="71" t="str">
        <f>IF(B31&lt;&gt;"", IF(D31 = "", MAX($A$30:A30)+1, ""), "")</f>
        <v/>
      </c>
      <c r="B31" s="224"/>
      <c r="C31" s="224"/>
      <c r="D31" s="224"/>
      <c r="E31" s="72"/>
      <c r="F31" s="73"/>
      <c r="I31" s="129" t="str">
        <f t="shared" ref="I31:I94" si="2">IF(A31="","",HYPERLINK("#'Action Items'!A1", "Go back to Action Items"))</f>
        <v/>
      </c>
    </row>
    <row r="32" spans="1:14" x14ac:dyDescent="0.25">
      <c r="A32" s="71" t="str">
        <f>IF(B32&lt;&gt;"", IF(D32 = "", MAX($A$30:A31)+1, ""), "")</f>
        <v/>
      </c>
      <c r="B32" s="224"/>
      <c r="C32" s="224"/>
      <c r="D32" s="224"/>
      <c r="E32" s="72"/>
      <c r="F32" s="73"/>
      <c r="I32" s="129" t="str">
        <f t="shared" si="2"/>
        <v/>
      </c>
    </row>
    <row r="33" spans="1:9" x14ac:dyDescent="0.25">
      <c r="A33" s="71" t="str">
        <f>IF(B33&lt;&gt;"", IF(D33 = "", MAX($A$30:A32)+1, ""), "")</f>
        <v/>
      </c>
      <c r="B33" s="224"/>
      <c r="C33" s="224"/>
      <c r="D33" s="224"/>
      <c r="E33" s="72"/>
      <c r="F33" s="73"/>
      <c r="I33" s="129" t="str">
        <f t="shared" si="2"/>
        <v/>
      </c>
    </row>
    <row r="34" spans="1:9" x14ac:dyDescent="0.25">
      <c r="A34" s="71" t="str">
        <f>IF(B34&lt;&gt;"", IF(D34 = "", MAX($A$30:A33)+1, ""), "")</f>
        <v/>
      </c>
      <c r="B34" s="224"/>
      <c r="C34" s="224"/>
      <c r="D34" s="224"/>
      <c r="E34" s="72"/>
      <c r="F34" s="73"/>
      <c r="I34" s="129" t="str">
        <f t="shared" si="2"/>
        <v/>
      </c>
    </row>
    <row r="35" spans="1:9" x14ac:dyDescent="0.25">
      <c r="A35" s="71" t="str">
        <f>IF(B35&lt;&gt;"", IF(D35 = "", MAX($A$30:A34)+1, ""), "")</f>
        <v/>
      </c>
      <c r="B35" s="224"/>
      <c r="C35" s="224"/>
      <c r="D35" s="224"/>
      <c r="E35" s="72"/>
      <c r="F35" s="73"/>
      <c r="I35" s="129" t="str">
        <f t="shared" si="2"/>
        <v/>
      </c>
    </row>
    <row r="36" spans="1:9" x14ac:dyDescent="0.25">
      <c r="A36" s="71" t="str">
        <f>IF(B36&lt;&gt;"", IF(D36 = "", MAX($A$30:A35)+1, ""), "")</f>
        <v/>
      </c>
      <c r="B36" s="224"/>
      <c r="C36" s="224"/>
      <c r="D36" s="224"/>
      <c r="E36" s="72"/>
      <c r="F36" s="73"/>
      <c r="I36" s="129" t="str">
        <f t="shared" si="2"/>
        <v/>
      </c>
    </row>
    <row r="37" spans="1:9" x14ac:dyDescent="0.25">
      <c r="A37" s="71" t="str">
        <f>IF(B37&lt;&gt;"", IF(D37 = "", MAX($A$30:A36)+1, ""), "")</f>
        <v/>
      </c>
      <c r="B37" s="224"/>
      <c r="C37" s="224"/>
      <c r="D37" s="224"/>
      <c r="E37" s="72"/>
      <c r="F37" s="73"/>
      <c r="I37" s="129" t="str">
        <f t="shared" si="2"/>
        <v/>
      </c>
    </row>
    <row r="38" spans="1:9" x14ac:dyDescent="0.25">
      <c r="A38" s="71" t="str">
        <f>IF(B38&lt;&gt;"", IF(D38 = "", MAX($A$30:A37)+1, ""), "")</f>
        <v/>
      </c>
      <c r="B38" s="224"/>
      <c r="C38" s="224"/>
      <c r="D38" s="224"/>
      <c r="E38" s="72"/>
      <c r="F38" s="73"/>
      <c r="I38" s="129" t="str">
        <f t="shared" si="2"/>
        <v/>
      </c>
    </row>
    <row r="39" spans="1:9" x14ac:dyDescent="0.25">
      <c r="A39" s="71" t="str">
        <f>IF(B39&lt;&gt;"", IF(D39 = "", MAX($A$30:A38)+1, ""), "")</f>
        <v/>
      </c>
      <c r="B39" s="224"/>
      <c r="C39" s="224"/>
      <c r="D39" s="224"/>
      <c r="E39" s="72"/>
      <c r="F39" s="73"/>
      <c r="I39" s="129" t="str">
        <f t="shared" si="2"/>
        <v/>
      </c>
    </row>
    <row r="40" spans="1:9" x14ac:dyDescent="0.25">
      <c r="A40" s="71" t="str">
        <f>IF(B40&lt;&gt;"", IF(D40 = "", MAX($A$30:A39)+1, ""), "")</f>
        <v/>
      </c>
      <c r="B40" s="224"/>
      <c r="C40" s="224"/>
      <c r="D40" s="224"/>
      <c r="E40" s="72"/>
      <c r="F40" s="73"/>
      <c r="I40" s="129" t="str">
        <f t="shared" si="2"/>
        <v/>
      </c>
    </row>
    <row r="41" spans="1:9" x14ac:dyDescent="0.25">
      <c r="A41" s="71" t="str">
        <f>IF(B41&lt;&gt;"", IF(D41 = "", MAX($A$30:A40)+1, ""), "")</f>
        <v/>
      </c>
      <c r="B41" s="224"/>
      <c r="C41" s="224"/>
      <c r="D41" s="224"/>
      <c r="E41" s="72"/>
      <c r="F41" s="73"/>
      <c r="I41" s="129" t="str">
        <f t="shared" si="2"/>
        <v/>
      </c>
    </row>
    <row r="42" spans="1:9" x14ac:dyDescent="0.25">
      <c r="A42" s="71" t="str">
        <f>IF(B42&lt;&gt;"", IF(D42 = "", MAX($A$30:A41)+1, ""), "")</f>
        <v/>
      </c>
      <c r="B42" s="224"/>
      <c r="C42" s="224"/>
      <c r="D42" s="224"/>
      <c r="E42" s="72"/>
      <c r="F42" s="73"/>
      <c r="I42" s="129" t="str">
        <f t="shared" si="2"/>
        <v/>
      </c>
    </row>
    <row r="43" spans="1:9" x14ac:dyDescent="0.25">
      <c r="A43" s="71" t="str">
        <f>IF(B43&lt;&gt;"", IF(D43 = "", MAX($A$30:A42)+1, ""), "")</f>
        <v/>
      </c>
      <c r="B43" s="224"/>
      <c r="C43" s="224"/>
      <c r="D43" s="224"/>
      <c r="E43" s="72"/>
      <c r="F43" s="73"/>
      <c r="I43" s="129" t="str">
        <f t="shared" si="2"/>
        <v/>
      </c>
    </row>
    <row r="44" spans="1:9" x14ac:dyDescent="0.25">
      <c r="A44" s="71" t="str">
        <f>IF(B44&lt;&gt;"", IF(D44 = "", MAX($A$30:A43)+1, ""), "")</f>
        <v/>
      </c>
      <c r="B44" s="224"/>
      <c r="C44" s="224"/>
      <c r="D44" s="224"/>
      <c r="E44" s="72"/>
      <c r="F44" s="73"/>
      <c r="I44" s="129" t="str">
        <f t="shared" si="2"/>
        <v/>
      </c>
    </row>
    <row r="45" spans="1:9" x14ac:dyDescent="0.25">
      <c r="A45" s="71"/>
      <c r="B45" s="224"/>
      <c r="C45" s="224"/>
      <c r="D45" s="224"/>
      <c r="E45" s="72"/>
      <c r="F45" s="73"/>
      <c r="I45" s="129" t="str">
        <f t="shared" si="2"/>
        <v/>
      </c>
    </row>
    <row r="46" spans="1:9" x14ac:dyDescent="0.25">
      <c r="A46" s="71"/>
      <c r="B46" s="224"/>
      <c r="C46" s="224"/>
      <c r="D46" s="224"/>
      <c r="E46" s="72"/>
      <c r="F46" s="73"/>
      <c r="I46" s="129" t="str">
        <f t="shared" si="2"/>
        <v/>
      </c>
    </row>
    <row r="47" spans="1:9" x14ac:dyDescent="0.25">
      <c r="A47" s="71"/>
      <c r="B47" s="224"/>
      <c r="C47" s="224"/>
      <c r="D47" s="224"/>
      <c r="E47" s="72"/>
      <c r="F47" s="73"/>
      <c r="I47" s="129" t="str">
        <f t="shared" si="2"/>
        <v/>
      </c>
    </row>
    <row r="48" spans="1:9" x14ac:dyDescent="0.25">
      <c r="A48" s="71"/>
      <c r="B48" s="224"/>
      <c r="C48" s="224"/>
      <c r="D48" s="224"/>
      <c r="E48" s="72"/>
      <c r="F48" s="73"/>
      <c r="I48" s="129" t="str">
        <f t="shared" si="2"/>
        <v/>
      </c>
    </row>
    <row r="49" spans="1:9" x14ac:dyDescent="0.25">
      <c r="A49" s="71"/>
      <c r="B49" s="224"/>
      <c r="C49" s="224"/>
      <c r="D49" s="224"/>
      <c r="E49" s="72"/>
      <c r="F49" s="73"/>
      <c r="I49" s="129" t="str">
        <f t="shared" si="2"/>
        <v/>
      </c>
    </row>
    <row r="50" spans="1:9" x14ac:dyDescent="0.25">
      <c r="A50" s="71"/>
      <c r="B50" s="224"/>
      <c r="C50" s="224"/>
      <c r="D50" s="224"/>
      <c r="E50" s="72"/>
      <c r="F50" s="73"/>
      <c r="I50" s="129" t="str">
        <f t="shared" si="2"/>
        <v/>
      </c>
    </row>
    <row r="51" spans="1:9" x14ac:dyDescent="0.25">
      <c r="A51" s="71"/>
      <c r="B51" s="224"/>
      <c r="C51" s="224"/>
      <c r="D51" s="224"/>
      <c r="E51" s="72"/>
      <c r="F51" s="73"/>
      <c r="I51" s="129" t="str">
        <f t="shared" si="2"/>
        <v/>
      </c>
    </row>
    <row r="52" spans="1:9" x14ac:dyDescent="0.25">
      <c r="A52" s="71"/>
      <c r="B52" s="224"/>
      <c r="C52" s="224"/>
      <c r="D52" s="224"/>
      <c r="E52" s="72"/>
      <c r="F52" s="73"/>
      <c r="I52" s="129" t="str">
        <f t="shared" si="2"/>
        <v/>
      </c>
    </row>
    <row r="53" spans="1:9" x14ac:dyDescent="0.25">
      <c r="A53" s="71"/>
      <c r="B53" s="224"/>
      <c r="C53" s="224"/>
      <c r="D53" s="224"/>
      <c r="E53" s="72"/>
      <c r="F53" s="73"/>
      <c r="I53" s="129" t="str">
        <f t="shared" si="2"/>
        <v/>
      </c>
    </row>
    <row r="54" spans="1:9" x14ac:dyDescent="0.25">
      <c r="A54" s="71"/>
      <c r="B54" s="224"/>
      <c r="C54" s="224"/>
      <c r="D54" s="224"/>
      <c r="E54" s="72"/>
      <c r="F54" s="73"/>
      <c r="I54" s="129" t="str">
        <f t="shared" si="2"/>
        <v/>
      </c>
    </row>
    <row r="55" spans="1:9" x14ac:dyDescent="0.25">
      <c r="A55" s="71"/>
      <c r="B55" s="224"/>
      <c r="C55" s="224"/>
      <c r="D55" s="224"/>
      <c r="E55" s="72"/>
      <c r="F55" s="73"/>
      <c r="I55" s="129" t="str">
        <f t="shared" si="2"/>
        <v/>
      </c>
    </row>
    <row r="56" spans="1:9" x14ac:dyDescent="0.25">
      <c r="A56" s="71"/>
      <c r="B56" s="224"/>
      <c r="C56" s="224"/>
      <c r="D56" s="224"/>
      <c r="E56" s="72"/>
      <c r="F56" s="73"/>
      <c r="I56" s="129" t="str">
        <f t="shared" si="2"/>
        <v/>
      </c>
    </row>
    <row r="57" spans="1:9" x14ac:dyDescent="0.25">
      <c r="A57" s="71"/>
      <c r="B57" s="224"/>
      <c r="C57" s="224"/>
      <c r="D57" s="224"/>
      <c r="E57" s="72"/>
      <c r="F57" s="73"/>
      <c r="I57" s="129" t="str">
        <f t="shared" si="2"/>
        <v/>
      </c>
    </row>
    <row r="58" spans="1:9" x14ac:dyDescent="0.25">
      <c r="A58" s="71"/>
      <c r="B58" s="224"/>
      <c r="C58" s="224"/>
      <c r="D58" s="224"/>
      <c r="E58" s="72"/>
      <c r="F58" s="73"/>
      <c r="I58" s="129" t="str">
        <f t="shared" si="2"/>
        <v/>
      </c>
    </row>
    <row r="59" spans="1:9" x14ac:dyDescent="0.25">
      <c r="A59" s="71"/>
      <c r="B59" s="224"/>
      <c r="C59" s="224"/>
      <c r="D59" s="224"/>
      <c r="E59" s="72"/>
      <c r="F59" s="73"/>
      <c r="I59" s="129" t="str">
        <f t="shared" si="2"/>
        <v/>
      </c>
    </row>
    <row r="60" spans="1:9" x14ac:dyDescent="0.25">
      <c r="A60" s="71"/>
      <c r="B60" s="224"/>
      <c r="C60" s="224"/>
      <c r="D60" s="224"/>
      <c r="E60" s="72"/>
      <c r="F60" s="73"/>
      <c r="I60" s="129" t="str">
        <f t="shared" si="2"/>
        <v/>
      </c>
    </row>
    <row r="61" spans="1:9" x14ac:dyDescent="0.25">
      <c r="A61" s="71"/>
      <c r="B61" s="224"/>
      <c r="C61" s="224"/>
      <c r="D61" s="224"/>
      <c r="E61" s="72"/>
      <c r="F61" s="73"/>
      <c r="I61" s="129" t="str">
        <f t="shared" si="2"/>
        <v/>
      </c>
    </row>
    <row r="62" spans="1:9" x14ac:dyDescent="0.25">
      <c r="A62" s="71"/>
      <c r="B62" s="224"/>
      <c r="C62" s="224"/>
      <c r="D62" s="224"/>
      <c r="E62" s="72"/>
      <c r="F62" s="73"/>
      <c r="I62" s="129" t="str">
        <f t="shared" si="2"/>
        <v/>
      </c>
    </row>
    <row r="63" spans="1:9" x14ac:dyDescent="0.25">
      <c r="A63" s="71"/>
      <c r="B63" s="224"/>
      <c r="C63" s="224"/>
      <c r="D63" s="224"/>
      <c r="E63" s="72"/>
      <c r="F63" s="73"/>
      <c r="I63" s="129" t="str">
        <f t="shared" si="2"/>
        <v/>
      </c>
    </row>
    <row r="64" spans="1:9" x14ac:dyDescent="0.25">
      <c r="A64" s="71"/>
      <c r="B64" s="224"/>
      <c r="C64" s="224"/>
      <c r="D64" s="224"/>
      <c r="E64" s="72"/>
      <c r="F64" s="73"/>
      <c r="I64" s="129" t="str">
        <f t="shared" si="2"/>
        <v/>
      </c>
    </row>
    <row r="65" spans="1:9" x14ac:dyDescent="0.25">
      <c r="A65" s="71"/>
      <c r="B65" s="224"/>
      <c r="C65" s="224"/>
      <c r="D65" s="224"/>
      <c r="E65" s="72"/>
      <c r="F65" s="73"/>
      <c r="I65" s="129" t="str">
        <f t="shared" si="2"/>
        <v/>
      </c>
    </row>
    <row r="66" spans="1:9" x14ac:dyDescent="0.25">
      <c r="A66" s="71"/>
      <c r="B66" s="224"/>
      <c r="C66" s="224"/>
      <c r="D66" s="224"/>
      <c r="E66" s="72"/>
      <c r="F66" s="73"/>
      <c r="I66" s="129" t="str">
        <f t="shared" si="2"/>
        <v/>
      </c>
    </row>
    <row r="67" spans="1:9" x14ac:dyDescent="0.25">
      <c r="A67" s="71"/>
      <c r="B67" s="224"/>
      <c r="C67" s="224"/>
      <c r="D67" s="224"/>
      <c r="E67" s="72"/>
      <c r="F67" s="73"/>
      <c r="I67" s="129" t="str">
        <f t="shared" si="2"/>
        <v/>
      </c>
    </row>
    <row r="68" spans="1:9" x14ac:dyDescent="0.25">
      <c r="A68" s="71"/>
      <c r="B68" s="224"/>
      <c r="C68" s="224"/>
      <c r="D68" s="224"/>
      <c r="E68" s="72"/>
      <c r="F68" s="73"/>
      <c r="I68" s="129" t="str">
        <f t="shared" si="2"/>
        <v/>
      </c>
    </row>
    <row r="69" spans="1:9" x14ac:dyDescent="0.25">
      <c r="A69" s="71"/>
      <c r="B69" s="224"/>
      <c r="C69" s="224"/>
      <c r="D69" s="224"/>
      <c r="E69" s="72"/>
      <c r="F69" s="73"/>
      <c r="I69" s="129" t="str">
        <f t="shared" si="2"/>
        <v/>
      </c>
    </row>
    <row r="70" spans="1:9" x14ac:dyDescent="0.25">
      <c r="A70" s="71"/>
      <c r="B70" s="224"/>
      <c r="C70" s="224"/>
      <c r="D70" s="224"/>
      <c r="E70" s="72"/>
      <c r="F70" s="73"/>
      <c r="I70" s="129" t="str">
        <f t="shared" si="2"/>
        <v/>
      </c>
    </row>
    <row r="71" spans="1:9" x14ac:dyDescent="0.25">
      <c r="A71" s="71"/>
      <c r="B71" s="224"/>
      <c r="C71" s="224"/>
      <c r="D71" s="224"/>
      <c r="E71" s="72"/>
      <c r="F71" s="73"/>
      <c r="I71" s="129" t="str">
        <f t="shared" si="2"/>
        <v/>
      </c>
    </row>
    <row r="72" spans="1:9" x14ac:dyDescent="0.25">
      <c r="A72" s="71"/>
      <c r="B72" s="224"/>
      <c r="C72" s="224"/>
      <c r="D72" s="224"/>
      <c r="E72" s="72"/>
      <c r="F72" s="73"/>
      <c r="I72" s="129" t="str">
        <f t="shared" si="2"/>
        <v/>
      </c>
    </row>
    <row r="73" spans="1:9" x14ac:dyDescent="0.25">
      <c r="A73" s="71"/>
      <c r="B73" s="224"/>
      <c r="C73" s="224"/>
      <c r="D73" s="224"/>
      <c r="E73" s="72"/>
      <c r="F73" s="73"/>
      <c r="I73" s="129" t="str">
        <f t="shared" si="2"/>
        <v/>
      </c>
    </row>
    <row r="74" spans="1:9" x14ac:dyDescent="0.25">
      <c r="A74" s="71"/>
      <c r="B74" s="224"/>
      <c r="C74" s="224"/>
      <c r="D74" s="224"/>
      <c r="E74" s="72"/>
      <c r="F74" s="73"/>
      <c r="I74" s="129" t="str">
        <f t="shared" si="2"/>
        <v/>
      </c>
    </row>
    <row r="75" spans="1:9" x14ac:dyDescent="0.25">
      <c r="A75" s="71"/>
      <c r="B75" s="224"/>
      <c r="C75" s="224"/>
      <c r="D75" s="224"/>
      <c r="E75" s="72"/>
      <c r="F75" s="73"/>
      <c r="I75" s="129" t="str">
        <f t="shared" si="2"/>
        <v/>
      </c>
    </row>
    <row r="76" spans="1:9" x14ac:dyDescent="0.25">
      <c r="A76" s="71"/>
      <c r="B76" s="224"/>
      <c r="C76" s="224"/>
      <c r="D76" s="224"/>
      <c r="E76" s="72"/>
      <c r="F76" s="73"/>
      <c r="I76" s="129" t="str">
        <f t="shared" si="2"/>
        <v/>
      </c>
    </row>
    <row r="77" spans="1:9" x14ac:dyDescent="0.25">
      <c r="A77" s="71"/>
      <c r="B77" s="224"/>
      <c r="C77" s="224"/>
      <c r="D77" s="224"/>
      <c r="E77" s="72"/>
      <c r="F77" s="73"/>
      <c r="I77" s="129" t="str">
        <f t="shared" si="2"/>
        <v/>
      </c>
    </row>
    <row r="78" spans="1:9" x14ac:dyDescent="0.25">
      <c r="A78" s="71"/>
      <c r="B78" s="224"/>
      <c r="C78" s="224"/>
      <c r="D78" s="224"/>
      <c r="E78" s="72"/>
      <c r="F78" s="73"/>
      <c r="I78" s="129" t="str">
        <f t="shared" si="2"/>
        <v/>
      </c>
    </row>
    <row r="79" spans="1:9" x14ac:dyDescent="0.25">
      <c r="A79" s="71"/>
      <c r="B79" s="224"/>
      <c r="C79" s="224"/>
      <c r="D79" s="224"/>
      <c r="E79" s="72"/>
      <c r="F79" s="73"/>
      <c r="I79" s="129" t="str">
        <f t="shared" si="2"/>
        <v/>
      </c>
    </row>
    <row r="80" spans="1:9" x14ac:dyDescent="0.25">
      <c r="A80" s="71"/>
      <c r="B80" s="224"/>
      <c r="C80" s="224"/>
      <c r="D80" s="224"/>
      <c r="E80" s="72"/>
      <c r="F80" s="73"/>
      <c r="I80" s="129" t="str">
        <f t="shared" si="2"/>
        <v/>
      </c>
    </row>
    <row r="81" spans="1:9" x14ac:dyDescent="0.25">
      <c r="A81" s="71"/>
      <c r="B81" s="224"/>
      <c r="C81" s="224"/>
      <c r="D81" s="224"/>
      <c r="E81" s="72"/>
      <c r="F81" s="73"/>
      <c r="I81" s="129" t="str">
        <f t="shared" si="2"/>
        <v/>
      </c>
    </row>
    <row r="82" spans="1:9" x14ac:dyDescent="0.25">
      <c r="A82" s="71"/>
      <c r="B82" s="224"/>
      <c r="C82" s="224"/>
      <c r="D82" s="224"/>
      <c r="E82" s="72"/>
      <c r="F82" s="73"/>
      <c r="I82" s="129" t="str">
        <f t="shared" si="2"/>
        <v/>
      </c>
    </row>
    <row r="83" spans="1:9" x14ac:dyDescent="0.25">
      <c r="A83" s="71"/>
      <c r="B83" s="224"/>
      <c r="C83" s="224"/>
      <c r="D83" s="224"/>
      <c r="E83" s="72"/>
      <c r="F83" s="73"/>
      <c r="I83" s="129" t="str">
        <f t="shared" si="2"/>
        <v/>
      </c>
    </row>
    <row r="84" spans="1:9" x14ac:dyDescent="0.25">
      <c r="A84" s="71"/>
      <c r="B84" s="224"/>
      <c r="C84" s="224"/>
      <c r="D84" s="224"/>
      <c r="E84" s="72"/>
      <c r="F84" s="73"/>
      <c r="I84" s="129" t="str">
        <f t="shared" si="2"/>
        <v/>
      </c>
    </row>
    <row r="85" spans="1:9" x14ac:dyDescent="0.25">
      <c r="A85" s="71"/>
      <c r="B85" s="224"/>
      <c r="C85" s="224"/>
      <c r="D85" s="224"/>
      <c r="E85" s="72"/>
      <c r="F85" s="73"/>
      <c r="I85" s="129" t="str">
        <f t="shared" si="2"/>
        <v/>
      </c>
    </row>
    <row r="86" spans="1:9" x14ac:dyDescent="0.25">
      <c r="A86" s="71"/>
      <c r="B86" s="224"/>
      <c r="C86" s="224"/>
      <c r="D86" s="224"/>
      <c r="E86" s="72"/>
      <c r="F86" s="73"/>
      <c r="I86" s="129" t="str">
        <f t="shared" si="2"/>
        <v/>
      </c>
    </row>
    <row r="87" spans="1:9" x14ac:dyDescent="0.25">
      <c r="A87" s="71"/>
      <c r="B87" s="224"/>
      <c r="C87" s="224"/>
      <c r="D87" s="224"/>
      <c r="E87" s="72"/>
      <c r="F87" s="73"/>
      <c r="I87" s="129" t="str">
        <f t="shared" si="2"/>
        <v/>
      </c>
    </row>
    <row r="88" spans="1:9" x14ac:dyDescent="0.25">
      <c r="A88" s="71"/>
      <c r="B88" s="224"/>
      <c r="C88" s="224"/>
      <c r="D88" s="224"/>
      <c r="E88" s="72"/>
      <c r="F88" s="73"/>
      <c r="I88" s="129" t="str">
        <f t="shared" si="2"/>
        <v/>
      </c>
    </row>
    <row r="89" spans="1:9" x14ac:dyDescent="0.25">
      <c r="A89" s="71"/>
      <c r="B89" s="224"/>
      <c r="C89" s="224"/>
      <c r="D89" s="224"/>
      <c r="E89" s="72"/>
      <c r="F89" s="73"/>
      <c r="I89" s="129" t="str">
        <f t="shared" si="2"/>
        <v/>
      </c>
    </row>
    <row r="90" spans="1:9" x14ac:dyDescent="0.25">
      <c r="A90" s="71"/>
      <c r="B90" s="224"/>
      <c r="C90" s="224"/>
      <c r="D90" s="224"/>
      <c r="E90" s="72"/>
      <c r="F90" s="73"/>
      <c r="I90" s="129" t="str">
        <f t="shared" si="2"/>
        <v/>
      </c>
    </row>
    <row r="91" spans="1:9" x14ac:dyDescent="0.25">
      <c r="A91" s="71"/>
      <c r="B91" s="224"/>
      <c r="C91" s="224"/>
      <c r="D91" s="224"/>
      <c r="E91" s="72"/>
      <c r="F91" s="73"/>
      <c r="I91" s="129" t="str">
        <f t="shared" si="2"/>
        <v/>
      </c>
    </row>
    <row r="92" spans="1:9" x14ac:dyDescent="0.25">
      <c r="A92" s="71"/>
      <c r="B92" s="224"/>
      <c r="C92" s="224"/>
      <c r="D92" s="224"/>
      <c r="E92" s="72"/>
      <c r="F92" s="73"/>
      <c r="I92" s="129" t="str">
        <f t="shared" si="2"/>
        <v/>
      </c>
    </row>
    <row r="93" spans="1:9" x14ac:dyDescent="0.25">
      <c r="A93" s="71"/>
      <c r="B93" s="224"/>
      <c r="C93" s="224"/>
      <c r="D93" s="224"/>
      <c r="E93" s="72"/>
      <c r="F93" s="73"/>
      <c r="I93" s="129" t="str">
        <f t="shared" si="2"/>
        <v/>
      </c>
    </row>
    <row r="94" spans="1:9" x14ac:dyDescent="0.25">
      <c r="A94" s="71"/>
      <c r="B94" s="224"/>
      <c r="C94" s="224"/>
      <c r="D94" s="224"/>
      <c r="E94" s="72"/>
      <c r="F94" s="73"/>
      <c r="I94" s="129" t="str">
        <f t="shared" si="2"/>
        <v/>
      </c>
    </row>
    <row r="95" spans="1:9" x14ac:dyDescent="0.25">
      <c r="A95" s="71"/>
      <c r="B95" s="224"/>
      <c r="C95" s="224"/>
      <c r="D95" s="224"/>
      <c r="E95" s="72"/>
      <c r="F95" s="73"/>
      <c r="I95" s="129" t="str">
        <f t="shared" ref="I95:I108" si="3">IF(A95="","",HYPERLINK("#'Action Items'!A1", "Go back to Action Items"))</f>
        <v/>
      </c>
    </row>
    <row r="96" spans="1:9" x14ac:dyDescent="0.25">
      <c r="A96" s="71"/>
      <c r="B96" s="224"/>
      <c r="C96" s="224"/>
      <c r="D96" s="224"/>
      <c r="E96" s="72"/>
      <c r="F96" s="73"/>
      <c r="I96" s="129" t="str">
        <f t="shared" si="3"/>
        <v/>
      </c>
    </row>
    <row r="97" spans="1:9" x14ac:dyDescent="0.25">
      <c r="A97" s="71"/>
      <c r="B97" s="224"/>
      <c r="C97" s="224"/>
      <c r="D97" s="224"/>
      <c r="E97" s="72"/>
      <c r="F97" s="73"/>
      <c r="I97" s="129" t="str">
        <f t="shared" si="3"/>
        <v/>
      </c>
    </row>
    <row r="98" spans="1:9" x14ac:dyDescent="0.25">
      <c r="A98" s="71"/>
      <c r="B98" s="224"/>
      <c r="C98" s="224"/>
      <c r="D98" s="224"/>
      <c r="E98" s="72"/>
      <c r="F98" s="73"/>
      <c r="I98" s="129" t="str">
        <f t="shared" si="3"/>
        <v/>
      </c>
    </row>
    <row r="99" spans="1:9" x14ac:dyDescent="0.25">
      <c r="A99" s="71"/>
      <c r="B99" s="224"/>
      <c r="C99" s="224"/>
      <c r="D99" s="224"/>
      <c r="E99" s="72"/>
      <c r="F99" s="73"/>
      <c r="I99" s="129" t="str">
        <f t="shared" si="3"/>
        <v/>
      </c>
    </row>
    <row r="100" spans="1:9" x14ac:dyDescent="0.25">
      <c r="A100" s="71"/>
      <c r="B100" s="224"/>
      <c r="C100" s="224"/>
      <c r="D100" s="224"/>
      <c r="E100" s="72"/>
      <c r="F100" s="73"/>
      <c r="I100" s="129" t="str">
        <f t="shared" si="3"/>
        <v/>
      </c>
    </row>
    <row r="101" spans="1:9" x14ac:dyDescent="0.25">
      <c r="A101" s="71"/>
      <c r="B101" s="224"/>
      <c r="C101" s="224"/>
      <c r="D101" s="224"/>
      <c r="E101" s="72"/>
      <c r="F101" s="73"/>
      <c r="I101" s="129" t="str">
        <f t="shared" si="3"/>
        <v/>
      </c>
    </row>
    <row r="102" spans="1:9" x14ac:dyDescent="0.25">
      <c r="A102" s="71"/>
      <c r="B102" s="224"/>
      <c r="C102" s="224"/>
      <c r="D102" s="224"/>
      <c r="E102" s="72"/>
      <c r="F102" s="73"/>
      <c r="I102" s="129" t="str">
        <f t="shared" si="3"/>
        <v/>
      </c>
    </row>
    <row r="103" spans="1:9" x14ac:dyDescent="0.25">
      <c r="A103" s="71"/>
      <c r="B103" s="224"/>
      <c r="C103" s="224"/>
      <c r="D103" s="224"/>
      <c r="E103" s="72"/>
      <c r="F103" s="73"/>
      <c r="I103" s="129" t="str">
        <f t="shared" si="3"/>
        <v/>
      </c>
    </row>
    <row r="104" spans="1:9" x14ac:dyDescent="0.25">
      <c r="A104" s="71"/>
      <c r="B104" s="224"/>
      <c r="C104" s="224"/>
      <c r="D104" s="224"/>
      <c r="E104" s="72"/>
      <c r="F104" s="73"/>
      <c r="I104" s="129" t="str">
        <f t="shared" si="3"/>
        <v/>
      </c>
    </row>
    <row r="105" spans="1:9" x14ac:dyDescent="0.25">
      <c r="A105" s="71"/>
      <c r="B105" s="224"/>
      <c r="C105" s="224"/>
      <c r="D105" s="224"/>
      <c r="E105" s="72"/>
      <c r="F105" s="73"/>
      <c r="I105" s="129" t="str">
        <f t="shared" si="3"/>
        <v/>
      </c>
    </row>
    <row r="106" spans="1:9" x14ac:dyDescent="0.25">
      <c r="A106" s="71"/>
      <c r="B106" s="224"/>
      <c r="C106" s="224"/>
      <c r="D106" s="224"/>
      <c r="E106" s="72"/>
      <c r="F106" s="73"/>
      <c r="I106" s="129" t="str">
        <f t="shared" si="3"/>
        <v/>
      </c>
    </row>
    <row r="107" spans="1:9" x14ac:dyDescent="0.25">
      <c r="A107" s="71"/>
      <c r="B107" s="224"/>
      <c r="C107" s="224"/>
      <c r="D107" s="224"/>
      <c r="E107" s="72"/>
      <c r="F107" s="73"/>
      <c r="I107" s="129" t="str">
        <f t="shared" si="3"/>
        <v/>
      </c>
    </row>
    <row r="108" spans="1:9" x14ac:dyDescent="0.25">
      <c r="A108" s="71"/>
      <c r="B108" s="224"/>
      <c r="C108" s="224"/>
      <c r="D108" s="224"/>
      <c r="E108" s="72"/>
      <c r="F108" s="73"/>
      <c r="I108" s="129" t="str">
        <f t="shared" si="3"/>
        <v/>
      </c>
    </row>
    <row r="109" spans="1:9" x14ac:dyDescent="0.25">
      <c r="I109" s="129"/>
    </row>
    <row r="110" spans="1:9" x14ac:dyDescent="0.25">
      <c r="I110" s="129"/>
    </row>
  </sheetData>
  <mergeCells count="4">
    <mergeCell ref="E8:G8"/>
    <mergeCell ref="E10:G10"/>
    <mergeCell ref="E11:G11"/>
    <mergeCell ref="E12:G12"/>
  </mergeCells>
  <conditionalFormatting sqref="B19:N19 B25:N26 J20:N24">
    <cfRule type="iconSet" priority="3">
      <iconSet>
        <cfvo type="percent" val="0"/>
        <cfvo type="num" val="1"/>
        <cfvo type="num" val="3"/>
      </iconSet>
    </cfRule>
  </conditionalFormatting>
  <conditionalFormatting sqref="B24:H24">
    <cfRule type="iconSet" priority="2">
      <iconSet>
        <cfvo type="percent" val="0"/>
        <cfvo type="num" val="1"/>
        <cfvo type="num" val="3"/>
      </iconSet>
    </cfRule>
  </conditionalFormatting>
  <conditionalFormatting sqref="I24">
    <cfRule type="iconSet" priority="1">
      <iconSet>
        <cfvo type="percent" val="0"/>
        <cfvo type="num" val="1"/>
        <cfvo type="num" val="3"/>
      </iconSet>
    </cfRule>
  </conditionalFormatting>
  <dataValidations count="4">
    <dataValidation allowBlank="1" showInputMessage="1" showErrorMessage="1" prompt="TK, License, NRE or Royalty" sqref="B7"/>
    <dataValidation allowBlank="1" showInputMessage="1" showErrorMessage="1" prompt="IPD or CSD" sqref="B8"/>
    <dataValidation allowBlank="1" showInputMessage="1" showErrorMessage="1" prompt="70% - 100% : Most likely close in this quarter_x000a_40% - 60% : Normal chance to close_x000a_0% - 30% : Low chance to close" sqref="B10"/>
    <dataValidation allowBlank="1" showInputMessage="1" showErrorMessage="1" prompt="Q1, Q2, Q3 or Q4" sqref="B11"/>
  </dataValidations>
  <hyperlinks>
    <hyperlink ref="A1" location="Menu!A1" display="Back To Menu"/>
    <hyperlink ref="B1" location="'Regular Cases'!A1" display="Regular Cases"/>
    <hyperlink ref="C1" location="QECD!B4" display="QECD"/>
    <hyperlink ref="D1" location="'Action Items'!A1" display="Action Items"/>
    <hyperlink ref="E1" location="Summary!A1" display="Summary"/>
    <hyperlink ref="F1" location="Weekly!A1" display="Weekly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Please choose &quot;High&quot;, &quot;Low&quot; or &quot;Funnel&quot; from the drop-down list, or enter it yourself._x000a__x000a_Funnel -- This project is being cooked and may go real in the next few quarters.">
          <x14:formula1>
            <xm:f>Worksheet!$A$2:$A$4</xm:f>
          </x14:formula1>
          <xm:sqref>B12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Q110"/>
  <sheetViews>
    <sheetView workbookViewId="0">
      <pane ySplit="2" topLeftCell="A3" activePane="bottomLeft" state="frozen"/>
      <selection pane="bottomLeft"/>
    </sheetView>
  </sheetViews>
  <sheetFormatPr defaultColWidth="18.42578125" defaultRowHeight="15" x14ac:dyDescent="0.25"/>
  <cols>
    <col min="1" max="1" width="24.5703125" style="1" customWidth="1"/>
    <col min="2" max="8" width="15.85546875" style="1" customWidth="1"/>
    <col min="9" max="9" width="17.140625" style="1" bestFit="1" customWidth="1"/>
    <col min="10" max="11" width="15.85546875" style="1" customWidth="1"/>
    <col min="12" max="14" width="15.85546875" style="1" hidden="1" customWidth="1"/>
    <col min="15" max="17" width="0" style="1" hidden="1" customWidth="1"/>
    <col min="18" max="16384" width="18.42578125" style="1"/>
  </cols>
  <sheetData>
    <row r="1" spans="1:17" s="68" customFormat="1" ht="18.75" x14ac:dyDescent="0.25">
      <c r="A1" s="226" t="s">
        <v>150</v>
      </c>
      <c r="B1" s="226" t="s">
        <v>149</v>
      </c>
      <c r="C1" s="226" t="s">
        <v>113</v>
      </c>
      <c r="D1" s="226" t="s">
        <v>21</v>
      </c>
      <c r="E1" s="226" t="s">
        <v>114</v>
      </c>
      <c r="F1" s="226" t="s">
        <v>177</v>
      </c>
    </row>
    <row r="2" spans="1:17" ht="4.5" customHeight="1" x14ac:dyDescent="0.25"/>
    <row r="3" spans="1:17" ht="28.5" x14ac:dyDescent="0.45">
      <c r="D3" s="223" t="str">
        <f ca="1">MID(CELL("filename",A1),FIND("]",CELL("filename",A1))+1,255)  &amp; IF(B5&lt;&gt;"", " : " &amp; B5 &amp; " - " &amp; B6, "")</f>
        <v>Project 17</v>
      </c>
    </row>
    <row r="4" spans="1:17" ht="18.75" x14ac:dyDescent="0.3">
      <c r="A4" s="115" t="s">
        <v>141</v>
      </c>
      <c r="B4" s="95"/>
      <c r="C4" s="95"/>
      <c r="D4" s="95"/>
      <c r="E4" s="95"/>
      <c r="F4" s="95" t="s">
        <v>153</v>
      </c>
      <c r="G4" s="95" t="s">
        <v>154</v>
      </c>
      <c r="L4" s="1" t="s">
        <v>147</v>
      </c>
      <c r="M4" s="1" t="s">
        <v>146</v>
      </c>
      <c r="N4" s="1" t="s">
        <v>152</v>
      </c>
      <c r="P4" s="1" t="s">
        <v>158</v>
      </c>
      <c r="Q4" s="1" t="s">
        <v>155</v>
      </c>
    </row>
    <row r="5" spans="1:17" x14ac:dyDescent="0.25">
      <c r="A5" s="95" t="s">
        <v>156</v>
      </c>
      <c r="B5" s="97"/>
      <c r="C5" s="95"/>
      <c r="D5" s="95" t="s">
        <v>20</v>
      </c>
      <c r="E5" s="95"/>
      <c r="F5" s="98"/>
      <c r="G5" s="98"/>
      <c r="L5" s="218" t="str">
        <f>IF(I23&lt;&gt;"", F5,"")</f>
        <v/>
      </c>
      <c r="M5" s="218" t="str">
        <f>IF(I23&lt;&gt;"","",IF(B10&gt;=40%,F5,""))</f>
        <v/>
      </c>
      <c r="N5" s="218">
        <f>IF(I23&lt;&gt;"","",IF(B10&lt;40%,F5,""))</f>
        <v>0</v>
      </c>
      <c r="P5" s="218" t="str">
        <f>IF(I23&lt;&gt;"", F6,"")</f>
        <v/>
      </c>
      <c r="Q5" s="1">
        <f>IF(P5 = "", F6, "")</f>
        <v>0</v>
      </c>
    </row>
    <row r="6" spans="1:17" x14ac:dyDescent="0.25">
      <c r="A6" s="95" t="s">
        <v>157</v>
      </c>
      <c r="B6" s="97"/>
      <c r="C6" s="95"/>
      <c r="D6" s="95" t="s">
        <v>45</v>
      </c>
      <c r="E6" s="95"/>
      <c r="F6" s="98"/>
      <c r="G6" s="98"/>
    </row>
    <row r="7" spans="1:17" x14ac:dyDescent="0.25">
      <c r="A7" s="95" t="s">
        <v>44</v>
      </c>
      <c r="B7" s="97"/>
      <c r="C7" s="95"/>
      <c r="D7" s="95"/>
      <c r="E7" s="95"/>
      <c r="F7" s="95"/>
      <c r="G7" s="95"/>
    </row>
    <row r="8" spans="1:17" x14ac:dyDescent="0.25">
      <c r="A8" s="95" t="s">
        <v>17</v>
      </c>
      <c r="B8" s="97"/>
      <c r="C8" s="95"/>
      <c r="D8" s="95" t="s">
        <v>43</v>
      </c>
      <c r="E8" s="253"/>
      <c r="F8" s="253"/>
      <c r="G8" s="253"/>
    </row>
    <row r="9" spans="1:17" x14ac:dyDescent="0.25">
      <c r="A9" s="95" t="s">
        <v>18</v>
      </c>
      <c r="B9" s="97"/>
      <c r="C9" s="95"/>
      <c r="D9" s="95"/>
      <c r="E9" s="95"/>
      <c r="F9" s="95"/>
      <c r="G9" s="95"/>
    </row>
    <row r="10" spans="1:17" x14ac:dyDescent="0.25">
      <c r="A10" s="95" t="s">
        <v>19</v>
      </c>
      <c r="B10" s="99"/>
      <c r="C10" s="95"/>
      <c r="D10" s="95" t="s">
        <v>159</v>
      </c>
      <c r="E10" s="253"/>
      <c r="F10" s="253"/>
      <c r="G10" s="253"/>
    </row>
    <row r="11" spans="1:17" x14ac:dyDescent="0.25">
      <c r="A11" s="95" t="s">
        <v>166</v>
      </c>
      <c r="B11" s="97"/>
      <c r="C11" s="95"/>
      <c r="D11" s="95" t="s">
        <v>160</v>
      </c>
      <c r="E11" s="253"/>
      <c r="F11" s="253"/>
      <c r="G11" s="253"/>
    </row>
    <row r="12" spans="1:17" x14ac:dyDescent="0.25">
      <c r="A12" s="95" t="s">
        <v>118</v>
      </c>
      <c r="B12" s="97"/>
      <c r="C12" s="95"/>
      <c r="D12" s="95" t="s">
        <v>161</v>
      </c>
      <c r="E12" s="253"/>
      <c r="F12" s="253"/>
      <c r="G12" s="253"/>
    </row>
    <row r="15" spans="1:17" ht="18.75" x14ac:dyDescent="0.3">
      <c r="A15" s="115" t="str">
        <f>"Stage: " &amp; B15</f>
        <v xml:space="preserve">Stage: </v>
      </c>
      <c r="B15" s="132" t="str">
        <f>IF(I23&lt;&gt;"", 10, IF(G23&lt;&gt;"", 8, IF(C23&lt;&gt;"", 6, IF(E18&lt;&gt;"", 4, IF(B18&lt;&gt;"", 2, "")))))</f>
        <v/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</row>
    <row r="16" spans="1:17" x14ac:dyDescent="0.25">
      <c r="A16" s="127" t="s">
        <v>0</v>
      </c>
      <c r="B16" s="216" t="s">
        <v>3</v>
      </c>
      <c r="C16" s="125" t="s">
        <v>6</v>
      </c>
      <c r="D16" s="125" t="s">
        <v>4</v>
      </c>
      <c r="E16" s="216" t="s">
        <v>5</v>
      </c>
      <c r="F16" s="125" t="s">
        <v>7</v>
      </c>
      <c r="G16" s="95"/>
      <c r="H16" s="95"/>
      <c r="I16" s="95"/>
      <c r="J16" s="95"/>
      <c r="K16" s="95"/>
      <c r="L16" s="95"/>
      <c r="M16" s="95"/>
      <c r="N16" s="95"/>
    </row>
    <row r="17" spans="1:14" x14ac:dyDescent="0.25">
      <c r="A17" s="126" t="s">
        <v>42</v>
      </c>
      <c r="B17" s="119"/>
      <c r="C17" s="119"/>
      <c r="D17" s="119"/>
      <c r="E17" s="119"/>
      <c r="F17" s="140"/>
      <c r="G17" s="96"/>
      <c r="H17" s="96"/>
      <c r="I17" s="96"/>
      <c r="J17" s="96"/>
      <c r="K17" s="96"/>
      <c r="L17" s="96"/>
      <c r="M17" s="96"/>
      <c r="N17" s="96"/>
    </row>
    <row r="18" spans="1:14" x14ac:dyDescent="0.25">
      <c r="A18" s="134" t="s">
        <v>1</v>
      </c>
      <c r="B18" s="118"/>
      <c r="C18" s="118"/>
      <c r="D18" s="118"/>
      <c r="E18" s="118"/>
      <c r="F18" s="133"/>
      <c r="G18" s="96"/>
      <c r="H18" s="96"/>
      <c r="I18" s="96"/>
      <c r="J18" s="96"/>
      <c r="K18" s="96"/>
      <c r="L18" s="96"/>
      <c r="M18" s="96"/>
      <c r="N18" s="96"/>
    </row>
    <row r="19" spans="1:14" x14ac:dyDescent="0.25">
      <c r="A19" s="134" t="s">
        <v>2</v>
      </c>
      <c r="B19" s="121" t="str">
        <f ca="1">IF(B18&lt;&gt;"", "Done", IF(B17&lt;&gt;"",(B17-TODAY()),""))</f>
        <v/>
      </c>
      <c r="C19" s="121" t="str">
        <f t="shared" ref="C19:N19" ca="1" si="0">IF(C18&lt;&gt;"", "Done", IF(C17&lt;&gt;"",(C17-TODAY()),""))</f>
        <v/>
      </c>
      <c r="D19" s="121" t="str">
        <f t="shared" ca="1" si="0"/>
        <v/>
      </c>
      <c r="E19" s="121" t="str">
        <f t="shared" ca="1" si="0"/>
        <v/>
      </c>
      <c r="F19" s="122" t="str">
        <f t="shared" ca="1" si="0"/>
        <v/>
      </c>
      <c r="G19" s="100" t="str">
        <f t="shared" ca="1" si="0"/>
        <v/>
      </c>
      <c r="H19" s="100" t="str">
        <f t="shared" ca="1" si="0"/>
        <v/>
      </c>
      <c r="I19" s="100" t="str">
        <f t="shared" ca="1" si="0"/>
        <v/>
      </c>
      <c r="J19" s="76" t="str">
        <f t="shared" ca="1" si="0"/>
        <v/>
      </c>
      <c r="K19" s="76" t="str">
        <f t="shared" ca="1" si="0"/>
        <v/>
      </c>
      <c r="L19" s="76" t="str">
        <f t="shared" ca="1" si="0"/>
        <v/>
      </c>
      <c r="M19" s="76" t="str">
        <f t="shared" ca="1" si="0"/>
        <v/>
      </c>
      <c r="N19" s="76" t="str">
        <f t="shared" ca="1" si="0"/>
        <v/>
      </c>
    </row>
    <row r="20" spans="1:14" x14ac:dyDescent="0.25">
      <c r="A20" s="135"/>
      <c r="B20" s="114"/>
      <c r="C20" s="114"/>
      <c r="D20" s="114"/>
      <c r="E20" s="114"/>
      <c r="F20" s="114"/>
      <c r="G20" s="114"/>
      <c r="H20" s="114"/>
      <c r="I20" s="114"/>
      <c r="J20" s="76"/>
      <c r="K20" s="76"/>
      <c r="L20" s="76"/>
      <c r="M20" s="76"/>
      <c r="N20" s="76"/>
    </row>
    <row r="21" spans="1:14" ht="30" x14ac:dyDescent="0.25">
      <c r="A21" s="126" t="s">
        <v>9</v>
      </c>
      <c r="B21" s="117" t="s">
        <v>8</v>
      </c>
      <c r="C21" s="217" t="s">
        <v>10</v>
      </c>
      <c r="D21" s="117" t="s">
        <v>11</v>
      </c>
      <c r="E21" s="117" t="s">
        <v>12</v>
      </c>
      <c r="F21" s="117" t="s">
        <v>13</v>
      </c>
      <c r="G21" s="217" t="s">
        <v>14</v>
      </c>
      <c r="H21" s="117" t="s">
        <v>16</v>
      </c>
      <c r="I21" s="217" t="s">
        <v>15</v>
      </c>
      <c r="J21" s="76"/>
      <c r="K21" s="76"/>
      <c r="L21" s="76"/>
      <c r="M21" s="76"/>
      <c r="N21" s="76"/>
    </row>
    <row r="22" spans="1:14" x14ac:dyDescent="0.25">
      <c r="A22" s="134" t="s">
        <v>42</v>
      </c>
      <c r="B22" s="118"/>
      <c r="C22" s="118"/>
      <c r="D22" s="118"/>
      <c r="E22" s="118"/>
      <c r="F22" s="118"/>
      <c r="G22" s="118"/>
      <c r="H22" s="118"/>
      <c r="I22" s="133"/>
      <c r="J22" s="76"/>
      <c r="K22" s="76"/>
      <c r="L22" s="76"/>
      <c r="M22" s="76"/>
      <c r="N22" s="76"/>
    </row>
    <row r="23" spans="1:14" x14ac:dyDescent="0.25">
      <c r="A23" s="134" t="s">
        <v>1</v>
      </c>
      <c r="B23" s="118"/>
      <c r="C23" s="118"/>
      <c r="D23" s="118"/>
      <c r="E23" s="118"/>
      <c r="F23" s="118"/>
      <c r="G23" s="118"/>
      <c r="H23" s="118"/>
      <c r="I23" s="133"/>
      <c r="J23" s="76"/>
      <c r="K23" s="76"/>
      <c r="L23" s="76"/>
      <c r="M23" s="76"/>
      <c r="N23" s="76"/>
    </row>
    <row r="24" spans="1:14" x14ac:dyDescent="0.25">
      <c r="A24" s="136" t="s">
        <v>2</v>
      </c>
      <c r="B24" s="124" t="str">
        <f ca="1">IF(B23&lt;&gt;"", "Done", IF(B22&lt;&gt;"",(B22-TODAY()),""))</f>
        <v/>
      </c>
      <c r="C24" s="124" t="str">
        <f t="shared" ref="C24:I24" ca="1" si="1">IF(C23&lt;&gt;"", "Done", IF(C22&lt;&gt;"",(C22-TODAY()),""))</f>
        <v/>
      </c>
      <c r="D24" s="124" t="str">
        <f t="shared" ca="1" si="1"/>
        <v/>
      </c>
      <c r="E24" s="124" t="str">
        <f t="shared" ca="1" si="1"/>
        <v/>
      </c>
      <c r="F24" s="124" t="str">
        <f t="shared" ca="1" si="1"/>
        <v/>
      </c>
      <c r="G24" s="124" t="str">
        <f t="shared" ca="1" si="1"/>
        <v/>
      </c>
      <c r="H24" s="120" t="str">
        <f t="shared" ca="1" si="1"/>
        <v/>
      </c>
      <c r="I24" s="122" t="str">
        <f t="shared" ca="1" si="1"/>
        <v/>
      </c>
      <c r="J24" s="76"/>
      <c r="K24" s="76"/>
      <c r="L24" s="76"/>
      <c r="M24" s="76"/>
      <c r="N24" s="76"/>
    </row>
    <row r="25" spans="1:14" x14ac:dyDescent="0.25">
      <c r="B25" s="76"/>
      <c r="C25" s="76"/>
      <c r="D25" s="76"/>
      <c r="E25" s="76"/>
      <c r="F25" s="76"/>
      <c r="G25" s="76"/>
      <c r="H25" s="123"/>
      <c r="I25" s="76"/>
      <c r="J25" s="76"/>
      <c r="K25" s="76"/>
      <c r="L25" s="76"/>
      <c r="M25" s="76"/>
      <c r="N25" s="76"/>
    </row>
    <row r="26" spans="1:14" x14ac:dyDescent="0.25"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</row>
    <row r="29" spans="1:14" ht="18.75" x14ac:dyDescent="0.3">
      <c r="A29" s="116" t="s">
        <v>21</v>
      </c>
      <c r="B29" s="66" t="s">
        <v>41</v>
      </c>
      <c r="C29" s="66" t="s">
        <v>42</v>
      </c>
      <c r="D29" s="66" t="s">
        <v>1</v>
      </c>
      <c r="E29" s="66" t="s">
        <v>67</v>
      </c>
      <c r="F29" s="1" t="s">
        <v>43</v>
      </c>
    </row>
    <row r="30" spans="1:14" x14ac:dyDescent="0.25">
      <c r="A30" s="71" t="str">
        <f>IF(B30&lt;&gt;"", IF(D30 = "", 1, ""), "")</f>
        <v/>
      </c>
      <c r="B30" s="224"/>
      <c r="C30" s="224"/>
      <c r="D30" s="224"/>
      <c r="E30" s="72"/>
      <c r="F30" s="73"/>
      <c r="I30" s="129" t="str">
        <f>IF(A30="","",HYPERLINK("#'Action Items'!A1", "Go back to Action Items"))</f>
        <v/>
      </c>
    </row>
    <row r="31" spans="1:14" x14ac:dyDescent="0.25">
      <c r="A31" s="71" t="str">
        <f>IF(B31&lt;&gt;"", IF(D31 = "", MAX($A$30:A30)+1, ""), "")</f>
        <v/>
      </c>
      <c r="B31" s="224"/>
      <c r="C31" s="224"/>
      <c r="D31" s="224"/>
      <c r="E31" s="72"/>
      <c r="F31" s="73"/>
      <c r="I31" s="129" t="str">
        <f t="shared" ref="I31:I94" si="2">IF(A31="","",HYPERLINK("#'Action Items'!A1", "Go back to Action Items"))</f>
        <v/>
      </c>
    </row>
    <row r="32" spans="1:14" x14ac:dyDescent="0.25">
      <c r="A32" s="71" t="str">
        <f>IF(B32&lt;&gt;"", IF(D32 = "", MAX($A$30:A31)+1, ""), "")</f>
        <v/>
      </c>
      <c r="B32" s="224"/>
      <c r="C32" s="224"/>
      <c r="D32" s="224"/>
      <c r="E32" s="72"/>
      <c r="F32" s="73"/>
      <c r="I32" s="129" t="str">
        <f t="shared" si="2"/>
        <v/>
      </c>
    </row>
    <row r="33" spans="1:9" x14ac:dyDescent="0.25">
      <c r="A33" s="71" t="str">
        <f>IF(B33&lt;&gt;"", IF(D33 = "", MAX($A$30:A32)+1, ""), "")</f>
        <v/>
      </c>
      <c r="B33" s="224"/>
      <c r="C33" s="224"/>
      <c r="D33" s="224"/>
      <c r="E33" s="72"/>
      <c r="F33" s="73"/>
      <c r="I33" s="129" t="str">
        <f t="shared" si="2"/>
        <v/>
      </c>
    </row>
    <row r="34" spans="1:9" x14ac:dyDescent="0.25">
      <c r="A34" s="71" t="str">
        <f>IF(B34&lt;&gt;"", IF(D34 = "", MAX($A$30:A33)+1, ""), "")</f>
        <v/>
      </c>
      <c r="B34" s="224"/>
      <c r="C34" s="224"/>
      <c r="D34" s="224"/>
      <c r="E34" s="72"/>
      <c r="F34" s="73"/>
      <c r="I34" s="129" t="str">
        <f t="shared" si="2"/>
        <v/>
      </c>
    </row>
    <row r="35" spans="1:9" x14ac:dyDescent="0.25">
      <c r="A35" s="71" t="str">
        <f>IF(B35&lt;&gt;"", IF(D35 = "", MAX($A$30:A34)+1, ""), "")</f>
        <v/>
      </c>
      <c r="B35" s="224"/>
      <c r="C35" s="224"/>
      <c r="D35" s="224"/>
      <c r="E35" s="72"/>
      <c r="F35" s="73"/>
      <c r="I35" s="129" t="str">
        <f t="shared" si="2"/>
        <v/>
      </c>
    </row>
    <row r="36" spans="1:9" x14ac:dyDescent="0.25">
      <c r="A36" s="71" t="str">
        <f>IF(B36&lt;&gt;"", IF(D36 = "", MAX($A$30:A35)+1, ""), "")</f>
        <v/>
      </c>
      <c r="B36" s="224"/>
      <c r="C36" s="224"/>
      <c r="D36" s="224"/>
      <c r="E36" s="72"/>
      <c r="F36" s="73"/>
      <c r="I36" s="129" t="str">
        <f t="shared" si="2"/>
        <v/>
      </c>
    </row>
    <row r="37" spans="1:9" x14ac:dyDescent="0.25">
      <c r="A37" s="71" t="str">
        <f>IF(B37&lt;&gt;"", IF(D37 = "", MAX($A$30:A36)+1, ""), "")</f>
        <v/>
      </c>
      <c r="B37" s="224"/>
      <c r="C37" s="224"/>
      <c r="D37" s="224"/>
      <c r="E37" s="72"/>
      <c r="F37" s="73"/>
      <c r="I37" s="129" t="str">
        <f t="shared" si="2"/>
        <v/>
      </c>
    </row>
    <row r="38" spans="1:9" x14ac:dyDescent="0.25">
      <c r="A38" s="71" t="str">
        <f>IF(B38&lt;&gt;"", IF(D38 = "", MAX($A$30:A37)+1, ""), "")</f>
        <v/>
      </c>
      <c r="B38" s="224"/>
      <c r="C38" s="224"/>
      <c r="D38" s="224"/>
      <c r="E38" s="72"/>
      <c r="F38" s="73"/>
      <c r="I38" s="129" t="str">
        <f t="shared" si="2"/>
        <v/>
      </c>
    </row>
    <row r="39" spans="1:9" x14ac:dyDescent="0.25">
      <c r="A39" s="71" t="str">
        <f>IF(B39&lt;&gt;"", IF(D39 = "", MAX($A$30:A38)+1, ""), "")</f>
        <v/>
      </c>
      <c r="B39" s="224"/>
      <c r="C39" s="224"/>
      <c r="D39" s="224"/>
      <c r="E39" s="72"/>
      <c r="F39" s="73"/>
      <c r="I39" s="129" t="str">
        <f t="shared" si="2"/>
        <v/>
      </c>
    </row>
    <row r="40" spans="1:9" x14ac:dyDescent="0.25">
      <c r="A40" s="71" t="str">
        <f>IF(B40&lt;&gt;"", IF(D40 = "", MAX($A$30:A39)+1, ""), "")</f>
        <v/>
      </c>
      <c r="B40" s="224"/>
      <c r="C40" s="224"/>
      <c r="D40" s="224"/>
      <c r="E40" s="72"/>
      <c r="F40" s="73"/>
      <c r="I40" s="129" t="str">
        <f t="shared" si="2"/>
        <v/>
      </c>
    </row>
    <row r="41" spans="1:9" x14ac:dyDescent="0.25">
      <c r="A41" s="71" t="str">
        <f>IF(B41&lt;&gt;"", IF(D41 = "", MAX($A$30:A40)+1, ""), "")</f>
        <v/>
      </c>
      <c r="B41" s="224"/>
      <c r="C41" s="224"/>
      <c r="D41" s="224"/>
      <c r="E41" s="72"/>
      <c r="F41" s="73"/>
      <c r="I41" s="129" t="str">
        <f t="shared" si="2"/>
        <v/>
      </c>
    </row>
    <row r="42" spans="1:9" x14ac:dyDescent="0.25">
      <c r="A42" s="71" t="str">
        <f>IF(B42&lt;&gt;"", IF(D42 = "", MAX($A$30:A41)+1, ""), "")</f>
        <v/>
      </c>
      <c r="B42" s="224"/>
      <c r="C42" s="224"/>
      <c r="D42" s="224"/>
      <c r="E42" s="72"/>
      <c r="F42" s="73"/>
      <c r="I42" s="129" t="str">
        <f t="shared" si="2"/>
        <v/>
      </c>
    </row>
    <row r="43" spans="1:9" x14ac:dyDescent="0.25">
      <c r="A43" s="71" t="str">
        <f>IF(B43&lt;&gt;"", IF(D43 = "", MAX($A$30:A42)+1, ""), "")</f>
        <v/>
      </c>
      <c r="B43" s="224"/>
      <c r="C43" s="224"/>
      <c r="D43" s="224"/>
      <c r="E43" s="72"/>
      <c r="F43" s="73"/>
      <c r="I43" s="129" t="str">
        <f t="shared" si="2"/>
        <v/>
      </c>
    </row>
    <row r="44" spans="1:9" x14ac:dyDescent="0.25">
      <c r="A44" s="71" t="str">
        <f>IF(B44&lt;&gt;"", IF(D44 = "", MAX($A$30:A43)+1, ""), "")</f>
        <v/>
      </c>
      <c r="B44" s="224"/>
      <c r="C44" s="224"/>
      <c r="D44" s="224"/>
      <c r="E44" s="72"/>
      <c r="F44" s="73"/>
      <c r="I44" s="129" t="str">
        <f t="shared" si="2"/>
        <v/>
      </c>
    </row>
    <row r="45" spans="1:9" x14ac:dyDescent="0.25">
      <c r="A45" s="71"/>
      <c r="B45" s="224"/>
      <c r="C45" s="224"/>
      <c r="D45" s="224"/>
      <c r="E45" s="72"/>
      <c r="F45" s="73"/>
      <c r="I45" s="129" t="str">
        <f t="shared" si="2"/>
        <v/>
      </c>
    </row>
    <row r="46" spans="1:9" x14ac:dyDescent="0.25">
      <c r="A46" s="71"/>
      <c r="B46" s="224"/>
      <c r="C46" s="224"/>
      <c r="D46" s="224"/>
      <c r="E46" s="72"/>
      <c r="F46" s="73"/>
      <c r="I46" s="129" t="str">
        <f t="shared" si="2"/>
        <v/>
      </c>
    </row>
    <row r="47" spans="1:9" x14ac:dyDescent="0.25">
      <c r="A47" s="71"/>
      <c r="B47" s="224"/>
      <c r="C47" s="224"/>
      <c r="D47" s="224"/>
      <c r="E47" s="72"/>
      <c r="F47" s="73"/>
      <c r="I47" s="129" t="str">
        <f t="shared" si="2"/>
        <v/>
      </c>
    </row>
    <row r="48" spans="1:9" x14ac:dyDescent="0.25">
      <c r="A48" s="71"/>
      <c r="B48" s="224"/>
      <c r="C48" s="224"/>
      <c r="D48" s="224"/>
      <c r="E48" s="72"/>
      <c r="F48" s="73"/>
      <c r="I48" s="129" t="str">
        <f t="shared" si="2"/>
        <v/>
      </c>
    </row>
    <row r="49" spans="1:9" x14ac:dyDescent="0.25">
      <c r="A49" s="71"/>
      <c r="B49" s="224"/>
      <c r="C49" s="224"/>
      <c r="D49" s="224"/>
      <c r="E49" s="72"/>
      <c r="F49" s="73"/>
      <c r="I49" s="129" t="str">
        <f t="shared" si="2"/>
        <v/>
      </c>
    </row>
    <row r="50" spans="1:9" x14ac:dyDescent="0.25">
      <c r="A50" s="71"/>
      <c r="B50" s="224"/>
      <c r="C50" s="224"/>
      <c r="D50" s="224"/>
      <c r="E50" s="72"/>
      <c r="F50" s="73"/>
      <c r="I50" s="129" t="str">
        <f t="shared" si="2"/>
        <v/>
      </c>
    </row>
    <row r="51" spans="1:9" x14ac:dyDescent="0.25">
      <c r="A51" s="71"/>
      <c r="B51" s="224"/>
      <c r="C51" s="224"/>
      <c r="D51" s="224"/>
      <c r="E51" s="72"/>
      <c r="F51" s="73"/>
      <c r="I51" s="129" t="str">
        <f t="shared" si="2"/>
        <v/>
      </c>
    </row>
    <row r="52" spans="1:9" x14ac:dyDescent="0.25">
      <c r="A52" s="71"/>
      <c r="B52" s="224"/>
      <c r="C52" s="224"/>
      <c r="D52" s="224"/>
      <c r="E52" s="72"/>
      <c r="F52" s="73"/>
      <c r="I52" s="129" t="str">
        <f t="shared" si="2"/>
        <v/>
      </c>
    </row>
    <row r="53" spans="1:9" x14ac:dyDescent="0.25">
      <c r="A53" s="71"/>
      <c r="B53" s="224"/>
      <c r="C53" s="224"/>
      <c r="D53" s="224"/>
      <c r="E53" s="72"/>
      <c r="F53" s="73"/>
      <c r="I53" s="129" t="str">
        <f t="shared" si="2"/>
        <v/>
      </c>
    </row>
    <row r="54" spans="1:9" x14ac:dyDescent="0.25">
      <c r="A54" s="71"/>
      <c r="B54" s="224"/>
      <c r="C54" s="224"/>
      <c r="D54" s="224"/>
      <c r="E54" s="72"/>
      <c r="F54" s="73"/>
      <c r="I54" s="129" t="str">
        <f t="shared" si="2"/>
        <v/>
      </c>
    </row>
    <row r="55" spans="1:9" x14ac:dyDescent="0.25">
      <c r="A55" s="71"/>
      <c r="B55" s="224"/>
      <c r="C55" s="224"/>
      <c r="D55" s="224"/>
      <c r="E55" s="72"/>
      <c r="F55" s="73"/>
      <c r="I55" s="129" t="str">
        <f t="shared" si="2"/>
        <v/>
      </c>
    </row>
    <row r="56" spans="1:9" x14ac:dyDescent="0.25">
      <c r="A56" s="71"/>
      <c r="B56" s="224"/>
      <c r="C56" s="224"/>
      <c r="D56" s="224"/>
      <c r="E56" s="72"/>
      <c r="F56" s="73"/>
      <c r="I56" s="129" t="str">
        <f t="shared" si="2"/>
        <v/>
      </c>
    </row>
    <row r="57" spans="1:9" x14ac:dyDescent="0.25">
      <c r="A57" s="71"/>
      <c r="B57" s="224"/>
      <c r="C57" s="224"/>
      <c r="D57" s="224"/>
      <c r="E57" s="72"/>
      <c r="F57" s="73"/>
      <c r="I57" s="129" t="str">
        <f t="shared" si="2"/>
        <v/>
      </c>
    </row>
    <row r="58" spans="1:9" x14ac:dyDescent="0.25">
      <c r="A58" s="71"/>
      <c r="B58" s="224"/>
      <c r="C58" s="224"/>
      <c r="D58" s="224"/>
      <c r="E58" s="72"/>
      <c r="F58" s="73"/>
      <c r="I58" s="129" t="str">
        <f t="shared" si="2"/>
        <v/>
      </c>
    </row>
    <row r="59" spans="1:9" x14ac:dyDescent="0.25">
      <c r="A59" s="71"/>
      <c r="B59" s="224"/>
      <c r="C59" s="224"/>
      <c r="D59" s="224"/>
      <c r="E59" s="72"/>
      <c r="F59" s="73"/>
      <c r="I59" s="129" t="str">
        <f t="shared" si="2"/>
        <v/>
      </c>
    </row>
    <row r="60" spans="1:9" x14ac:dyDescent="0.25">
      <c r="A60" s="71"/>
      <c r="B60" s="224"/>
      <c r="C60" s="224"/>
      <c r="D60" s="224"/>
      <c r="E60" s="72"/>
      <c r="F60" s="73"/>
      <c r="I60" s="129" t="str">
        <f t="shared" si="2"/>
        <v/>
      </c>
    </row>
    <row r="61" spans="1:9" x14ac:dyDescent="0.25">
      <c r="A61" s="71"/>
      <c r="B61" s="224"/>
      <c r="C61" s="224"/>
      <c r="D61" s="224"/>
      <c r="E61" s="72"/>
      <c r="F61" s="73"/>
      <c r="I61" s="129" t="str">
        <f t="shared" si="2"/>
        <v/>
      </c>
    </row>
    <row r="62" spans="1:9" x14ac:dyDescent="0.25">
      <c r="A62" s="71"/>
      <c r="B62" s="224"/>
      <c r="C62" s="224"/>
      <c r="D62" s="224"/>
      <c r="E62" s="72"/>
      <c r="F62" s="73"/>
      <c r="I62" s="129" t="str">
        <f t="shared" si="2"/>
        <v/>
      </c>
    </row>
    <row r="63" spans="1:9" x14ac:dyDescent="0.25">
      <c r="A63" s="71"/>
      <c r="B63" s="224"/>
      <c r="C63" s="224"/>
      <c r="D63" s="224"/>
      <c r="E63" s="72"/>
      <c r="F63" s="73"/>
      <c r="I63" s="129" t="str">
        <f t="shared" si="2"/>
        <v/>
      </c>
    </row>
    <row r="64" spans="1:9" x14ac:dyDescent="0.25">
      <c r="A64" s="71"/>
      <c r="B64" s="224"/>
      <c r="C64" s="224"/>
      <c r="D64" s="224"/>
      <c r="E64" s="72"/>
      <c r="F64" s="73"/>
      <c r="I64" s="129" t="str">
        <f t="shared" si="2"/>
        <v/>
      </c>
    </row>
    <row r="65" spans="1:9" x14ac:dyDescent="0.25">
      <c r="A65" s="71"/>
      <c r="B65" s="224"/>
      <c r="C65" s="224"/>
      <c r="D65" s="224"/>
      <c r="E65" s="72"/>
      <c r="F65" s="73"/>
      <c r="I65" s="129" t="str">
        <f t="shared" si="2"/>
        <v/>
      </c>
    </row>
    <row r="66" spans="1:9" x14ac:dyDescent="0.25">
      <c r="A66" s="71"/>
      <c r="B66" s="224"/>
      <c r="C66" s="224"/>
      <c r="D66" s="224"/>
      <c r="E66" s="72"/>
      <c r="F66" s="73"/>
      <c r="I66" s="129" t="str">
        <f t="shared" si="2"/>
        <v/>
      </c>
    </row>
    <row r="67" spans="1:9" x14ac:dyDescent="0.25">
      <c r="A67" s="71"/>
      <c r="B67" s="224"/>
      <c r="C67" s="224"/>
      <c r="D67" s="224"/>
      <c r="E67" s="72"/>
      <c r="F67" s="73"/>
      <c r="I67" s="129" t="str">
        <f t="shared" si="2"/>
        <v/>
      </c>
    </row>
    <row r="68" spans="1:9" x14ac:dyDescent="0.25">
      <c r="A68" s="71"/>
      <c r="B68" s="224"/>
      <c r="C68" s="224"/>
      <c r="D68" s="224"/>
      <c r="E68" s="72"/>
      <c r="F68" s="73"/>
      <c r="I68" s="129" t="str">
        <f t="shared" si="2"/>
        <v/>
      </c>
    </row>
    <row r="69" spans="1:9" x14ac:dyDescent="0.25">
      <c r="A69" s="71"/>
      <c r="B69" s="224"/>
      <c r="C69" s="224"/>
      <c r="D69" s="224"/>
      <c r="E69" s="72"/>
      <c r="F69" s="73"/>
      <c r="I69" s="129" t="str">
        <f t="shared" si="2"/>
        <v/>
      </c>
    </row>
    <row r="70" spans="1:9" x14ac:dyDescent="0.25">
      <c r="A70" s="71"/>
      <c r="B70" s="224"/>
      <c r="C70" s="224"/>
      <c r="D70" s="224"/>
      <c r="E70" s="72"/>
      <c r="F70" s="73"/>
      <c r="I70" s="129" t="str">
        <f t="shared" si="2"/>
        <v/>
      </c>
    </row>
    <row r="71" spans="1:9" x14ac:dyDescent="0.25">
      <c r="A71" s="71"/>
      <c r="B71" s="224"/>
      <c r="C71" s="224"/>
      <c r="D71" s="224"/>
      <c r="E71" s="72"/>
      <c r="F71" s="73"/>
      <c r="I71" s="129" t="str">
        <f t="shared" si="2"/>
        <v/>
      </c>
    </row>
    <row r="72" spans="1:9" x14ac:dyDescent="0.25">
      <c r="A72" s="71"/>
      <c r="B72" s="224"/>
      <c r="C72" s="224"/>
      <c r="D72" s="224"/>
      <c r="E72" s="72"/>
      <c r="F72" s="73"/>
      <c r="I72" s="129" t="str">
        <f t="shared" si="2"/>
        <v/>
      </c>
    </row>
    <row r="73" spans="1:9" x14ac:dyDescent="0.25">
      <c r="A73" s="71"/>
      <c r="B73" s="224"/>
      <c r="C73" s="224"/>
      <c r="D73" s="224"/>
      <c r="E73" s="72"/>
      <c r="F73" s="73"/>
      <c r="I73" s="129" t="str">
        <f t="shared" si="2"/>
        <v/>
      </c>
    </row>
    <row r="74" spans="1:9" x14ac:dyDescent="0.25">
      <c r="A74" s="71"/>
      <c r="B74" s="224"/>
      <c r="C74" s="224"/>
      <c r="D74" s="224"/>
      <c r="E74" s="72"/>
      <c r="F74" s="73"/>
      <c r="I74" s="129" t="str">
        <f t="shared" si="2"/>
        <v/>
      </c>
    </row>
    <row r="75" spans="1:9" x14ac:dyDescent="0.25">
      <c r="A75" s="71"/>
      <c r="B75" s="224"/>
      <c r="C75" s="224"/>
      <c r="D75" s="224"/>
      <c r="E75" s="72"/>
      <c r="F75" s="73"/>
      <c r="I75" s="129" t="str">
        <f t="shared" si="2"/>
        <v/>
      </c>
    </row>
    <row r="76" spans="1:9" x14ac:dyDescent="0.25">
      <c r="A76" s="71"/>
      <c r="B76" s="224"/>
      <c r="C76" s="224"/>
      <c r="D76" s="224"/>
      <c r="E76" s="72"/>
      <c r="F76" s="73"/>
      <c r="I76" s="129" t="str">
        <f t="shared" si="2"/>
        <v/>
      </c>
    </row>
    <row r="77" spans="1:9" x14ac:dyDescent="0.25">
      <c r="A77" s="71"/>
      <c r="B77" s="224"/>
      <c r="C77" s="224"/>
      <c r="D77" s="224"/>
      <c r="E77" s="72"/>
      <c r="F77" s="73"/>
      <c r="I77" s="129" t="str">
        <f t="shared" si="2"/>
        <v/>
      </c>
    </row>
    <row r="78" spans="1:9" x14ac:dyDescent="0.25">
      <c r="A78" s="71"/>
      <c r="B78" s="224"/>
      <c r="C78" s="224"/>
      <c r="D78" s="224"/>
      <c r="E78" s="72"/>
      <c r="F78" s="73"/>
      <c r="I78" s="129" t="str">
        <f t="shared" si="2"/>
        <v/>
      </c>
    </row>
    <row r="79" spans="1:9" x14ac:dyDescent="0.25">
      <c r="A79" s="71"/>
      <c r="B79" s="224"/>
      <c r="C79" s="224"/>
      <c r="D79" s="224"/>
      <c r="E79" s="72"/>
      <c r="F79" s="73"/>
      <c r="I79" s="129" t="str">
        <f t="shared" si="2"/>
        <v/>
      </c>
    </row>
    <row r="80" spans="1:9" x14ac:dyDescent="0.25">
      <c r="A80" s="71"/>
      <c r="B80" s="224"/>
      <c r="C80" s="224"/>
      <c r="D80" s="224"/>
      <c r="E80" s="72"/>
      <c r="F80" s="73"/>
      <c r="I80" s="129" t="str">
        <f t="shared" si="2"/>
        <v/>
      </c>
    </row>
    <row r="81" spans="1:9" x14ac:dyDescent="0.25">
      <c r="A81" s="71"/>
      <c r="B81" s="224"/>
      <c r="C81" s="224"/>
      <c r="D81" s="224"/>
      <c r="E81" s="72"/>
      <c r="F81" s="73"/>
      <c r="I81" s="129" t="str">
        <f t="shared" si="2"/>
        <v/>
      </c>
    </row>
    <row r="82" spans="1:9" x14ac:dyDescent="0.25">
      <c r="A82" s="71"/>
      <c r="B82" s="224"/>
      <c r="C82" s="224"/>
      <c r="D82" s="224"/>
      <c r="E82" s="72"/>
      <c r="F82" s="73"/>
      <c r="I82" s="129" t="str">
        <f t="shared" si="2"/>
        <v/>
      </c>
    </row>
    <row r="83" spans="1:9" x14ac:dyDescent="0.25">
      <c r="A83" s="71"/>
      <c r="B83" s="224"/>
      <c r="C83" s="224"/>
      <c r="D83" s="224"/>
      <c r="E83" s="72"/>
      <c r="F83" s="73"/>
      <c r="I83" s="129" t="str">
        <f t="shared" si="2"/>
        <v/>
      </c>
    </row>
    <row r="84" spans="1:9" x14ac:dyDescent="0.25">
      <c r="A84" s="71"/>
      <c r="B84" s="224"/>
      <c r="C84" s="224"/>
      <c r="D84" s="224"/>
      <c r="E84" s="72"/>
      <c r="F84" s="73"/>
      <c r="I84" s="129" t="str">
        <f t="shared" si="2"/>
        <v/>
      </c>
    </row>
    <row r="85" spans="1:9" x14ac:dyDescent="0.25">
      <c r="A85" s="71"/>
      <c r="B85" s="224"/>
      <c r="C85" s="224"/>
      <c r="D85" s="224"/>
      <c r="E85" s="72"/>
      <c r="F85" s="73"/>
      <c r="I85" s="129" t="str">
        <f t="shared" si="2"/>
        <v/>
      </c>
    </row>
    <row r="86" spans="1:9" x14ac:dyDescent="0.25">
      <c r="A86" s="71"/>
      <c r="B86" s="224"/>
      <c r="C86" s="224"/>
      <c r="D86" s="224"/>
      <c r="E86" s="72"/>
      <c r="F86" s="73"/>
      <c r="I86" s="129" t="str">
        <f t="shared" si="2"/>
        <v/>
      </c>
    </row>
    <row r="87" spans="1:9" x14ac:dyDescent="0.25">
      <c r="A87" s="71"/>
      <c r="B87" s="224"/>
      <c r="C87" s="224"/>
      <c r="D87" s="224"/>
      <c r="E87" s="72"/>
      <c r="F87" s="73"/>
      <c r="I87" s="129" t="str">
        <f t="shared" si="2"/>
        <v/>
      </c>
    </row>
    <row r="88" spans="1:9" x14ac:dyDescent="0.25">
      <c r="A88" s="71"/>
      <c r="B88" s="224"/>
      <c r="C88" s="224"/>
      <c r="D88" s="224"/>
      <c r="E88" s="72"/>
      <c r="F88" s="73"/>
      <c r="I88" s="129" t="str">
        <f t="shared" si="2"/>
        <v/>
      </c>
    </row>
    <row r="89" spans="1:9" x14ac:dyDescent="0.25">
      <c r="A89" s="71"/>
      <c r="B89" s="224"/>
      <c r="C89" s="224"/>
      <c r="D89" s="224"/>
      <c r="E89" s="72"/>
      <c r="F89" s="73"/>
      <c r="I89" s="129" t="str">
        <f t="shared" si="2"/>
        <v/>
      </c>
    </row>
    <row r="90" spans="1:9" x14ac:dyDescent="0.25">
      <c r="A90" s="71"/>
      <c r="B90" s="224"/>
      <c r="C90" s="224"/>
      <c r="D90" s="224"/>
      <c r="E90" s="72"/>
      <c r="F90" s="73"/>
      <c r="I90" s="129" t="str">
        <f t="shared" si="2"/>
        <v/>
      </c>
    </row>
    <row r="91" spans="1:9" x14ac:dyDescent="0.25">
      <c r="A91" s="71"/>
      <c r="B91" s="224"/>
      <c r="C91" s="224"/>
      <c r="D91" s="224"/>
      <c r="E91" s="72"/>
      <c r="F91" s="73"/>
      <c r="I91" s="129" t="str">
        <f t="shared" si="2"/>
        <v/>
      </c>
    </row>
    <row r="92" spans="1:9" x14ac:dyDescent="0.25">
      <c r="A92" s="71"/>
      <c r="B92" s="224"/>
      <c r="C92" s="224"/>
      <c r="D92" s="224"/>
      <c r="E92" s="72"/>
      <c r="F92" s="73"/>
      <c r="I92" s="129" t="str">
        <f t="shared" si="2"/>
        <v/>
      </c>
    </row>
    <row r="93" spans="1:9" x14ac:dyDescent="0.25">
      <c r="A93" s="71"/>
      <c r="B93" s="224"/>
      <c r="C93" s="224"/>
      <c r="D93" s="224"/>
      <c r="E93" s="72"/>
      <c r="F93" s="73"/>
      <c r="I93" s="129" t="str">
        <f t="shared" si="2"/>
        <v/>
      </c>
    </row>
    <row r="94" spans="1:9" x14ac:dyDescent="0.25">
      <c r="A94" s="71"/>
      <c r="B94" s="224"/>
      <c r="C94" s="224"/>
      <c r="D94" s="224"/>
      <c r="E94" s="72"/>
      <c r="F94" s="73"/>
      <c r="I94" s="129" t="str">
        <f t="shared" si="2"/>
        <v/>
      </c>
    </row>
    <row r="95" spans="1:9" x14ac:dyDescent="0.25">
      <c r="A95" s="71"/>
      <c r="B95" s="224"/>
      <c r="C95" s="224"/>
      <c r="D95" s="224"/>
      <c r="E95" s="72"/>
      <c r="F95" s="73"/>
      <c r="I95" s="129" t="str">
        <f t="shared" ref="I95:I108" si="3">IF(A95="","",HYPERLINK("#'Action Items'!A1", "Go back to Action Items"))</f>
        <v/>
      </c>
    </row>
    <row r="96" spans="1:9" x14ac:dyDescent="0.25">
      <c r="A96" s="71"/>
      <c r="B96" s="224"/>
      <c r="C96" s="224"/>
      <c r="D96" s="224"/>
      <c r="E96" s="72"/>
      <c r="F96" s="73"/>
      <c r="I96" s="129" t="str">
        <f t="shared" si="3"/>
        <v/>
      </c>
    </row>
    <row r="97" spans="1:9" x14ac:dyDescent="0.25">
      <c r="A97" s="71"/>
      <c r="B97" s="224"/>
      <c r="C97" s="224"/>
      <c r="D97" s="224"/>
      <c r="E97" s="72"/>
      <c r="F97" s="73"/>
      <c r="I97" s="129" t="str">
        <f t="shared" si="3"/>
        <v/>
      </c>
    </row>
    <row r="98" spans="1:9" x14ac:dyDescent="0.25">
      <c r="A98" s="71"/>
      <c r="B98" s="224"/>
      <c r="C98" s="224"/>
      <c r="D98" s="224"/>
      <c r="E98" s="72"/>
      <c r="F98" s="73"/>
      <c r="I98" s="129" t="str">
        <f t="shared" si="3"/>
        <v/>
      </c>
    </row>
    <row r="99" spans="1:9" x14ac:dyDescent="0.25">
      <c r="A99" s="71"/>
      <c r="B99" s="224"/>
      <c r="C99" s="224"/>
      <c r="D99" s="224"/>
      <c r="E99" s="72"/>
      <c r="F99" s="73"/>
      <c r="I99" s="129" t="str">
        <f t="shared" si="3"/>
        <v/>
      </c>
    </row>
    <row r="100" spans="1:9" x14ac:dyDescent="0.25">
      <c r="A100" s="71"/>
      <c r="B100" s="224"/>
      <c r="C100" s="224"/>
      <c r="D100" s="224"/>
      <c r="E100" s="72"/>
      <c r="F100" s="73"/>
      <c r="I100" s="129" t="str">
        <f t="shared" si="3"/>
        <v/>
      </c>
    </row>
    <row r="101" spans="1:9" x14ac:dyDescent="0.25">
      <c r="A101" s="71"/>
      <c r="B101" s="224"/>
      <c r="C101" s="224"/>
      <c r="D101" s="224"/>
      <c r="E101" s="72"/>
      <c r="F101" s="73"/>
      <c r="I101" s="129" t="str">
        <f t="shared" si="3"/>
        <v/>
      </c>
    </row>
    <row r="102" spans="1:9" x14ac:dyDescent="0.25">
      <c r="A102" s="71"/>
      <c r="B102" s="224"/>
      <c r="C102" s="224"/>
      <c r="D102" s="224"/>
      <c r="E102" s="72"/>
      <c r="F102" s="73"/>
      <c r="I102" s="129" t="str">
        <f t="shared" si="3"/>
        <v/>
      </c>
    </row>
    <row r="103" spans="1:9" x14ac:dyDescent="0.25">
      <c r="A103" s="71"/>
      <c r="B103" s="224"/>
      <c r="C103" s="224"/>
      <c r="D103" s="224"/>
      <c r="E103" s="72"/>
      <c r="F103" s="73"/>
      <c r="I103" s="129" t="str">
        <f t="shared" si="3"/>
        <v/>
      </c>
    </row>
    <row r="104" spans="1:9" x14ac:dyDescent="0.25">
      <c r="A104" s="71"/>
      <c r="B104" s="224"/>
      <c r="C104" s="224"/>
      <c r="D104" s="224"/>
      <c r="E104" s="72"/>
      <c r="F104" s="73"/>
      <c r="I104" s="129" t="str">
        <f t="shared" si="3"/>
        <v/>
      </c>
    </row>
    <row r="105" spans="1:9" x14ac:dyDescent="0.25">
      <c r="A105" s="71"/>
      <c r="B105" s="224"/>
      <c r="C105" s="224"/>
      <c r="D105" s="224"/>
      <c r="E105" s="72"/>
      <c r="F105" s="73"/>
      <c r="I105" s="129" t="str">
        <f t="shared" si="3"/>
        <v/>
      </c>
    </row>
    <row r="106" spans="1:9" x14ac:dyDescent="0.25">
      <c r="A106" s="71"/>
      <c r="B106" s="224"/>
      <c r="C106" s="224"/>
      <c r="D106" s="224"/>
      <c r="E106" s="72"/>
      <c r="F106" s="73"/>
      <c r="I106" s="129" t="str">
        <f t="shared" si="3"/>
        <v/>
      </c>
    </row>
    <row r="107" spans="1:9" x14ac:dyDescent="0.25">
      <c r="A107" s="71"/>
      <c r="B107" s="224"/>
      <c r="C107" s="224"/>
      <c r="D107" s="224"/>
      <c r="E107" s="72"/>
      <c r="F107" s="73"/>
      <c r="I107" s="129" t="str">
        <f t="shared" si="3"/>
        <v/>
      </c>
    </row>
    <row r="108" spans="1:9" x14ac:dyDescent="0.25">
      <c r="A108" s="71"/>
      <c r="B108" s="224"/>
      <c r="C108" s="224"/>
      <c r="D108" s="224"/>
      <c r="E108" s="72"/>
      <c r="F108" s="73"/>
      <c r="I108" s="129" t="str">
        <f t="shared" si="3"/>
        <v/>
      </c>
    </row>
    <row r="109" spans="1:9" x14ac:dyDescent="0.25">
      <c r="I109" s="129"/>
    </row>
    <row r="110" spans="1:9" x14ac:dyDescent="0.25">
      <c r="I110" s="129"/>
    </row>
  </sheetData>
  <mergeCells count="4">
    <mergeCell ref="E8:G8"/>
    <mergeCell ref="E10:G10"/>
    <mergeCell ref="E11:G11"/>
    <mergeCell ref="E12:G12"/>
  </mergeCells>
  <conditionalFormatting sqref="B19:N19 B25:N26 J20:N24">
    <cfRule type="iconSet" priority="3">
      <iconSet>
        <cfvo type="percent" val="0"/>
        <cfvo type="num" val="1"/>
        <cfvo type="num" val="3"/>
      </iconSet>
    </cfRule>
  </conditionalFormatting>
  <conditionalFormatting sqref="B24:H24">
    <cfRule type="iconSet" priority="2">
      <iconSet>
        <cfvo type="percent" val="0"/>
        <cfvo type="num" val="1"/>
        <cfvo type="num" val="3"/>
      </iconSet>
    </cfRule>
  </conditionalFormatting>
  <conditionalFormatting sqref="I24">
    <cfRule type="iconSet" priority="1">
      <iconSet>
        <cfvo type="percent" val="0"/>
        <cfvo type="num" val="1"/>
        <cfvo type="num" val="3"/>
      </iconSet>
    </cfRule>
  </conditionalFormatting>
  <dataValidations count="4">
    <dataValidation allowBlank="1" showInputMessage="1" showErrorMessage="1" prompt="TK, License, NRE or Royalty" sqref="B7"/>
    <dataValidation allowBlank="1" showInputMessage="1" showErrorMessage="1" prompt="IPD or CSD" sqref="B8"/>
    <dataValidation allowBlank="1" showInputMessage="1" showErrorMessage="1" prompt="70% - 100% : Most likely close in this quarter_x000a_40% - 60% : Normal chance to close_x000a_0% - 30% : Low chance to close" sqref="B10"/>
    <dataValidation allowBlank="1" showInputMessage="1" showErrorMessage="1" prompt="Q1, Q2, Q3 or Q4" sqref="B11"/>
  </dataValidations>
  <hyperlinks>
    <hyperlink ref="A1" location="Menu!A1" display="Back To Menu"/>
    <hyperlink ref="B1" location="'Regular Cases'!A1" display="Regular Cases"/>
    <hyperlink ref="C1" location="QECD!B4" display="QECD"/>
    <hyperlink ref="D1" location="'Action Items'!A1" display="Action Items"/>
    <hyperlink ref="E1" location="Summary!A1" display="Summary"/>
    <hyperlink ref="F1" location="Weekly!A1" display="Weekly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Please choose &quot;High&quot;, &quot;Low&quot; or &quot;Funnel&quot; from the drop-down list, or enter it yourself._x000a__x000a_Funnel -- This project is being cooked and may go real in the next few quarters.">
          <x14:formula1>
            <xm:f>Worksheet!$A$2:$A$4</xm:f>
          </x14:formula1>
          <xm:sqref>B12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Q110"/>
  <sheetViews>
    <sheetView workbookViewId="0">
      <pane ySplit="2" topLeftCell="A3" activePane="bottomLeft" state="frozen"/>
      <selection pane="bottomLeft"/>
    </sheetView>
  </sheetViews>
  <sheetFormatPr defaultColWidth="18.42578125" defaultRowHeight="15" x14ac:dyDescent="0.25"/>
  <cols>
    <col min="1" max="1" width="24.5703125" style="1" customWidth="1"/>
    <col min="2" max="8" width="15.85546875" style="1" customWidth="1"/>
    <col min="9" max="9" width="17.140625" style="1" bestFit="1" customWidth="1"/>
    <col min="10" max="11" width="15.85546875" style="1" customWidth="1"/>
    <col min="12" max="14" width="15.85546875" style="1" hidden="1" customWidth="1"/>
    <col min="15" max="17" width="0" style="1" hidden="1" customWidth="1"/>
    <col min="18" max="16384" width="18.42578125" style="1"/>
  </cols>
  <sheetData>
    <row r="1" spans="1:17" s="68" customFormat="1" ht="18.75" x14ac:dyDescent="0.25">
      <c r="A1" s="226" t="s">
        <v>150</v>
      </c>
      <c r="B1" s="226" t="s">
        <v>149</v>
      </c>
      <c r="C1" s="226" t="s">
        <v>113</v>
      </c>
      <c r="D1" s="226" t="s">
        <v>21</v>
      </c>
      <c r="E1" s="226" t="s">
        <v>114</v>
      </c>
      <c r="F1" s="226" t="s">
        <v>177</v>
      </c>
    </row>
    <row r="2" spans="1:17" ht="4.5" customHeight="1" x14ac:dyDescent="0.25"/>
    <row r="3" spans="1:17" ht="28.5" x14ac:dyDescent="0.45">
      <c r="D3" s="223" t="str">
        <f ca="1">MID(CELL("filename",A1),FIND("]",CELL("filename",A1))+1,255)  &amp; IF(B5&lt;&gt;"", " : " &amp; B5 &amp; " - " &amp; B6, "")</f>
        <v>Project 18</v>
      </c>
    </row>
    <row r="4" spans="1:17" ht="18.75" x14ac:dyDescent="0.3">
      <c r="A4" s="115" t="s">
        <v>141</v>
      </c>
      <c r="B4" s="95"/>
      <c r="C4" s="95"/>
      <c r="D4" s="95"/>
      <c r="E4" s="95"/>
      <c r="F4" s="95" t="s">
        <v>153</v>
      </c>
      <c r="G4" s="95" t="s">
        <v>154</v>
      </c>
      <c r="L4" s="1" t="s">
        <v>147</v>
      </c>
      <c r="M4" s="1" t="s">
        <v>146</v>
      </c>
      <c r="N4" s="1" t="s">
        <v>152</v>
      </c>
      <c r="P4" s="1" t="s">
        <v>158</v>
      </c>
      <c r="Q4" s="1" t="s">
        <v>155</v>
      </c>
    </row>
    <row r="5" spans="1:17" x14ac:dyDescent="0.25">
      <c r="A5" s="95" t="s">
        <v>156</v>
      </c>
      <c r="B5" s="97"/>
      <c r="C5" s="95"/>
      <c r="D5" s="95" t="s">
        <v>20</v>
      </c>
      <c r="E5" s="95"/>
      <c r="F5" s="98"/>
      <c r="G5" s="98"/>
      <c r="L5" s="218" t="str">
        <f>IF(I23&lt;&gt;"", F5,"")</f>
        <v/>
      </c>
      <c r="M5" s="218" t="str">
        <f>IF(I23&lt;&gt;"","",IF(B10&gt;=40%,F5,""))</f>
        <v/>
      </c>
      <c r="N5" s="218">
        <f>IF(I23&lt;&gt;"","",IF(B10&lt;40%,F5,""))</f>
        <v>0</v>
      </c>
      <c r="P5" s="218" t="str">
        <f>IF(I23&lt;&gt;"", F6,"")</f>
        <v/>
      </c>
      <c r="Q5" s="1">
        <f>IF(P5 = "", F6, "")</f>
        <v>0</v>
      </c>
    </row>
    <row r="6" spans="1:17" x14ac:dyDescent="0.25">
      <c r="A6" s="95" t="s">
        <v>157</v>
      </c>
      <c r="B6" s="97"/>
      <c r="C6" s="95"/>
      <c r="D6" s="95" t="s">
        <v>45</v>
      </c>
      <c r="E6" s="95"/>
      <c r="F6" s="98"/>
      <c r="G6" s="98"/>
    </row>
    <row r="7" spans="1:17" x14ac:dyDescent="0.25">
      <c r="A7" s="95" t="s">
        <v>44</v>
      </c>
      <c r="B7" s="97"/>
      <c r="C7" s="95"/>
      <c r="D7" s="95"/>
      <c r="E7" s="95"/>
      <c r="F7" s="95"/>
      <c r="G7" s="95"/>
    </row>
    <row r="8" spans="1:17" x14ac:dyDescent="0.25">
      <c r="A8" s="95" t="s">
        <v>17</v>
      </c>
      <c r="B8" s="97"/>
      <c r="C8" s="95"/>
      <c r="D8" s="95" t="s">
        <v>43</v>
      </c>
      <c r="E8" s="253"/>
      <c r="F8" s="253"/>
      <c r="G8" s="253"/>
    </row>
    <row r="9" spans="1:17" x14ac:dyDescent="0.25">
      <c r="A9" s="95" t="s">
        <v>18</v>
      </c>
      <c r="B9" s="97"/>
      <c r="C9" s="95"/>
      <c r="D9" s="95"/>
      <c r="E9" s="95"/>
      <c r="F9" s="95"/>
      <c r="G9" s="95"/>
    </row>
    <row r="10" spans="1:17" x14ac:dyDescent="0.25">
      <c r="A10" s="95" t="s">
        <v>19</v>
      </c>
      <c r="B10" s="99"/>
      <c r="C10" s="95"/>
      <c r="D10" s="95" t="s">
        <v>159</v>
      </c>
      <c r="E10" s="253"/>
      <c r="F10" s="253"/>
      <c r="G10" s="253"/>
    </row>
    <row r="11" spans="1:17" x14ac:dyDescent="0.25">
      <c r="A11" s="95" t="s">
        <v>166</v>
      </c>
      <c r="B11" s="97"/>
      <c r="C11" s="95"/>
      <c r="D11" s="95" t="s">
        <v>160</v>
      </c>
      <c r="E11" s="253"/>
      <c r="F11" s="253"/>
      <c r="G11" s="253"/>
    </row>
    <row r="12" spans="1:17" x14ac:dyDescent="0.25">
      <c r="A12" s="95" t="s">
        <v>118</v>
      </c>
      <c r="B12" s="97"/>
      <c r="C12" s="95"/>
      <c r="D12" s="95" t="s">
        <v>161</v>
      </c>
      <c r="E12" s="253"/>
      <c r="F12" s="253"/>
      <c r="G12" s="253"/>
    </row>
    <row r="15" spans="1:17" ht="18.75" x14ac:dyDescent="0.3">
      <c r="A15" s="115" t="str">
        <f>"Stage: " &amp; B15</f>
        <v xml:space="preserve">Stage: </v>
      </c>
      <c r="B15" s="132" t="str">
        <f>IF(I23&lt;&gt;"", 10, IF(G23&lt;&gt;"", 8, IF(C23&lt;&gt;"", 6, IF(E18&lt;&gt;"", 4, IF(B18&lt;&gt;"", 2, "")))))</f>
        <v/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</row>
    <row r="16" spans="1:17" x14ac:dyDescent="0.25">
      <c r="A16" s="127" t="s">
        <v>0</v>
      </c>
      <c r="B16" s="216" t="s">
        <v>3</v>
      </c>
      <c r="C16" s="125" t="s">
        <v>6</v>
      </c>
      <c r="D16" s="125" t="s">
        <v>4</v>
      </c>
      <c r="E16" s="216" t="s">
        <v>5</v>
      </c>
      <c r="F16" s="125" t="s">
        <v>7</v>
      </c>
      <c r="G16" s="95"/>
      <c r="H16" s="95"/>
      <c r="I16" s="95"/>
      <c r="J16" s="95"/>
      <c r="K16" s="95"/>
      <c r="L16" s="95"/>
      <c r="M16" s="95"/>
      <c r="N16" s="95"/>
    </row>
    <row r="17" spans="1:14" x14ac:dyDescent="0.25">
      <c r="A17" s="126" t="s">
        <v>42</v>
      </c>
      <c r="B17" s="119"/>
      <c r="C17" s="119"/>
      <c r="D17" s="119"/>
      <c r="E17" s="119"/>
      <c r="F17" s="140"/>
      <c r="G17" s="96"/>
      <c r="H17" s="96"/>
      <c r="I17" s="96"/>
      <c r="J17" s="96"/>
      <c r="K17" s="96"/>
      <c r="L17" s="96"/>
      <c r="M17" s="96"/>
      <c r="N17" s="96"/>
    </row>
    <row r="18" spans="1:14" x14ac:dyDescent="0.25">
      <c r="A18" s="134" t="s">
        <v>1</v>
      </c>
      <c r="B18" s="118"/>
      <c r="C18" s="118"/>
      <c r="D18" s="118"/>
      <c r="E18" s="118"/>
      <c r="F18" s="133"/>
      <c r="G18" s="96"/>
      <c r="H18" s="96"/>
      <c r="I18" s="96"/>
      <c r="J18" s="96"/>
      <c r="K18" s="96"/>
      <c r="L18" s="96"/>
      <c r="M18" s="96"/>
      <c r="N18" s="96"/>
    </row>
    <row r="19" spans="1:14" x14ac:dyDescent="0.25">
      <c r="A19" s="134" t="s">
        <v>2</v>
      </c>
      <c r="B19" s="121" t="str">
        <f ca="1">IF(B18&lt;&gt;"", "Done", IF(B17&lt;&gt;"",(B17-TODAY()),""))</f>
        <v/>
      </c>
      <c r="C19" s="121" t="str">
        <f t="shared" ref="C19:N19" ca="1" si="0">IF(C18&lt;&gt;"", "Done", IF(C17&lt;&gt;"",(C17-TODAY()),""))</f>
        <v/>
      </c>
      <c r="D19" s="121" t="str">
        <f t="shared" ca="1" si="0"/>
        <v/>
      </c>
      <c r="E19" s="121" t="str">
        <f t="shared" ca="1" si="0"/>
        <v/>
      </c>
      <c r="F19" s="122" t="str">
        <f t="shared" ca="1" si="0"/>
        <v/>
      </c>
      <c r="G19" s="100" t="str">
        <f t="shared" ca="1" si="0"/>
        <v/>
      </c>
      <c r="H19" s="100" t="str">
        <f t="shared" ca="1" si="0"/>
        <v/>
      </c>
      <c r="I19" s="100" t="str">
        <f t="shared" ca="1" si="0"/>
        <v/>
      </c>
      <c r="J19" s="76" t="str">
        <f t="shared" ca="1" si="0"/>
        <v/>
      </c>
      <c r="K19" s="76" t="str">
        <f t="shared" ca="1" si="0"/>
        <v/>
      </c>
      <c r="L19" s="76" t="str">
        <f t="shared" ca="1" si="0"/>
        <v/>
      </c>
      <c r="M19" s="76" t="str">
        <f t="shared" ca="1" si="0"/>
        <v/>
      </c>
      <c r="N19" s="76" t="str">
        <f t="shared" ca="1" si="0"/>
        <v/>
      </c>
    </row>
    <row r="20" spans="1:14" x14ac:dyDescent="0.25">
      <c r="A20" s="135"/>
      <c r="B20" s="114"/>
      <c r="C20" s="114"/>
      <c r="D20" s="114"/>
      <c r="E20" s="114"/>
      <c r="F20" s="114"/>
      <c r="G20" s="114"/>
      <c r="H20" s="114"/>
      <c r="I20" s="114"/>
      <c r="J20" s="76"/>
      <c r="K20" s="76"/>
      <c r="L20" s="76"/>
      <c r="M20" s="76"/>
      <c r="N20" s="76"/>
    </row>
    <row r="21" spans="1:14" ht="30" x14ac:dyDescent="0.25">
      <c r="A21" s="126" t="s">
        <v>9</v>
      </c>
      <c r="B21" s="117" t="s">
        <v>8</v>
      </c>
      <c r="C21" s="217" t="s">
        <v>10</v>
      </c>
      <c r="D21" s="117" t="s">
        <v>11</v>
      </c>
      <c r="E21" s="117" t="s">
        <v>12</v>
      </c>
      <c r="F21" s="117" t="s">
        <v>13</v>
      </c>
      <c r="G21" s="217" t="s">
        <v>14</v>
      </c>
      <c r="H21" s="117" t="s">
        <v>16</v>
      </c>
      <c r="I21" s="217" t="s">
        <v>15</v>
      </c>
      <c r="J21" s="76"/>
      <c r="K21" s="76"/>
      <c r="L21" s="76"/>
      <c r="M21" s="76"/>
      <c r="N21" s="76"/>
    </row>
    <row r="22" spans="1:14" x14ac:dyDescent="0.25">
      <c r="A22" s="134" t="s">
        <v>42</v>
      </c>
      <c r="B22" s="118"/>
      <c r="C22" s="118"/>
      <c r="D22" s="118"/>
      <c r="E22" s="118"/>
      <c r="F22" s="118"/>
      <c r="G22" s="118"/>
      <c r="H22" s="118"/>
      <c r="I22" s="133"/>
      <c r="J22" s="76"/>
      <c r="K22" s="76"/>
      <c r="L22" s="76"/>
      <c r="M22" s="76"/>
      <c r="N22" s="76"/>
    </row>
    <row r="23" spans="1:14" x14ac:dyDescent="0.25">
      <c r="A23" s="134" t="s">
        <v>1</v>
      </c>
      <c r="B23" s="118"/>
      <c r="C23" s="118"/>
      <c r="D23" s="118"/>
      <c r="E23" s="118"/>
      <c r="F23" s="118"/>
      <c r="G23" s="118"/>
      <c r="H23" s="118"/>
      <c r="I23" s="133"/>
      <c r="J23" s="76"/>
      <c r="K23" s="76"/>
      <c r="L23" s="76"/>
      <c r="M23" s="76"/>
      <c r="N23" s="76"/>
    </row>
    <row r="24" spans="1:14" x14ac:dyDescent="0.25">
      <c r="A24" s="136" t="s">
        <v>2</v>
      </c>
      <c r="B24" s="124" t="str">
        <f ca="1">IF(B23&lt;&gt;"", "Done", IF(B22&lt;&gt;"",(B22-TODAY()),""))</f>
        <v/>
      </c>
      <c r="C24" s="124" t="str">
        <f t="shared" ref="C24:I24" ca="1" si="1">IF(C23&lt;&gt;"", "Done", IF(C22&lt;&gt;"",(C22-TODAY()),""))</f>
        <v/>
      </c>
      <c r="D24" s="124" t="str">
        <f t="shared" ca="1" si="1"/>
        <v/>
      </c>
      <c r="E24" s="124" t="str">
        <f t="shared" ca="1" si="1"/>
        <v/>
      </c>
      <c r="F24" s="124" t="str">
        <f t="shared" ca="1" si="1"/>
        <v/>
      </c>
      <c r="G24" s="124" t="str">
        <f t="shared" ca="1" si="1"/>
        <v/>
      </c>
      <c r="H24" s="120" t="str">
        <f t="shared" ca="1" si="1"/>
        <v/>
      </c>
      <c r="I24" s="122" t="str">
        <f t="shared" ca="1" si="1"/>
        <v/>
      </c>
      <c r="J24" s="76"/>
      <c r="K24" s="76"/>
      <c r="L24" s="76"/>
      <c r="M24" s="76"/>
      <c r="N24" s="76"/>
    </row>
    <row r="25" spans="1:14" x14ac:dyDescent="0.25">
      <c r="B25" s="76"/>
      <c r="C25" s="76"/>
      <c r="D25" s="76"/>
      <c r="E25" s="76"/>
      <c r="F25" s="76"/>
      <c r="G25" s="76"/>
      <c r="H25" s="123"/>
      <c r="I25" s="76"/>
      <c r="J25" s="76"/>
      <c r="K25" s="76"/>
      <c r="L25" s="76"/>
      <c r="M25" s="76"/>
      <c r="N25" s="76"/>
    </row>
    <row r="26" spans="1:14" x14ac:dyDescent="0.25"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</row>
    <row r="29" spans="1:14" ht="18.75" x14ac:dyDescent="0.3">
      <c r="A29" s="116" t="s">
        <v>21</v>
      </c>
      <c r="B29" s="66" t="s">
        <v>41</v>
      </c>
      <c r="C29" s="66" t="s">
        <v>42</v>
      </c>
      <c r="D29" s="66" t="s">
        <v>1</v>
      </c>
      <c r="E29" s="66" t="s">
        <v>67</v>
      </c>
      <c r="F29" s="1" t="s">
        <v>43</v>
      </c>
    </row>
    <row r="30" spans="1:14" x14ac:dyDescent="0.25">
      <c r="A30" s="71" t="str">
        <f>IF(B30&lt;&gt;"", IF(D30 = "", 1, ""), "")</f>
        <v/>
      </c>
      <c r="B30" s="224"/>
      <c r="C30" s="224"/>
      <c r="D30" s="224"/>
      <c r="E30" s="72"/>
      <c r="F30" s="73"/>
      <c r="I30" s="129" t="str">
        <f>IF(A30="","",HYPERLINK("#'Action Items'!A1", "Go back to Action Items"))</f>
        <v/>
      </c>
    </row>
    <row r="31" spans="1:14" x14ac:dyDescent="0.25">
      <c r="A31" s="71" t="str">
        <f>IF(B31&lt;&gt;"", IF(D31 = "", MAX($A$30:A30)+1, ""), "")</f>
        <v/>
      </c>
      <c r="B31" s="224"/>
      <c r="C31" s="224"/>
      <c r="D31" s="224"/>
      <c r="E31" s="72"/>
      <c r="F31" s="73"/>
      <c r="I31" s="129" t="str">
        <f t="shared" ref="I31:I94" si="2">IF(A31="","",HYPERLINK("#'Action Items'!A1", "Go back to Action Items"))</f>
        <v/>
      </c>
    </row>
    <row r="32" spans="1:14" x14ac:dyDescent="0.25">
      <c r="A32" s="71" t="str">
        <f>IF(B32&lt;&gt;"", IF(D32 = "", MAX($A$30:A31)+1, ""), "")</f>
        <v/>
      </c>
      <c r="B32" s="224"/>
      <c r="C32" s="224"/>
      <c r="D32" s="224"/>
      <c r="E32" s="72"/>
      <c r="F32" s="73"/>
      <c r="I32" s="129" t="str">
        <f t="shared" si="2"/>
        <v/>
      </c>
    </row>
    <row r="33" spans="1:9" x14ac:dyDescent="0.25">
      <c r="A33" s="71" t="str">
        <f>IF(B33&lt;&gt;"", IF(D33 = "", MAX($A$30:A32)+1, ""), "")</f>
        <v/>
      </c>
      <c r="B33" s="224"/>
      <c r="C33" s="224"/>
      <c r="D33" s="224"/>
      <c r="E33" s="72"/>
      <c r="F33" s="73"/>
      <c r="I33" s="129" t="str">
        <f t="shared" si="2"/>
        <v/>
      </c>
    </row>
    <row r="34" spans="1:9" x14ac:dyDescent="0.25">
      <c r="A34" s="71" t="str">
        <f>IF(B34&lt;&gt;"", IF(D34 = "", MAX($A$30:A33)+1, ""), "")</f>
        <v/>
      </c>
      <c r="B34" s="224"/>
      <c r="C34" s="224"/>
      <c r="D34" s="224"/>
      <c r="E34" s="72"/>
      <c r="F34" s="73"/>
      <c r="I34" s="129" t="str">
        <f t="shared" si="2"/>
        <v/>
      </c>
    </row>
    <row r="35" spans="1:9" x14ac:dyDescent="0.25">
      <c r="A35" s="71" t="str">
        <f>IF(B35&lt;&gt;"", IF(D35 = "", MAX($A$30:A34)+1, ""), "")</f>
        <v/>
      </c>
      <c r="B35" s="224"/>
      <c r="C35" s="224"/>
      <c r="D35" s="224"/>
      <c r="E35" s="72"/>
      <c r="F35" s="73"/>
      <c r="I35" s="129" t="str">
        <f t="shared" si="2"/>
        <v/>
      </c>
    </row>
    <row r="36" spans="1:9" x14ac:dyDescent="0.25">
      <c r="A36" s="71" t="str">
        <f>IF(B36&lt;&gt;"", IF(D36 = "", MAX($A$30:A35)+1, ""), "")</f>
        <v/>
      </c>
      <c r="B36" s="224"/>
      <c r="C36" s="224"/>
      <c r="D36" s="224"/>
      <c r="E36" s="72"/>
      <c r="F36" s="73"/>
      <c r="I36" s="129" t="str">
        <f t="shared" si="2"/>
        <v/>
      </c>
    </row>
    <row r="37" spans="1:9" x14ac:dyDescent="0.25">
      <c r="A37" s="71" t="str">
        <f>IF(B37&lt;&gt;"", IF(D37 = "", MAX($A$30:A36)+1, ""), "")</f>
        <v/>
      </c>
      <c r="B37" s="224"/>
      <c r="C37" s="224"/>
      <c r="D37" s="224"/>
      <c r="E37" s="72"/>
      <c r="F37" s="73"/>
      <c r="I37" s="129" t="str">
        <f t="shared" si="2"/>
        <v/>
      </c>
    </row>
    <row r="38" spans="1:9" x14ac:dyDescent="0.25">
      <c r="A38" s="71" t="str">
        <f>IF(B38&lt;&gt;"", IF(D38 = "", MAX($A$30:A37)+1, ""), "")</f>
        <v/>
      </c>
      <c r="B38" s="224"/>
      <c r="C38" s="224"/>
      <c r="D38" s="224"/>
      <c r="E38" s="72"/>
      <c r="F38" s="73"/>
      <c r="I38" s="129" t="str">
        <f t="shared" si="2"/>
        <v/>
      </c>
    </row>
    <row r="39" spans="1:9" x14ac:dyDescent="0.25">
      <c r="A39" s="71" t="str">
        <f>IF(B39&lt;&gt;"", IF(D39 = "", MAX($A$30:A38)+1, ""), "")</f>
        <v/>
      </c>
      <c r="B39" s="224"/>
      <c r="C39" s="224"/>
      <c r="D39" s="224"/>
      <c r="E39" s="72"/>
      <c r="F39" s="73"/>
      <c r="I39" s="129" t="str">
        <f t="shared" si="2"/>
        <v/>
      </c>
    </row>
    <row r="40" spans="1:9" x14ac:dyDescent="0.25">
      <c r="A40" s="71" t="str">
        <f>IF(B40&lt;&gt;"", IF(D40 = "", MAX($A$30:A39)+1, ""), "")</f>
        <v/>
      </c>
      <c r="B40" s="224"/>
      <c r="C40" s="224"/>
      <c r="D40" s="224"/>
      <c r="E40" s="72"/>
      <c r="F40" s="73"/>
      <c r="I40" s="129" t="str">
        <f t="shared" si="2"/>
        <v/>
      </c>
    </row>
    <row r="41" spans="1:9" x14ac:dyDescent="0.25">
      <c r="A41" s="71" t="str">
        <f>IF(B41&lt;&gt;"", IF(D41 = "", MAX($A$30:A40)+1, ""), "")</f>
        <v/>
      </c>
      <c r="B41" s="224"/>
      <c r="C41" s="224"/>
      <c r="D41" s="224"/>
      <c r="E41" s="72"/>
      <c r="F41" s="73"/>
      <c r="I41" s="129" t="str">
        <f t="shared" si="2"/>
        <v/>
      </c>
    </row>
    <row r="42" spans="1:9" x14ac:dyDescent="0.25">
      <c r="A42" s="71" t="str">
        <f>IF(B42&lt;&gt;"", IF(D42 = "", MAX($A$30:A41)+1, ""), "")</f>
        <v/>
      </c>
      <c r="B42" s="224"/>
      <c r="C42" s="224"/>
      <c r="D42" s="224"/>
      <c r="E42" s="72"/>
      <c r="F42" s="73"/>
      <c r="I42" s="129" t="str">
        <f t="shared" si="2"/>
        <v/>
      </c>
    </row>
    <row r="43" spans="1:9" x14ac:dyDescent="0.25">
      <c r="A43" s="71" t="str">
        <f>IF(B43&lt;&gt;"", IF(D43 = "", MAX($A$30:A42)+1, ""), "")</f>
        <v/>
      </c>
      <c r="B43" s="224"/>
      <c r="C43" s="224"/>
      <c r="D43" s="224"/>
      <c r="E43" s="72"/>
      <c r="F43" s="73"/>
      <c r="I43" s="129" t="str">
        <f t="shared" si="2"/>
        <v/>
      </c>
    </row>
    <row r="44" spans="1:9" x14ac:dyDescent="0.25">
      <c r="A44" s="71" t="str">
        <f>IF(B44&lt;&gt;"", IF(D44 = "", MAX($A$30:A43)+1, ""), "")</f>
        <v/>
      </c>
      <c r="B44" s="224"/>
      <c r="C44" s="224"/>
      <c r="D44" s="224"/>
      <c r="E44" s="72"/>
      <c r="F44" s="73"/>
      <c r="I44" s="129" t="str">
        <f t="shared" si="2"/>
        <v/>
      </c>
    </row>
    <row r="45" spans="1:9" x14ac:dyDescent="0.25">
      <c r="A45" s="71"/>
      <c r="B45" s="224"/>
      <c r="C45" s="224"/>
      <c r="D45" s="224"/>
      <c r="E45" s="72"/>
      <c r="F45" s="73"/>
      <c r="I45" s="129" t="str">
        <f t="shared" si="2"/>
        <v/>
      </c>
    </row>
    <row r="46" spans="1:9" x14ac:dyDescent="0.25">
      <c r="A46" s="71"/>
      <c r="B46" s="224"/>
      <c r="C46" s="224"/>
      <c r="D46" s="224"/>
      <c r="E46" s="72"/>
      <c r="F46" s="73"/>
      <c r="I46" s="129" t="str">
        <f t="shared" si="2"/>
        <v/>
      </c>
    </row>
    <row r="47" spans="1:9" x14ac:dyDescent="0.25">
      <c r="A47" s="71"/>
      <c r="B47" s="224"/>
      <c r="C47" s="224"/>
      <c r="D47" s="224"/>
      <c r="E47" s="72"/>
      <c r="F47" s="73"/>
      <c r="I47" s="129" t="str">
        <f t="shared" si="2"/>
        <v/>
      </c>
    </row>
    <row r="48" spans="1:9" x14ac:dyDescent="0.25">
      <c r="A48" s="71"/>
      <c r="B48" s="224"/>
      <c r="C48" s="224"/>
      <c r="D48" s="224"/>
      <c r="E48" s="72"/>
      <c r="F48" s="73"/>
      <c r="I48" s="129" t="str">
        <f t="shared" si="2"/>
        <v/>
      </c>
    </row>
    <row r="49" spans="1:9" x14ac:dyDescent="0.25">
      <c r="A49" s="71"/>
      <c r="B49" s="224"/>
      <c r="C49" s="224"/>
      <c r="D49" s="224"/>
      <c r="E49" s="72"/>
      <c r="F49" s="73"/>
      <c r="I49" s="129" t="str">
        <f t="shared" si="2"/>
        <v/>
      </c>
    </row>
    <row r="50" spans="1:9" x14ac:dyDescent="0.25">
      <c r="A50" s="71"/>
      <c r="B50" s="224"/>
      <c r="C50" s="224"/>
      <c r="D50" s="224"/>
      <c r="E50" s="72"/>
      <c r="F50" s="73"/>
      <c r="I50" s="129" t="str">
        <f t="shared" si="2"/>
        <v/>
      </c>
    </row>
    <row r="51" spans="1:9" x14ac:dyDescent="0.25">
      <c r="A51" s="71"/>
      <c r="B51" s="224"/>
      <c r="C51" s="224"/>
      <c r="D51" s="224"/>
      <c r="E51" s="72"/>
      <c r="F51" s="73"/>
      <c r="I51" s="129" t="str">
        <f t="shared" si="2"/>
        <v/>
      </c>
    </row>
    <row r="52" spans="1:9" x14ac:dyDescent="0.25">
      <c r="A52" s="71"/>
      <c r="B52" s="224"/>
      <c r="C52" s="224"/>
      <c r="D52" s="224"/>
      <c r="E52" s="72"/>
      <c r="F52" s="73"/>
      <c r="I52" s="129" t="str">
        <f t="shared" si="2"/>
        <v/>
      </c>
    </row>
    <row r="53" spans="1:9" x14ac:dyDescent="0.25">
      <c r="A53" s="71"/>
      <c r="B53" s="224"/>
      <c r="C53" s="224"/>
      <c r="D53" s="224"/>
      <c r="E53" s="72"/>
      <c r="F53" s="73"/>
      <c r="I53" s="129" t="str">
        <f t="shared" si="2"/>
        <v/>
      </c>
    </row>
    <row r="54" spans="1:9" x14ac:dyDescent="0.25">
      <c r="A54" s="71"/>
      <c r="B54" s="224"/>
      <c r="C54" s="224"/>
      <c r="D54" s="224"/>
      <c r="E54" s="72"/>
      <c r="F54" s="73"/>
      <c r="I54" s="129" t="str">
        <f t="shared" si="2"/>
        <v/>
      </c>
    </row>
    <row r="55" spans="1:9" x14ac:dyDescent="0.25">
      <c r="A55" s="71"/>
      <c r="B55" s="224"/>
      <c r="C55" s="224"/>
      <c r="D55" s="224"/>
      <c r="E55" s="72"/>
      <c r="F55" s="73"/>
      <c r="I55" s="129" t="str">
        <f t="shared" si="2"/>
        <v/>
      </c>
    </row>
    <row r="56" spans="1:9" x14ac:dyDescent="0.25">
      <c r="A56" s="71"/>
      <c r="B56" s="224"/>
      <c r="C56" s="224"/>
      <c r="D56" s="224"/>
      <c r="E56" s="72"/>
      <c r="F56" s="73"/>
      <c r="I56" s="129" t="str">
        <f t="shared" si="2"/>
        <v/>
      </c>
    </row>
    <row r="57" spans="1:9" x14ac:dyDescent="0.25">
      <c r="A57" s="71"/>
      <c r="B57" s="224"/>
      <c r="C57" s="224"/>
      <c r="D57" s="224"/>
      <c r="E57" s="72"/>
      <c r="F57" s="73"/>
      <c r="I57" s="129" t="str">
        <f t="shared" si="2"/>
        <v/>
      </c>
    </row>
    <row r="58" spans="1:9" x14ac:dyDescent="0.25">
      <c r="A58" s="71"/>
      <c r="B58" s="224"/>
      <c r="C58" s="224"/>
      <c r="D58" s="224"/>
      <c r="E58" s="72"/>
      <c r="F58" s="73"/>
      <c r="I58" s="129" t="str">
        <f t="shared" si="2"/>
        <v/>
      </c>
    </row>
    <row r="59" spans="1:9" x14ac:dyDescent="0.25">
      <c r="A59" s="71"/>
      <c r="B59" s="224"/>
      <c r="C59" s="224"/>
      <c r="D59" s="224"/>
      <c r="E59" s="72"/>
      <c r="F59" s="73"/>
      <c r="I59" s="129" t="str">
        <f t="shared" si="2"/>
        <v/>
      </c>
    </row>
    <row r="60" spans="1:9" x14ac:dyDescent="0.25">
      <c r="A60" s="71"/>
      <c r="B60" s="224"/>
      <c r="C60" s="224"/>
      <c r="D60" s="224"/>
      <c r="E60" s="72"/>
      <c r="F60" s="73"/>
      <c r="I60" s="129" t="str">
        <f t="shared" si="2"/>
        <v/>
      </c>
    </row>
    <row r="61" spans="1:9" x14ac:dyDescent="0.25">
      <c r="A61" s="71"/>
      <c r="B61" s="224"/>
      <c r="C61" s="224"/>
      <c r="D61" s="224"/>
      <c r="E61" s="72"/>
      <c r="F61" s="73"/>
      <c r="I61" s="129" t="str">
        <f t="shared" si="2"/>
        <v/>
      </c>
    </row>
    <row r="62" spans="1:9" x14ac:dyDescent="0.25">
      <c r="A62" s="71"/>
      <c r="B62" s="224"/>
      <c r="C62" s="224"/>
      <c r="D62" s="224"/>
      <c r="E62" s="72"/>
      <c r="F62" s="73"/>
      <c r="I62" s="129" t="str">
        <f t="shared" si="2"/>
        <v/>
      </c>
    </row>
    <row r="63" spans="1:9" x14ac:dyDescent="0.25">
      <c r="A63" s="71"/>
      <c r="B63" s="224"/>
      <c r="C63" s="224"/>
      <c r="D63" s="224"/>
      <c r="E63" s="72"/>
      <c r="F63" s="73"/>
      <c r="I63" s="129" t="str">
        <f t="shared" si="2"/>
        <v/>
      </c>
    </row>
    <row r="64" spans="1:9" x14ac:dyDescent="0.25">
      <c r="A64" s="71"/>
      <c r="B64" s="224"/>
      <c r="C64" s="224"/>
      <c r="D64" s="224"/>
      <c r="E64" s="72"/>
      <c r="F64" s="73"/>
      <c r="I64" s="129" t="str">
        <f t="shared" si="2"/>
        <v/>
      </c>
    </row>
    <row r="65" spans="1:9" x14ac:dyDescent="0.25">
      <c r="A65" s="71"/>
      <c r="B65" s="224"/>
      <c r="C65" s="224"/>
      <c r="D65" s="224"/>
      <c r="E65" s="72"/>
      <c r="F65" s="73"/>
      <c r="I65" s="129" t="str">
        <f t="shared" si="2"/>
        <v/>
      </c>
    </row>
    <row r="66" spans="1:9" x14ac:dyDescent="0.25">
      <c r="A66" s="71"/>
      <c r="B66" s="224"/>
      <c r="C66" s="224"/>
      <c r="D66" s="224"/>
      <c r="E66" s="72"/>
      <c r="F66" s="73"/>
      <c r="I66" s="129" t="str">
        <f t="shared" si="2"/>
        <v/>
      </c>
    </row>
    <row r="67" spans="1:9" x14ac:dyDescent="0.25">
      <c r="A67" s="71"/>
      <c r="B67" s="224"/>
      <c r="C67" s="224"/>
      <c r="D67" s="224"/>
      <c r="E67" s="72"/>
      <c r="F67" s="73"/>
      <c r="I67" s="129" t="str">
        <f t="shared" si="2"/>
        <v/>
      </c>
    </row>
    <row r="68" spans="1:9" x14ac:dyDescent="0.25">
      <c r="A68" s="71"/>
      <c r="B68" s="224"/>
      <c r="C68" s="224"/>
      <c r="D68" s="224"/>
      <c r="E68" s="72"/>
      <c r="F68" s="73"/>
      <c r="I68" s="129" t="str">
        <f t="shared" si="2"/>
        <v/>
      </c>
    </row>
    <row r="69" spans="1:9" x14ac:dyDescent="0.25">
      <c r="A69" s="71"/>
      <c r="B69" s="224"/>
      <c r="C69" s="224"/>
      <c r="D69" s="224"/>
      <c r="E69" s="72"/>
      <c r="F69" s="73"/>
      <c r="I69" s="129" t="str">
        <f t="shared" si="2"/>
        <v/>
      </c>
    </row>
    <row r="70" spans="1:9" x14ac:dyDescent="0.25">
      <c r="A70" s="71"/>
      <c r="B70" s="224"/>
      <c r="C70" s="224"/>
      <c r="D70" s="224"/>
      <c r="E70" s="72"/>
      <c r="F70" s="73"/>
      <c r="I70" s="129" t="str">
        <f t="shared" si="2"/>
        <v/>
      </c>
    </row>
    <row r="71" spans="1:9" x14ac:dyDescent="0.25">
      <c r="A71" s="71"/>
      <c r="B71" s="224"/>
      <c r="C71" s="224"/>
      <c r="D71" s="224"/>
      <c r="E71" s="72"/>
      <c r="F71" s="73"/>
      <c r="I71" s="129" t="str">
        <f t="shared" si="2"/>
        <v/>
      </c>
    </row>
    <row r="72" spans="1:9" x14ac:dyDescent="0.25">
      <c r="A72" s="71"/>
      <c r="B72" s="224"/>
      <c r="C72" s="224"/>
      <c r="D72" s="224"/>
      <c r="E72" s="72"/>
      <c r="F72" s="73"/>
      <c r="I72" s="129" t="str">
        <f t="shared" si="2"/>
        <v/>
      </c>
    </row>
    <row r="73" spans="1:9" x14ac:dyDescent="0.25">
      <c r="A73" s="71"/>
      <c r="B73" s="224"/>
      <c r="C73" s="224"/>
      <c r="D73" s="224"/>
      <c r="E73" s="72"/>
      <c r="F73" s="73"/>
      <c r="I73" s="129" t="str">
        <f t="shared" si="2"/>
        <v/>
      </c>
    </row>
    <row r="74" spans="1:9" x14ac:dyDescent="0.25">
      <c r="A74" s="71"/>
      <c r="B74" s="224"/>
      <c r="C74" s="224"/>
      <c r="D74" s="224"/>
      <c r="E74" s="72"/>
      <c r="F74" s="73"/>
      <c r="I74" s="129" t="str">
        <f t="shared" si="2"/>
        <v/>
      </c>
    </row>
    <row r="75" spans="1:9" x14ac:dyDescent="0.25">
      <c r="A75" s="71"/>
      <c r="B75" s="224"/>
      <c r="C75" s="224"/>
      <c r="D75" s="224"/>
      <c r="E75" s="72"/>
      <c r="F75" s="73"/>
      <c r="I75" s="129" t="str">
        <f t="shared" si="2"/>
        <v/>
      </c>
    </row>
    <row r="76" spans="1:9" x14ac:dyDescent="0.25">
      <c r="A76" s="71"/>
      <c r="B76" s="224"/>
      <c r="C76" s="224"/>
      <c r="D76" s="224"/>
      <c r="E76" s="72"/>
      <c r="F76" s="73"/>
      <c r="I76" s="129" t="str">
        <f t="shared" si="2"/>
        <v/>
      </c>
    </row>
    <row r="77" spans="1:9" x14ac:dyDescent="0.25">
      <c r="A77" s="71"/>
      <c r="B77" s="224"/>
      <c r="C77" s="224"/>
      <c r="D77" s="224"/>
      <c r="E77" s="72"/>
      <c r="F77" s="73"/>
      <c r="I77" s="129" t="str">
        <f t="shared" si="2"/>
        <v/>
      </c>
    </row>
    <row r="78" spans="1:9" x14ac:dyDescent="0.25">
      <c r="A78" s="71"/>
      <c r="B78" s="224"/>
      <c r="C78" s="224"/>
      <c r="D78" s="224"/>
      <c r="E78" s="72"/>
      <c r="F78" s="73"/>
      <c r="I78" s="129" t="str">
        <f t="shared" si="2"/>
        <v/>
      </c>
    </row>
    <row r="79" spans="1:9" x14ac:dyDescent="0.25">
      <c r="A79" s="71"/>
      <c r="B79" s="224"/>
      <c r="C79" s="224"/>
      <c r="D79" s="224"/>
      <c r="E79" s="72"/>
      <c r="F79" s="73"/>
      <c r="I79" s="129" t="str">
        <f t="shared" si="2"/>
        <v/>
      </c>
    </row>
    <row r="80" spans="1:9" x14ac:dyDescent="0.25">
      <c r="A80" s="71"/>
      <c r="B80" s="224"/>
      <c r="C80" s="224"/>
      <c r="D80" s="224"/>
      <c r="E80" s="72"/>
      <c r="F80" s="73"/>
      <c r="I80" s="129" t="str">
        <f t="shared" si="2"/>
        <v/>
      </c>
    </row>
    <row r="81" spans="1:9" x14ac:dyDescent="0.25">
      <c r="A81" s="71"/>
      <c r="B81" s="224"/>
      <c r="C81" s="224"/>
      <c r="D81" s="224"/>
      <c r="E81" s="72"/>
      <c r="F81" s="73"/>
      <c r="I81" s="129" t="str">
        <f t="shared" si="2"/>
        <v/>
      </c>
    </row>
    <row r="82" spans="1:9" x14ac:dyDescent="0.25">
      <c r="A82" s="71"/>
      <c r="B82" s="224"/>
      <c r="C82" s="224"/>
      <c r="D82" s="224"/>
      <c r="E82" s="72"/>
      <c r="F82" s="73"/>
      <c r="I82" s="129" t="str">
        <f t="shared" si="2"/>
        <v/>
      </c>
    </row>
    <row r="83" spans="1:9" x14ac:dyDescent="0.25">
      <c r="A83" s="71"/>
      <c r="B83" s="224"/>
      <c r="C83" s="224"/>
      <c r="D83" s="224"/>
      <c r="E83" s="72"/>
      <c r="F83" s="73"/>
      <c r="I83" s="129" t="str">
        <f t="shared" si="2"/>
        <v/>
      </c>
    </row>
    <row r="84" spans="1:9" x14ac:dyDescent="0.25">
      <c r="A84" s="71"/>
      <c r="B84" s="224"/>
      <c r="C84" s="224"/>
      <c r="D84" s="224"/>
      <c r="E84" s="72"/>
      <c r="F84" s="73"/>
      <c r="I84" s="129" t="str">
        <f t="shared" si="2"/>
        <v/>
      </c>
    </row>
    <row r="85" spans="1:9" x14ac:dyDescent="0.25">
      <c r="A85" s="71"/>
      <c r="B85" s="224"/>
      <c r="C85" s="224"/>
      <c r="D85" s="224"/>
      <c r="E85" s="72"/>
      <c r="F85" s="73"/>
      <c r="I85" s="129" t="str">
        <f t="shared" si="2"/>
        <v/>
      </c>
    </row>
    <row r="86" spans="1:9" x14ac:dyDescent="0.25">
      <c r="A86" s="71"/>
      <c r="B86" s="224"/>
      <c r="C86" s="224"/>
      <c r="D86" s="224"/>
      <c r="E86" s="72"/>
      <c r="F86" s="73"/>
      <c r="I86" s="129" t="str">
        <f t="shared" si="2"/>
        <v/>
      </c>
    </row>
    <row r="87" spans="1:9" x14ac:dyDescent="0.25">
      <c r="A87" s="71"/>
      <c r="B87" s="224"/>
      <c r="C87" s="224"/>
      <c r="D87" s="224"/>
      <c r="E87" s="72"/>
      <c r="F87" s="73"/>
      <c r="I87" s="129" t="str">
        <f t="shared" si="2"/>
        <v/>
      </c>
    </row>
    <row r="88" spans="1:9" x14ac:dyDescent="0.25">
      <c r="A88" s="71"/>
      <c r="B88" s="224"/>
      <c r="C88" s="224"/>
      <c r="D88" s="224"/>
      <c r="E88" s="72"/>
      <c r="F88" s="73"/>
      <c r="I88" s="129" t="str">
        <f t="shared" si="2"/>
        <v/>
      </c>
    </row>
    <row r="89" spans="1:9" x14ac:dyDescent="0.25">
      <c r="A89" s="71"/>
      <c r="B89" s="224"/>
      <c r="C89" s="224"/>
      <c r="D89" s="224"/>
      <c r="E89" s="72"/>
      <c r="F89" s="73"/>
      <c r="I89" s="129" t="str">
        <f t="shared" si="2"/>
        <v/>
      </c>
    </row>
    <row r="90" spans="1:9" x14ac:dyDescent="0.25">
      <c r="A90" s="71"/>
      <c r="B90" s="224"/>
      <c r="C90" s="224"/>
      <c r="D90" s="224"/>
      <c r="E90" s="72"/>
      <c r="F90" s="73"/>
      <c r="I90" s="129" t="str">
        <f t="shared" si="2"/>
        <v/>
      </c>
    </row>
    <row r="91" spans="1:9" x14ac:dyDescent="0.25">
      <c r="A91" s="71"/>
      <c r="B91" s="224"/>
      <c r="C91" s="224"/>
      <c r="D91" s="224"/>
      <c r="E91" s="72"/>
      <c r="F91" s="73"/>
      <c r="I91" s="129" t="str">
        <f t="shared" si="2"/>
        <v/>
      </c>
    </row>
    <row r="92" spans="1:9" x14ac:dyDescent="0.25">
      <c r="A92" s="71"/>
      <c r="B92" s="224"/>
      <c r="C92" s="224"/>
      <c r="D92" s="224"/>
      <c r="E92" s="72"/>
      <c r="F92" s="73"/>
      <c r="I92" s="129" t="str">
        <f t="shared" si="2"/>
        <v/>
      </c>
    </row>
    <row r="93" spans="1:9" x14ac:dyDescent="0.25">
      <c r="A93" s="71"/>
      <c r="B93" s="224"/>
      <c r="C93" s="224"/>
      <c r="D93" s="224"/>
      <c r="E93" s="72"/>
      <c r="F93" s="73"/>
      <c r="I93" s="129" t="str">
        <f t="shared" si="2"/>
        <v/>
      </c>
    </row>
    <row r="94" spans="1:9" x14ac:dyDescent="0.25">
      <c r="A94" s="71"/>
      <c r="B94" s="224"/>
      <c r="C94" s="224"/>
      <c r="D94" s="224"/>
      <c r="E94" s="72"/>
      <c r="F94" s="73"/>
      <c r="I94" s="129" t="str">
        <f t="shared" si="2"/>
        <v/>
      </c>
    </row>
    <row r="95" spans="1:9" x14ac:dyDescent="0.25">
      <c r="A95" s="71"/>
      <c r="B95" s="224"/>
      <c r="C95" s="224"/>
      <c r="D95" s="224"/>
      <c r="E95" s="72"/>
      <c r="F95" s="73"/>
      <c r="I95" s="129" t="str">
        <f t="shared" ref="I95:I108" si="3">IF(A95="","",HYPERLINK("#'Action Items'!A1", "Go back to Action Items"))</f>
        <v/>
      </c>
    </row>
    <row r="96" spans="1:9" x14ac:dyDescent="0.25">
      <c r="A96" s="71"/>
      <c r="B96" s="224"/>
      <c r="C96" s="224"/>
      <c r="D96" s="224"/>
      <c r="E96" s="72"/>
      <c r="F96" s="73"/>
      <c r="I96" s="129" t="str">
        <f t="shared" si="3"/>
        <v/>
      </c>
    </row>
    <row r="97" spans="1:9" x14ac:dyDescent="0.25">
      <c r="A97" s="71"/>
      <c r="B97" s="224"/>
      <c r="C97" s="224"/>
      <c r="D97" s="224"/>
      <c r="E97" s="72"/>
      <c r="F97" s="73"/>
      <c r="I97" s="129" t="str">
        <f t="shared" si="3"/>
        <v/>
      </c>
    </row>
    <row r="98" spans="1:9" x14ac:dyDescent="0.25">
      <c r="A98" s="71"/>
      <c r="B98" s="224"/>
      <c r="C98" s="224"/>
      <c r="D98" s="224"/>
      <c r="E98" s="72"/>
      <c r="F98" s="73"/>
      <c r="I98" s="129" t="str">
        <f t="shared" si="3"/>
        <v/>
      </c>
    </row>
    <row r="99" spans="1:9" x14ac:dyDescent="0.25">
      <c r="A99" s="71"/>
      <c r="B99" s="224"/>
      <c r="C99" s="224"/>
      <c r="D99" s="224"/>
      <c r="E99" s="72"/>
      <c r="F99" s="73"/>
      <c r="I99" s="129" t="str">
        <f t="shared" si="3"/>
        <v/>
      </c>
    </row>
    <row r="100" spans="1:9" x14ac:dyDescent="0.25">
      <c r="A100" s="71"/>
      <c r="B100" s="224"/>
      <c r="C100" s="224"/>
      <c r="D100" s="224"/>
      <c r="E100" s="72"/>
      <c r="F100" s="73"/>
      <c r="I100" s="129" t="str">
        <f t="shared" si="3"/>
        <v/>
      </c>
    </row>
    <row r="101" spans="1:9" x14ac:dyDescent="0.25">
      <c r="A101" s="71"/>
      <c r="B101" s="224"/>
      <c r="C101" s="224"/>
      <c r="D101" s="224"/>
      <c r="E101" s="72"/>
      <c r="F101" s="73"/>
      <c r="I101" s="129" t="str">
        <f t="shared" si="3"/>
        <v/>
      </c>
    </row>
    <row r="102" spans="1:9" x14ac:dyDescent="0.25">
      <c r="A102" s="71"/>
      <c r="B102" s="224"/>
      <c r="C102" s="224"/>
      <c r="D102" s="224"/>
      <c r="E102" s="72"/>
      <c r="F102" s="73"/>
      <c r="I102" s="129" t="str">
        <f t="shared" si="3"/>
        <v/>
      </c>
    </row>
    <row r="103" spans="1:9" x14ac:dyDescent="0.25">
      <c r="A103" s="71"/>
      <c r="B103" s="224"/>
      <c r="C103" s="224"/>
      <c r="D103" s="224"/>
      <c r="E103" s="72"/>
      <c r="F103" s="73"/>
      <c r="I103" s="129" t="str">
        <f t="shared" si="3"/>
        <v/>
      </c>
    </row>
    <row r="104" spans="1:9" x14ac:dyDescent="0.25">
      <c r="A104" s="71"/>
      <c r="B104" s="224"/>
      <c r="C104" s="224"/>
      <c r="D104" s="224"/>
      <c r="E104" s="72"/>
      <c r="F104" s="73"/>
      <c r="I104" s="129" t="str">
        <f t="shared" si="3"/>
        <v/>
      </c>
    </row>
    <row r="105" spans="1:9" x14ac:dyDescent="0.25">
      <c r="A105" s="71"/>
      <c r="B105" s="224"/>
      <c r="C105" s="224"/>
      <c r="D105" s="224"/>
      <c r="E105" s="72"/>
      <c r="F105" s="73"/>
      <c r="I105" s="129" t="str">
        <f t="shared" si="3"/>
        <v/>
      </c>
    </row>
    <row r="106" spans="1:9" x14ac:dyDescent="0.25">
      <c r="A106" s="71"/>
      <c r="B106" s="224"/>
      <c r="C106" s="224"/>
      <c r="D106" s="224"/>
      <c r="E106" s="72"/>
      <c r="F106" s="73"/>
      <c r="I106" s="129" t="str">
        <f t="shared" si="3"/>
        <v/>
      </c>
    </row>
    <row r="107" spans="1:9" x14ac:dyDescent="0.25">
      <c r="A107" s="71"/>
      <c r="B107" s="224"/>
      <c r="C107" s="224"/>
      <c r="D107" s="224"/>
      <c r="E107" s="72"/>
      <c r="F107" s="73"/>
      <c r="I107" s="129" t="str">
        <f t="shared" si="3"/>
        <v/>
      </c>
    </row>
    <row r="108" spans="1:9" x14ac:dyDescent="0.25">
      <c r="A108" s="71"/>
      <c r="B108" s="224"/>
      <c r="C108" s="224"/>
      <c r="D108" s="224"/>
      <c r="E108" s="72"/>
      <c r="F108" s="73"/>
      <c r="I108" s="129" t="str">
        <f t="shared" si="3"/>
        <v/>
      </c>
    </row>
    <row r="109" spans="1:9" x14ac:dyDescent="0.25">
      <c r="I109" s="129"/>
    </row>
    <row r="110" spans="1:9" x14ac:dyDescent="0.25">
      <c r="I110" s="129"/>
    </row>
  </sheetData>
  <mergeCells count="4">
    <mergeCell ref="E8:G8"/>
    <mergeCell ref="E10:G10"/>
    <mergeCell ref="E11:G11"/>
    <mergeCell ref="E12:G12"/>
  </mergeCells>
  <conditionalFormatting sqref="B19:N19 B25:N26 J20:N24">
    <cfRule type="iconSet" priority="3">
      <iconSet>
        <cfvo type="percent" val="0"/>
        <cfvo type="num" val="1"/>
        <cfvo type="num" val="3"/>
      </iconSet>
    </cfRule>
  </conditionalFormatting>
  <conditionalFormatting sqref="B24:H24">
    <cfRule type="iconSet" priority="2">
      <iconSet>
        <cfvo type="percent" val="0"/>
        <cfvo type="num" val="1"/>
        <cfvo type="num" val="3"/>
      </iconSet>
    </cfRule>
  </conditionalFormatting>
  <conditionalFormatting sqref="I24">
    <cfRule type="iconSet" priority="1">
      <iconSet>
        <cfvo type="percent" val="0"/>
        <cfvo type="num" val="1"/>
        <cfvo type="num" val="3"/>
      </iconSet>
    </cfRule>
  </conditionalFormatting>
  <dataValidations count="4">
    <dataValidation allowBlank="1" showInputMessage="1" showErrorMessage="1" prompt="TK, License, NRE or Royalty" sqref="B7"/>
    <dataValidation allowBlank="1" showInputMessage="1" showErrorMessage="1" prompt="IPD or CSD" sqref="B8"/>
    <dataValidation allowBlank="1" showInputMessage="1" showErrorMessage="1" prompt="70% - 100% : Most likely close in this quarter_x000a_40% - 60% : Normal chance to close_x000a_0% - 30% : Low chance to close" sqref="B10"/>
    <dataValidation allowBlank="1" showInputMessage="1" showErrorMessage="1" prompt="Q1, Q2, Q3 or Q4" sqref="B11"/>
  </dataValidations>
  <hyperlinks>
    <hyperlink ref="A1" location="Menu!A1" display="Back To Menu"/>
    <hyperlink ref="B1" location="'Regular Cases'!A1" display="Regular Cases"/>
    <hyperlink ref="C1" location="QECD!B4" display="QECD"/>
    <hyperlink ref="D1" location="'Action Items'!A1" display="Action Items"/>
    <hyperlink ref="E1" location="Summary!A1" display="Summary"/>
    <hyperlink ref="F1" location="Weekly!A1" display="Weekly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Please choose &quot;High&quot;, &quot;Low&quot; or &quot;Funnel&quot; from the drop-down list, or enter it yourself._x000a__x000a_Funnel -- This project is being cooked and may go real in the next few quarters.">
          <x14:formula1>
            <xm:f>Worksheet!$A$2:$A$4</xm:f>
          </x14:formula1>
          <xm:sqref>B12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Q110"/>
  <sheetViews>
    <sheetView workbookViewId="0">
      <pane ySplit="2" topLeftCell="A3" activePane="bottomLeft" state="frozen"/>
      <selection pane="bottomLeft"/>
    </sheetView>
  </sheetViews>
  <sheetFormatPr defaultColWidth="18.42578125" defaultRowHeight="15" x14ac:dyDescent="0.25"/>
  <cols>
    <col min="1" max="1" width="24.5703125" style="1" customWidth="1"/>
    <col min="2" max="8" width="15.85546875" style="1" customWidth="1"/>
    <col min="9" max="9" width="17.140625" style="1" bestFit="1" customWidth="1"/>
    <col min="10" max="11" width="15.85546875" style="1" customWidth="1"/>
    <col min="12" max="14" width="15.85546875" style="1" hidden="1" customWidth="1"/>
    <col min="15" max="17" width="0" style="1" hidden="1" customWidth="1"/>
    <col min="18" max="16384" width="18.42578125" style="1"/>
  </cols>
  <sheetData>
    <row r="1" spans="1:17" s="68" customFormat="1" ht="18.75" x14ac:dyDescent="0.25">
      <c r="A1" s="226" t="s">
        <v>150</v>
      </c>
      <c r="B1" s="226" t="s">
        <v>149</v>
      </c>
      <c r="C1" s="226" t="s">
        <v>113</v>
      </c>
      <c r="D1" s="226" t="s">
        <v>21</v>
      </c>
      <c r="E1" s="226" t="s">
        <v>114</v>
      </c>
      <c r="F1" s="226" t="s">
        <v>177</v>
      </c>
    </row>
    <row r="2" spans="1:17" ht="4.5" customHeight="1" x14ac:dyDescent="0.25"/>
    <row r="3" spans="1:17" ht="28.5" x14ac:dyDescent="0.45">
      <c r="D3" s="223" t="str">
        <f ca="1">MID(CELL("filename",A1),FIND("]",CELL("filename",A1))+1,255)  &amp; IF(B5&lt;&gt;"", " : " &amp; B5 &amp; " - " &amp; B6, "")</f>
        <v>Project 19</v>
      </c>
    </row>
    <row r="4" spans="1:17" ht="18.75" x14ac:dyDescent="0.3">
      <c r="A4" s="115" t="s">
        <v>141</v>
      </c>
      <c r="B4" s="95"/>
      <c r="C4" s="95"/>
      <c r="D4" s="95"/>
      <c r="E4" s="95"/>
      <c r="F4" s="95" t="s">
        <v>153</v>
      </c>
      <c r="G4" s="95" t="s">
        <v>154</v>
      </c>
      <c r="L4" s="1" t="s">
        <v>147</v>
      </c>
      <c r="M4" s="1" t="s">
        <v>146</v>
      </c>
      <c r="N4" s="1" t="s">
        <v>152</v>
      </c>
      <c r="P4" s="1" t="s">
        <v>158</v>
      </c>
      <c r="Q4" s="1" t="s">
        <v>155</v>
      </c>
    </row>
    <row r="5" spans="1:17" x14ac:dyDescent="0.25">
      <c r="A5" s="95" t="s">
        <v>156</v>
      </c>
      <c r="B5" s="97"/>
      <c r="C5" s="95"/>
      <c r="D5" s="95" t="s">
        <v>20</v>
      </c>
      <c r="E5" s="95"/>
      <c r="F5" s="98"/>
      <c r="G5" s="98"/>
      <c r="L5" s="218" t="str">
        <f>IF(I23&lt;&gt;"", F5,"")</f>
        <v/>
      </c>
      <c r="M5" s="218" t="str">
        <f>IF(I23&lt;&gt;"","",IF(B10&gt;=40%,F5,""))</f>
        <v/>
      </c>
      <c r="N5" s="218">
        <f>IF(I23&lt;&gt;"","",IF(B10&lt;40%,F5,""))</f>
        <v>0</v>
      </c>
      <c r="P5" s="218" t="str">
        <f>IF(I23&lt;&gt;"", F6,"")</f>
        <v/>
      </c>
      <c r="Q5" s="1">
        <f>IF(P5 = "", F6, "")</f>
        <v>0</v>
      </c>
    </row>
    <row r="6" spans="1:17" x14ac:dyDescent="0.25">
      <c r="A6" s="95" t="s">
        <v>157</v>
      </c>
      <c r="B6" s="97"/>
      <c r="C6" s="95"/>
      <c r="D6" s="95" t="s">
        <v>45</v>
      </c>
      <c r="E6" s="95"/>
      <c r="F6" s="98"/>
      <c r="G6" s="98"/>
    </row>
    <row r="7" spans="1:17" x14ac:dyDescent="0.25">
      <c r="A7" s="95" t="s">
        <v>44</v>
      </c>
      <c r="B7" s="97"/>
      <c r="C7" s="95"/>
      <c r="D7" s="95"/>
      <c r="E7" s="95"/>
      <c r="F7" s="95"/>
      <c r="G7" s="95"/>
    </row>
    <row r="8" spans="1:17" x14ac:dyDescent="0.25">
      <c r="A8" s="95" t="s">
        <v>17</v>
      </c>
      <c r="B8" s="97"/>
      <c r="C8" s="95"/>
      <c r="D8" s="95" t="s">
        <v>43</v>
      </c>
      <c r="E8" s="253"/>
      <c r="F8" s="253"/>
      <c r="G8" s="253"/>
    </row>
    <row r="9" spans="1:17" x14ac:dyDescent="0.25">
      <c r="A9" s="95" t="s">
        <v>18</v>
      </c>
      <c r="B9" s="97"/>
      <c r="C9" s="95"/>
      <c r="D9" s="95"/>
      <c r="E9" s="95"/>
      <c r="F9" s="95"/>
      <c r="G9" s="95"/>
    </row>
    <row r="10" spans="1:17" x14ac:dyDescent="0.25">
      <c r="A10" s="95" t="s">
        <v>19</v>
      </c>
      <c r="B10" s="99"/>
      <c r="C10" s="95"/>
      <c r="D10" s="95" t="s">
        <v>159</v>
      </c>
      <c r="E10" s="253"/>
      <c r="F10" s="253"/>
      <c r="G10" s="253"/>
    </row>
    <row r="11" spans="1:17" x14ac:dyDescent="0.25">
      <c r="A11" s="95" t="s">
        <v>166</v>
      </c>
      <c r="B11" s="97"/>
      <c r="C11" s="95"/>
      <c r="D11" s="95" t="s">
        <v>160</v>
      </c>
      <c r="E11" s="253"/>
      <c r="F11" s="253"/>
      <c r="G11" s="253"/>
    </row>
    <row r="12" spans="1:17" x14ac:dyDescent="0.25">
      <c r="A12" s="95" t="s">
        <v>118</v>
      </c>
      <c r="B12" s="97"/>
      <c r="C12" s="95"/>
      <c r="D12" s="95" t="s">
        <v>161</v>
      </c>
      <c r="E12" s="253"/>
      <c r="F12" s="253"/>
      <c r="G12" s="253"/>
    </row>
    <row r="15" spans="1:17" ht="18.75" x14ac:dyDescent="0.3">
      <c r="A15" s="115" t="str">
        <f>"Stage: " &amp; B15</f>
        <v xml:space="preserve">Stage: </v>
      </c>
      <c r="B15" s="132" t="str">
        <f>IF(I23&lt;&gt;"", 10, IF(G23&lt;&gt;"", 8, IF(C23&lt;&gt;"", 6, IF(E18&lt;&gt;"", 4, IF(B18&lt;&gt;"", 2, "")))))</f>
        <v/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</row>
    <row r="16" spans="1:17" x14ac:dyDescent="0.25">
      <c r="A16" s="127" t="s">
        <v>0</v>
      </c>
      <c r="B16" s="216" t="s">
        <v>3</v>
      </c>
      <c r="C16" s="125" t="s">
        <v>6</v>
      </c>
      <c r="D16" s="125" t="s">
        <v>4</v>
      </c>
      <c r="E16" s="216" t="s">
        <v>5</v>
      </c>
      <c r="F16" s="125" t="s">
        <v>7</v>
      </c>
      <c r="G16" s="95"/>
      <c r="H16" s="95"/>
      <c r="I16" s="95"/>
      <c r="J16" s="95"/>
      <c r="K16" s="95"/>
      <c r="L16" s="95"/>
      <c r="M16" s="95"/>
      <c r="N16" s="95"/>
    </row>
    <row r="17" spans="1:14" x14ac:dyDescent="0.25">
      <c r="A17" s="126" t="s">
        <v>42</v>
      </c>
      <c r="B17" s="119"/>
      <c r="C17" s="119"/>
      <c r="D17" s="119"/>
      <c r="E17" s="119"/>
      <c r="F17" s="140"/>
      <c r="G17" s="96"/>
      <c r="H17" s="96"/>
      <c r="I17" s="96"/>
      <c r="J17" s="96"/>
      <c r="K17" s="96"/>
      <c r="L17" s="96"/>
      <c r="M17" s="96"/>
      <c r="N17" s="96"/>
    </row>
    <row r="18" spans="1:14" x14ac:dyDescent="0.25">
      <c r="A18" s="134" t="s">
        <v>1</v>
      </c>
      <c r="B18" s="118"/>
      <c r="C18" s="118"/>
      <c r="D18" s="118"/>
      <c r="E18" s="118"/>
      <c r="F18" s="133"/>
      <c r="G18" s="96"/>
      <c r="H18" s="96"/>
      <c r="I18" s="96"/>
      <c r="J18" s="96"/>
      <c r="K18" s="96"/>
      <c r="L18" s="96"/>
      <c r="M18" s="96"/>
      <c r="N18" s="96"/>
    </row>
    <row r="19" spans="1:14" x14ac:dyDescent="0.25">
      <c r="A19" s="134" t="s">
        <v>2</v>
      </c>
      <c r="B19" s="121" t="str">
        <f ca="1">IF(B18&lt;&gt;"", "Done", IF(B17&lt;&gt;"",(B17-TODAY()),""))</f>
        <v/>
      </c>
      <c r="C19" s="121" t="str">
        <f t="shared" ref="C19:N19" ca="1" si="0">IF(C18&lt;&gt;"", "Done", IF(C17&lt;&gt;"",(C17-TODAY()),""))</f>
        <v/>
      </c>
      <c r="D19" s="121" t="str">
        <f t="shared" ca="1" si="0"/>
        <v/>
      </c>
      <c r="E19" s="121" t="str">
        <f t="shared" ca="1" si="0"/>
        <v/>
      </c>
      <c r="F19" s="122" t="str">
        <f t="shared" ca="1" si="0"/>
        <v/>
      </c>
      <c r="G19" s="100" t="str">
        <f t="shared" ca="1" si="0"/>
        <v/>
      </c>
      <c r="H19" s="100" t="str">
        <f t="shared" ca="1" si="0"/>
        <v/>
      </c>
      <c r="I19" s="100" t="str">
        <f t="shared" ca="1" si="0"/>
        <v/>
      </c>
      <c r="J19" s="76" t="str">
        <f t="shared" ca="1" si="0"/>
        <v/>
      </c>
      <c r="K19" s="76" t="str">
        <f t="shared" ca="1" si="0"/>
        <v/>
      </c>
      <c r="L19" s="76" t="str">
        <f t="shared" ca="1" si="0"/>
        <v/>
      </c>
      <c r="M19" s="76" t="str">
        <f t="shared" ca="1" si="0"/>
        <v/>
      </c>
      <c r="N19" s="76" t="str">
        <f t="shared" ca="1" si="0"/>
        <v/>
      </c>
    </row>
    <row r="20" spans="1:14" x14ac:dyDescent="0.25">
      <c r="A20" s="135"/>
      <c r="B20" s="114"/>
      <c r="C20" s="114"/>
      <c r="D20" s="114"/>
      <c r="E20" s="114"/>
      <c r="F20" s="114"/>
      <c r="G20" s="114"/>
      <c r="H20" s="114"/>
      <c r="I20" s="114"/>
      <c r="J20" s="76"/>
      <c r="K20" s="76"/>
      <c r="L20" s="76"/>
      <c r="M20" s="76"/>
      <c r="N20" s="76"/>
    </row>
    <row r="21" spans="1:14" ht="30" x14ac:dyDescent="0.25">
      <c r="A21" s="126" t="s">
        <v>9</v>
      </c>
      <c r="B21" s="117" t="s">
        <v>8</v>
      </c>
      <c r="C21" s="217" t="s">
        <v>10</v>
      </c>
      <c r="D21" s="117" t="s">
        <v>11</v>
      </c>
      <c r="E21" s="117" t="s">
        <v>12</v>
      </c>
      <c r="F21" s="117" t="s">
        <v>13</v>
      </c>
      <c r="G21" s="217" t="s">
        <v>14</v>
      </c>
      <c r="H21" s="117" t="s">
        <v>16</v>
      </c>
      <c r="I21" s="217" t="s">
        <v>15</v>
      </c>
      <c r="J21" s="76"/>
      <c r="K21" s="76"/>
      <c r="L21" s="76"/>
      <c r="M21" s="76"/>
      <c r="N21" s="76"/>
    </row>
    <row r="22" spans="1:14" x14ac:dyDescent="0.25">
      <c r="A22" s="134" t="s">
        <v>42</v>
      </c>
      <c r="B22" s="118"/>
      <c r="C22" s="118"/>
      <c r="D22" s="118"/>
      <c r="E22" s="118"/>
      <c r="F22" s="118"/>
      <c r="G22" s="118"/>
      <c r="H22" s="118"/>
      <c r="I22" s="133"/>
      <c r="J22" s="76"/>
      <c r="K22" s="76"/>
      <c r="L22" s="76"/>
      <c r="M22" s="76"/>
      <c r="N22" s="76"/>
    </row>
    <row r="23" spans="1:14" x14ac:dyDescent="0.25">
      <c r="A23" s="134" t="s">
        <v>1</v>
      </c>
      <c r="B23" s="118"/>
      <c r="C23" s="118"/>
      <c r="D23" s="118"/>
      <c r="E23" s="118"/>
      <c r="F23" s="118"/>
      <c r="G23" s="118"/>
      <c r="H23" s="118"/>
      <c r="I23" s="133"/>
      <c r="J23" s="76"/>
      <c r="K23" s="76"/>
      <c r="L23" s="76"/>
      <c r="M23" s="76"/>
      <c r="N23" s="76"/>
    </row>
    <row r="24" spans="1:14" x14ac:dyDescent="0.25">
      <c r="A24" s="136" t="s">
        <v>2</v>
      </c>
      <c r="B24" s="124" t="str">
        <f ca="1">IF(B23&lt;&gt;"", "Done", IF(B22&lt;&gt;"",(B22-TODAY()),""))</f>
        <v/>
      </c>
      <c r="C24" s="124" t="str">
        <f t="shared" ref="C24:I24" ca="1" si="1">IF(C23&lt;&gt;"", "Done", IF(C22&lt;&gt;"",(C22-TODAY()),""))</f>
        <v/>
      </c>
      <c r="D24" s="124" t="str">
        <f t="shared" ca="1" si="1"/>
        <v/>
      </c>
      <c r="E24" s="124" t="str">
        <f t="shared" ca="1" si="1"/>
        <v/>
      </c>
      <c r="F24" s="124" t="str">
        <f t="shared" ca="1" si="1"/>
        <v/>
      </c>
      <c r="G24" s="124" t="str">
        <f t="shared" ca="1" si="1"/>
        <v/>
      </c>
      <c r="H24" s="120" t="str">
        <f t="shared" ca="1" si="1"/>
        <v/>
      </c>
      <c r="I24" s="122" t="str">
        <f t="shared" ca="1" si="1"/>
        <v/>
      </c>
      <c r="J24" s="76"/>
      <c r="K24" s="76"/>
      <c r="L24" s="76"/>
      <c r="M24" s="76"/>
      <c r="N24" s="76"/>
    </row>
    <row r="25" spans="1:14" x14ac:dyDescent="0.25">
      <c r="B25" s="76"/>
      <c r="C25" s="76"/>
      <c r="D25" s="76"/>
      <c r="E25" s="76"/>
      <c r="F25" s="76"/>
      <c r="G25" s="76"/>
      <c r="H25" s="123"/>
      <c r="I25" s="76"/>
      <c r="J25" s="76"/>
      <c r="K25" s="76"/>
      <c r="L25" s="76"/>
      <c r="M25" s="76"/>
      <c r="N25" s="76"/>
    </row>
    <row r="26" spans="1:14" x14ac:dyDescent="0.25"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</row>
    <row r="29" spans="1:14" ht="18.75" x14ac:dyDescent="0.3">
      <c r="A29" s="116" t="s">
        <v>21</v>
      </c>
      <c r="B29" s="66" t="s">
        <v>41</v>
      </c>
      <c r="C29" s="66" t="s">
        <v>42</v>
      </c>
      <c r="D29" s="66" t="s">
        <v>1</v>
      </c>
      <c r="E29" s="66" t="s">
        <v>67</v>
      </c>
      <c r="F29" s="1" t="s">
        <v>43</v>
      </c>
    </row>
    <row r="30" spans="1:14" x14ac:dyDescent="0.25">
      <c r="A30" s="71" t="str">
        <f>IF(B30&lt;&gt;"", IF(D30 = "", 1, ""), "")</f>
        <v/>
      </c>
      <c r="B30" s="224"/>
      <c r="C30" s="224"/>
      <c r="D30" s="224"/>
      <c r="E30" s="72"/>
      <c r="F30" s="73"/>
      <c r="I30" s="129" t="str">
        <f>IF(A30="","",HYPERLINK("#'Action Items'!A1", "Go back to Action Items"))</f>
        <v/>
      </c>
    </row>
    <row r="31" spans="1:14" x14ac:dyDescent="0.25">
      <c r="A31" s="71" t="str">
        <f>IF(B31&lt;&gt;"", IF(D31 = "", MAX($A$30:A30)+1, ""), "")</f>
        <v/>
      </c>
      <c r="B31" s="224"/>
      <c r="C31" s="224"/>
      <c r="D31" s="224"/>
      <c r="E31" s="72"/>
      <c r="F31" s="73"/>
      <c r="I31" s="129" t="str">
        <f t="shared" ref="I31:I94" si="2">IF(A31="","",HYPERLINK("#'Action Items'!A1", "Go back to Action Items"))</f>
        <v/>
      </c>
    </row>
    <row r="32" spans="1:14" x14ac:dyDescent="0.25">
      <c r="A32" s="71" t="str">
        <f>IF(B32&lt;&gt;"", IF(D32 = "", MAX($A$30:A31)+1, ""), "")</f>
        <v/>
      </c>
      <c r="B32" s="224"/>
      <c r="C32" s="224"/>
      <c r="D32" s="224"/>
      <c r="E32" s="72"/>
      <c r="F32" s="73"/>
      <c r="I32" s="129" t="str">
        <f t="shared" si="2"/>
        <v/>
      </c>
    </row>
    <row r="33" spans="1:9" x14ac:dyDescent="0.25">
      <c r="A33" s="71" t="str">
        <f>IF(B33&lt;&gt;"", IF(D33 = "", MAX($A$30:A32)+1, ""), "")</f>
        <v/>
      </c>
      <c r="B33" s="224"/>
      <c r="C33" s="224"/>
      <c r="D33" s="224"/>
      <c r="E33" s="72"/>
      <c r="F33" s="73"/>
      <c r="I33" s="129" t="str">
        <f t="shared" si="2"/>
        <v/>
      </c>
    </row>
    <row r="34" spans="1:9" x14ac:dyDescent="0.25">
      <c r="A34" s="71" t="str">
        <f>IF(B34&lt;&gt;"", IF(D34 = "", MAX($A$30:A33)+1, ""), "")</f>
        <v/>
      </c>
      <c r="B34" s="224"/>
      <c r="C34" s="224"/>
      <c r="D34" s="224"/>
      <c r="E34" s="72"/>
      <c r="F34" s="73"/>
      <c r="I34" s="129" t="str">
        <f t="shared" si="2"/>
        <v/>
      </c>
    </row>
    <row r="35" spans="1:9" x14ac:dyDescent="0.25">
      <c r="A35" s="71" t="str">
        <f>IF(B35&lt;&gt;"", IF(D35 = "", MAX($A$30:A34)+1, ""), "")</f>
        <v/>
      </c>
      <c r="B35" s="224"/>
      <c r="C35" s="224"/>
      <c r="D35" s="224"/>
      <c r="E35" s="72"/>
      <c r="F35" s="73"/>
      <c r="I35" s="129" t="str">
        <f t="shared" si="2"/>
        <v/>
      </c>
    </row>
    <row r="36" spans="1:9" x14ac:dyDescent="0.25">
      <c r="A36" s="71" t="str">
        <f>IF(B36&lt;&gt;"", IF(D36 = "", MAX($A$30:A35)+1, ""), "")</f>
        <v/>
      </c>
      <c r="B36" s="224"/>
      <c r="C36" s="224"/>
      <c r="D36" s="224"/>
      <c r="E36" s="72"/>
      <c r="F36" s="73"/>
      <c r="I36" s="129" t="str">
        <f t="shared" si="2"/>
        <v/>
      </c>
    </row>
    <row r="37" spans="1:9" x14ac:dyDescent="0.25">
      <c r="A37" s="71" t="str">
        <f>IF(B37&lt;&gt;"", IF(D37 = "", MAX($A$30:A36)+1, ""), "")</f>
        <v/>
      </c>
      <c r="B37" s="224"/>
      <c r="C37" s="224"/>
      <c r="D37" s="224"/>
      <c r="E37" s="72"/>
      <c r="F37" s="73"/>
      <c r="I37" s="129" t="str">
        <f t="shared" si="2"/>
        <v/>
      </c>
    </row>
    <row r="38" spans="1:9" x14ac:dyDescent="0.25">
      <c r="A38" s="71" t="str">
        <f>IF(B38&lt;&gt;"", IF(D38 = "", MAX($A$30:A37)+1, ""), "")</f>
        <v/>
      </c>
      <c r="B38" s="224"/>
      <c r="C38" s="224"/>
      <c r="D38" s="224"/>
      <c r="E38" s="72"/>
      <c r="F38" s="73"/>
      <c r="I38" s="129" t="str">
        <f t="shared" si="2"/>
        <v/>
      </c>
    </row>
    <row r="39" spans="1:9" x14ac:dyDescent="0.25">
      <c r="A39" s="71" t="str">
        <f>IF(B39&lt;&gt;"", IF(D39 = "", MAX($A$30:A38)+1, ""), "")</f>
        <v/>
      </c>
      <c r="B39" s="224"/>
      <c r="C39" s="224"/>
      <c r="D39" s="224"/>
      <c r="E39" s="72"/>
      <c r="F39" s="73"/>
      <c r="I39" s="129" t="str">
        <f t="shared" si="2"/>
        <v/>
      </c>
    </row>
    <row r="40" spans="1:9" x14ac:dyDescent="0.25">
      <c r="A40" s="71" t="str">
        <f>IF(B40&lt;&gt;"", IF(D40 = "", MAX($A$30:A39)+1, ""), "")</f>
        <v/>
      </c>
      <c r="B40" s="224"/>
      <c r="C40" s="224"/>
      <c r="D40" s="224"/>
      <c r="E40" s="72"/>
      <c r="F40" s="73"/>
      <c r="I40" s="129" t="str">
        <f t="shared" si="2"/>
        <v/>
      </c>
    </row>
    <row r="41" spans="1:9" x14ac:dyDescent="0.25">
      <c r="A41" s="71" t="str">
        <f>IF(B41&lt;&gt;"", IF(D41 = "", MAX($A$30:A40)+1, ""), "")</f>
        <v/>
      </c>
      <c r="B41" s="224"/>
      <c r="C41" s="224"/>
      <c r="D41" s="224"/>
      <c r="E41" s="72"/>
      <c r="F41" s="73"/>
      <c r="I41" s="129" t="str">
        <f t="shared" si="2"/>
        <v/>
      </c>
    </row>
    <row r="42" spans="1:9" x14ac:dyDescent="0.25">
      <c r="A42" s="71" t="str">
        <f>IF(B42&lt;&gt;"", IF(D42 = "", MAX($A$30:A41)+1, ""), "")</f>
        <v/>
      </c>
      <c r="B42" s="224"/>
      <c r="C42" s="224"/>
      <c r="D42" s="224"/>
      <c r="E42" s="72"/>
      <c r="F42" s="73"/>
      <c r="I42" s="129" t="str">
        <f t="shared" si="2"/>
        <v/>
      </c>
    </row>
    <row r="43" spans="1:9" x14ac:dyDescent="0.25">
      <c r="A43" s="71" t="str">
        <f>IF(B43&lt;&gt;"", IF(D43 = "", MAX($A$30:A42)+1, ""), "")</f>
        <v/>
      </c>
      <c r="B43" s="224"/>
      <c r="C43" s="224"/>
      <c r="D43" s="224"/>
      <c r="E43" s="72"/>
      <c r="F43" s="73"/>
      <c r="I43" s="129" t="str">
        <f t="shared" si="2"/>
        <v/>
      </c>
    </row>
    <row r="44" spans="1:9" x14ac:dyDescent="0.25">
      <c r="A44" s="71" t="str">
        <f>IF(B44&lt;&gt;"", IF(D44 = "", MAX($A$30:A43)+1, ""), "")</f>
        <v/>
      </c>
      <c r="B44" s="224"/>
      <c r="C44" s="224"/>
      <c r="D44" s="224"/>
      <c r="E44" s="72"/>
      <c r="F44" s="73"/>
      <c r="I44" s="129" t="str">
        <f t="shared" si="2"/>
        <v/>
      </c>
    </row>
    <row r="45" spans="1:9" x14ac:dyDescent="0.25">
      <c r="A45" s="71"/>
      <c r="B45" s="224"/>
      <c r="C45" s="224"/>
      <c r="D45" s="224"/>
      <c r="E45" s="72"/>
      <c r="F45" s="73"/>
      <c r="I45" s="129" t="str">
        <f t="shared" si="2"/>
        <v/>
      </c>
    </row>
    <row r="46" spans="1:9" x14ac:dyDescent="0.25">
      <c r="A46" s="71"/>
      <c r="B46" s="224"/>
      <c r="C46" s="224"/>
      <c r="D46" s="224"/>
      <c r="E46" s="72"/>
      <c r="F46" s="73"/>
      <c r="I46" s="129" t="str">
        <f t="shared" si="2"/>
        <v/>
      </c>
    </row>
    <row r="47" spans="1:9" x14ac:dyDescent="0.25">
      <c r="A47" s="71"/>
      <c r="B47" s="224"/>
      <c r="C47" s="224"/>
      <c r="D47" s="224"/>
      <c r="E47" s="72"/>
      <c r="F47" s="73"/>
      <c r="I47" s="129" t="str">
        <f t="shared" si="2"/>
        <v/>
      </c>
    </row>
    <row r="48" spans="1:9" x14ac:dyDescent="0.25">
      <c r="A48" s="71"/>
      <c r="B48" s="224"/>
      <c r="C48" s="224"/>
      <c r="D48" s="224"/>
      <c r="E48" s="72"/>
      <c r="F48" s="73"/>
      <c r="I48" s="129" t="str">
        <f t="shared" si="2"/>
        <v/>
      </c>
    </row>
    <row r="49" spans="1:9" x14ac:dyDescent="0.25">
      <c r="A49" s="71"/>
      <c r="B49" s="224"/>
      <c r="C49" s="224"/>
      <c r="D49" s="224"/>
      <c r="E49" s="72"/>
      <c r="F49" s="73"/>
      <c r="I49" s="129" t="str">
        <f t="shared" si="2"/>
        <v/>
      </c>
    </row>
    <row r="50" spans="1:9" x14ac:dyDescent="0.25">
      <c r="A50" s="71"/>
      <c r="B50" s="224"/>
      <c r="C50" s="224"/>
      <c r="D50" s="224"/>
      <c r="E50" s="72"/>
      <c r="F50" s="73"/>
      <c r="I50" s="129" t="str">
        <f t="shared" si="2"/>
        <v/>
      </c>
    </row>
    <row r="51" spans="1:9" x14ac:dyDescent="0.25">
      <c r="A51" s="71"/>
      <c r="B51" s="224"/>
      <c r="C51" s="224"/>
      <c r="D51" s="224"/>
      <c r="E51" s="72"/>
      <c r="F51" s="73"/>
      <c r="I51" s="129" t="str">
        <f t="shared" si="2"/>
        <v/>
      </c>
    </row>
    <row r="52" spans="1:9" x14ac:dyDescent="0.25">
      <c r="A52" s="71"/>
      <c r="B52" s="224"/>
      <c r="C52" s="224"/>
      <c r="D52" s="224"/>
      <c r="E52" s="72"/>
      <c r="F52" s="73"/>
      <c r="I52" s="129" t="str">
        <f t="shared" si="2"/>
        <v/>
      </c>
    </row>
    <row r="53" spans="1:9" x14ac:dyDescent="0.25">
      <c r="A53" s="71"/>
      <c r="B53" s="224"/>
      <c r="C53" s="224"/>
      <c r="D53" s="224"/>
      <c r="E53" s="72"/>
      <c r="F53" s="73"/>
      <c r="I53" s="129" t="str">
        <f t="shared" si="2"/>
        <v/>
      </c>
    </row>
    <row r="54" spans="1:9" x14ac:dyDescent="0.25">
      <c r="A54" s="71"/>
      <c r="B54" s="224"/>
      <c r="C54" s="224"/>
      <c r="D54" s="224"/>
      <c r="E54" s="72"/>
      <c r="F54" s="73"/>
      <c r="I54" s="129" t="str">
        <f t="shared" si="2"/>
        <v/>
      </c>
    </row>
    <row r="55" spans="1:9" x14ac:dyDescent="0.25">
      <c r="A55" s="71"/>
      <c r="B55" s="224"/>
      <c r="C55" s="224"/>
      <c r="D55" s="224"/>
      <c r="E55" s="72"/>
      <c r="F55" s="73"/>
      <c r="I55" s="129" t="str">
        <f t="shared" si="2"/>
        <v/>
      </c>
    </row>
    <row r="56" spans="1:9" x14ac:dyDescent="0.25">
      <c r="A56" s="71"/>
      <c r="B56" s="224"/>
      <c r="C56" s="224"/>
      <c r="D56" s="224"/>
      <c r="E56" s="72"/>
      <c r="F56" s="73"/>
      <c r="I56" s="129" t="str">
        <f t="shared" si="2"/>
        <v/>
      </c>
    </row>
    <row r="57" spans="1:9" x14ac:dyDescent="0.25">
      <c r="A57" s="71"/>
      <c r="B57" s="224"/>
      <c r="C57" s="224"/>
      <c r="D57" s="224"/>
      <c r="E57" s="72"/>
      <c r="F57" s="73"/>
      <c r="I57" s="129" t="str">
        <f t="shared" si="2"/>
        <v/>
      </c>
    </row>
    <row r="58" spans="1:9" x14ac:dyDescent="0.25">
      <c r="A58" s="71"/>
      <c r="B58" s="224"/>
      <c r="C58" s="224"/>
      <c r="D58" s="224"/>
      <c r="E58" s="72"/>
      <c r="F58" s="73"/>
      <c r="I58" s="129" t="str">
        <f t="shared" si="2"/>
        <v/>
      </c>
    </row>
    <row r="59" spans="1:9" x14ac:dyDescent="0.25">
      <c r="A59" s="71"/>
      <c r="B59" s="224"/>
      <c r="C59" s="224"/>
      <c r="D59" s="224"/>
      <c r="E59" s="72"/>
      <c r="F59" s="73"/>
      <c r="I59" s="129" t="str">
        <f t="shared" si="2"/>
        <v/>
      </c>
    </row>
    <row r="60" spans="1:9" x14ac:dyDescent="0.25">
      <c r="A60" s="71"/>
      <c r="B60" s="224"/>
      <c r="C60" s="224"/>
      <c r="D60" s="224"/>
      <c r="E60" s="72"/>
      <c r="F60" s="73"/>
      <c r="I60" s="129" t="str">
        <f t="shared" si="2"/>
        <v/>
      </c>
    </row>
    <row r="61" spans="1:9" x14ac:dyDescent="0.25">
      <c r="A61" s="71"/>
      <c r="B61" s="224"/>
      <c r="C61" s="224"/>
      <c r="D61" s="224"/>
      <c r="E61" s="72"/>
      <c r="F61" s="73"/>
      <c r="I61" s="129" t="str">
        <f t="shared" si="2"/>
        <v/>
      </c>
    </row>
    <row r="62" spans="1:9" x14ac:dyDescent="0.25">
      <c r="A62" s="71"/>
      <c r="B62" s="224"/>
      <c r="C62" s="224"/>
      <c r="D62" s="224"/>
      <c r="E62" s="72"/>
      <c r="F62" s="73"/>
      <c r="I62" s="129" t="str">
        <f t="shared" si="2"/>
        <v/>
      </c>
    </row>
    <row r="63" spans="1:9" x14ac:dyDescent="0.25">
      <c r="A63" s="71"/>
      <c r="B63" s="224"/>
      <c r="C63" s="224"/>
      <c r="D63" s="224"/>
      <c r="E63" s="72"/>
      <c r="F63" s="73"/>
      <c r="I63" s="129" t="str">
        <f t="shared" si="2"/>
        <v/>
      </c>
    </row>
    <row r="64" spans="1:9" x14ac:dyDescent="0.25">
      <c r="A64" s="71"/>
      <c r="B64" s="224"/>
      <c r="C64" s="224"/>
      <c r="D64" s="224"/>
      <c r="E64" s="72"/>
      <c r="F64" s="73"/>
      <c r="I64" s="129" t="str">
        <f t="shared" si="2"/>
        <v/>
      </c>
    </row>
    <row r="65" spans="1:9" x14ac:dyDescent="0.25">
      <c r="A65" s="71"/>
      <c r="B65" s="224"/>
      <c r="C65" s="224"/>
      <c r="D65" s="224"/>
      <c r="E65" s="72"/>
      <c r="F65" s="73"/>
      <c r="I65" s="129" t="str">
        <f t="shared" si="2"/>
        <v/>
      </c>
    </row>
    <row r="66" spans="1:9" x14ac:dyDescent="0.25">
      <c r="A66" s="71"/>
      <c r="B66" s="224"/>
      <c r="C66" s="224"/>
      <c r="D66" s="224"/>
      <c r="E66" s="72"/>
      <c r="F66" s="73"/>
      <c r="I66" s="129" t="str">
        <f t="shared" si="2"/>
        <v/>
      </c>
    </row>
    <row r="67" spans="1:9" x14ac:dyDescent="0.25">
      <c r="A67" s="71"/>
      <c r="B67" s="224"/>
      <c r="C67" s="224"/>
      <c r="D67" s="224"/>
      <c r="E67" s="72"/>
      <c r="F67" s="73"/>
      <c r="I67" s="129" t="str">
        <f t="shared" si="2"/>
        <v/>
      </c>
    </row>
    <row r="68" spans="1:9" x14ac:dyDescent="0.25">
      <c r="A68" s="71"/>
      <c r="B68" s="224"/>
      <c r="C68" s="224"/>
      <c r="D68" s="224"/>
      <c r="E68" s="72"/>
      <c r="F68" s="73"/>
      <c r="I68" s="129" t="str">
        <f t="shared" si="2"/>
        <v/>
      </c>
    </row>
    <row r="69" spans="1:9" x14ac:dyDescent="0.25">
      <c r="A69" s="71"/>
      <c r="B69" s="224"/>
      <c r="C69" s="224"/>
      <c r="D69" s="224"/>
      <c r="E69" s="72"/>
      <c r="F69" s="73"/>
      <c r="I69" s="129" t="str">
        <f t="shared" si="2"/>
        <v/>
      </c>
    </row>
    <row r="70" spans="1:9" x14ac:dyDescent="0.25">
      <c r="A70" s="71"/>
      <c r="B70" s="224"/>
      <c r="C70" s="224"/>
      <c r="D70" s="224"/>
      <c r="E70" s="72"/>
      <c r="F70" s="73"/>
      <c r="I70" s="129" t="str">
        <f t="shared" si="2"/>
        <v/>
      </c>
    </row>
    <row r="71" spans="1:9" x14ac:dyDescent="0.25">
      <c r="A71" s="71"/>
      <c r="B71" s="224"/>
      <c r="C71" s="224"/>
      <c r="D71" s="224"/>
      <c r="E71" s="72"/>
      <c r="F71" s="73"/>
      <c r="I71" s="129" t="str">
        <f t="shared" si="2"/>
        <v/>
      </c>
    </row>
    <row r="72" spans="1:9" x14ac:dyDescent="0.25">
      <c r="A72" s="71"/>
      <c r="B72" s="224"/>
      <c r="C72" s="224"/>
      <c r="D72" s="224"/>
      <c r="E72" s="72"/>
      <c r="F72" s="73"/>
      <c r="I72" s="129" t="str">
        <f t="shared" si="2"/>
        <v/>
      </c>
    </row>
    <row r="73" spans="1:9" x14ac:dyDescent="0.25">
      <c r="A73" s="71"/>
      <c r="B73" s="224"/>
      <c r="C73" s="224"/>
      <c r="D73" s="224"/>
      <c r="E73" s="72"/>
      <c r="F73" s="73"/>
      <c r="I73" s="129" t="str">
        <f t="shared" si="2"/>
        <v/>
      </c>
    </row>
    <row r="74" spans="1:9" x14ac:dyDescent="0.25">
      <c r="A74" s="71"/>
      <c r="B74" s="224"/>
      <c r="C74" s="224"/>
      <c r="D74" s="224"/>
      <c r="E74" s="72"/>
      <c r="F74" s="73"/>
      <c r="I74" s="129" t="str">
        <f t="shared" si="2"/>
        <v/>
      </c>
    </row>
    <row r="75" spans="1:9" x14ac:dyDescent="0.25">
      <c r="A75" s="71"/>
      <c r="B75" s="224"/>
      <c r="C75" s="224"/>
      <c r="D75" s="224"/>
      <c r="E75" s="72"/>
      <c r="F75" s="73"/>
      <c r="I75" s="129" t="str">
        <f t="shared" si="2"/>
        <v/>
      </c>
    </row>
    <row r="76" spans="1:9" x14ac:dyDescent="0.25">
      <c r="A76" s="71"/>
      <c r="B76" s="224"/>
      <c r="C76" s="224"/>
      <c r="D76" s="224"/>
      <c r="E76" s="72"/>
      <c r="F76" s="73"/>
      <c r="I76" s="129" t="str">
        <f t="shared" si="2"/>
        <v/>
      </c>
    </row>
    <row r="77" spans="1:9" x14ac:dyDescent="0.25">
      <c r="A77" s="71"/>
      <c r="B77" s="224"/>
      <c r="C77" s="224"/>
      <c r="D77" s="224"/>
      <c r="E77" s="72"/>
      <c r="F77" s="73"/>
      <c r="I77" s="129" t="str">
        <f t="shared" si="2"/>
        <v/>
      </c>
    </row>
    <row r="78" spans="1:9" x14ac:dyDescent="0.25">
      <c r="A78" s="71"/>
      <c r="B78" s="224"/>
      <c r="C78" s="224"/>
      <c r="D78" s="224"/>
      <c r="E78" s="72"/>
      <c r="F78" s="73"/>
      <c r="I78" s="129" t="str">
        <f t="shared" si="2"/>
        <v/>
      </c>
    </row>
    <row r="79" spans="1:9" x14ac:dyDescent="0.25">
      <c r="A79" s="71"/>
      <c r="B79" s="224"/>
      <c r="C79" s="224"/>
      <c r="D79" s="224"/>
      <c r="E79" s="72"/>
      <c r="F79" s="73"/>
      <c r="I79" s="129" t="str">
        <f t="shared" si="2"/>
        <v/>
      </c>
    </row>
    <row r="80" spans="1:9" x14ac:dyDescent="0.25">
      <c r="A80" s="71"/>
      <c r="B80" s="224"/>
      <c r="C80" s="224"/>
      <c r="D80" s="224"/>
      <c r="E80" s="72"/>
      <c r="F80" s="73"/>
      <c r="I80" s="129" t="str">
        <f t="shared" si="2"/>
        <v/>
      </c>
    </row>
    <row r="81" spans="1:9" x14ac:dyDescent="0.25">
      <c r="A81" s="71"/>
      <c r="B81" s="224"/>
      <c r="C81" s="224"/>
      <c r="D81" s="224"/>
      <c r="E81" s="72"/>
      <c r="F81" s="73"/>
      <c r="I81" s="129" t="str">
        <f t="shared" si="2"/>
        <v/>
      </c>
    </row>
    <row r="82" spans="1:9" x14ac:dyDescent="0.25">
      <c r="A82" s="71"/>
      <c r="B82" s="224"/>
      <c r="C82" s="224"/>
      <c r="D82" s="224"/>
      <c r="E82" s="72"/>
      <c r="F82" s="73"/>
      <c r="I82" s="129" t="str">
        <f t="shared" si="2"/>
        <v/>
      </c>
    </row>
    <row r="83" spans="1:9" x14ac:dyDescent="0.25">
      <c r="A83" s="71"/>
      <c r="B83" s="224"/>
      <c r="C83" s="224"/>
      <c r="D83" s="224"/>
      <c r="E83" s="72"/>
      <c r="F83" s="73"/>
      <c r="I83" s="129" t="str">
        <f t="shared" si="2"/>
        <v/>
      </c>
    </row>
    <row r="84" spans="1:9" x14ac:dyDescent="0.25">
      <c r="A84" s="71"/>
      <c r="B84" s="224"/>
      <c r="C84" s="224"/>
      <c r="D84" s="224"/>
      <c r="E84" s="72"/>
      <c r="F84" s="73"/>
      <c r="I84" s="129" t="str">
        <f t="shared" si="2"/>
        <v/>
      </c>
    </row>
    <row r="85" spans="1:9" x14ac:dyDescent="0.25">
      <c r="A85" s="71"/>
      <c r="B85" s="224"/>
      <c r="C85" s="224"/>
      <c r="D85" s="224"/>
      <c r="E85" s="72"/>
      <c r="F85" s="73"/>
      <c r="I85" s="129" t="str">
        <f t="shared" si="2"/>
        <v/>
      </c>
    </row>
    <row r="86" spans="1:9" x14ac:dyDescent="0.25">
      <c r="A86" s="71"/>
      <c r="B86" s="224"/>
      <c r="C86" s="224"/>
      <c r="D86" s="224"/>
      <c r="E86" s="72"/>
      <c r="F86" s="73"/>
      <c r="I86" s="129" t="str">
        <f t="shared" si="2"/>
        <v/>
      </c>
    </row>
    <row r="87" spans="1:9" x14ac:dyDescent="0.25">
      <c r="A87" s="71"/>
      <c r="B87" s="224"/>
      <c r="C87" s="224"/>
      <c r="D87" s="224"/>
      <c r="E87" s="72"/>
      <c r="F87" s="73"/>
      <c r="I87" s="129" t="str">
        <f t="shared" si="2"/>
        <v/>
      </c>
    </row>
    <row r="88" spans="1:9" x14ac:dyDescent="0.25">
      <c r="A88" s="71"/>
      <c r="B88" s="224"/>
      <c r="C88" s="224"/>
      <c r="D88" s="224"/>
      <c r="E88" s="72"/>
      <c r="F88" s="73"/>
      <c r="I88" s="129" t="str">
        <f t="shared" si="2"/>
        <v/>
      </c>
    </row>
    <row r="89" spans="1:9" x14ac:dyDescent="0.25">
      <c r="A89" s="71"/>
      <c r="B89" s="224"/>
      <c r="C89" s="224"/>
      <c r="D89" s="224"/>
      <c r="E89" s="72"/>
      <c r="F89" s="73"/>
      <c r="I89" s="129" t="str">
        <f t="shared" si="2"/>
        <v/>
      </c>
    </row>
    <row r="90" spans="1:9" x14ac:dyDescent="0.25">
      <c r="A90" s="71"/>
      <c r="B90" s="224"/>
      <c r="C90" s="224"/>
      <c r="D90" s="224"/>
      <c r="E90" s="72"/>
      <c r="F90" s="73"/>
      <c r="I90" s="129" t="str">
        <f t="shared" si="2"/>
        <v/>
      </c>
    </row>
    <row r="91" spans="1:9" x14ac:dyDescent="0.25">
      <c r="A91" s="71"/>
      <c r="B91" s="224"/>
      <c r="C91" s="224"/>
      <c r="D91" s="224"/>
      <c r="E91" s="72"/>
      <c r="F91" s="73"/>
      <c r="I91" s="129" t="str">
        <f t="shared" si="2"/>
        <v/>
      </c>
    </row>
    <row r="92" spans="1:9" x14ac:dyDescent="0.25">
      <c r="A92" s="71"/>
      <c r="B92" s="224"/>
      <c r="C92" s="224"/>
      <c r="D92" s="224"/>
      <c r="E92" s="72"/>
      <c r="F92" s="73"/>
      <c r="I92" s="129" t="str">
        <f t="shared" si="2"/>
        <v/>
      </c>
    </row>
    <row r="93" spans="1:9" x14ac:dyDescent="0.25">
      <c r="A93" s="71"/>
      <c r="B93" s="224"/>
      <c r="C93" s="224"/>
      <c r="D93" s="224"/>
      <c r="E93" s="72"/>
      <c r="F93" s="73"/>
      <c r="I93" s="129" t="str">
        <f t="shared" si="2"/>
        <v/>
      </c>
    </row>
    <row r="94" spans="1:9" x14ac:dyDescent="0.25">
      <c r="A94" s="71"/>
      <c r="B94" s="224"/>
      <c r="C94" s="224"/>
      <c r="D94" s="224"/>
      <c r="E94" s="72"/>
      <c r="F94" s="73"/>
      <c r="I94" s="129" t="str">
        <f t="shared" si="2"/>
        <v/>
      </c>
    </row>
    <row r="95" spans="1:9" x14ac:dyDescent="0.25">
      <c r="A95" s="71"/>
      <c r="B95" s="224"/>
      <c r="C95" s="224"/>
      <c r="D95" s="224"/>
      <c r="E95" s="72"/>
      <c r="F95" s="73"/>
      <c r="I95" s="129" t="str">
        <f t="shared" ref="I95:I108" si="3">IF(A95="","",HYPERLINK("#'Action Items'!A1", "Go back to Action Items"))</f>
        <v/>
      </c>
    </row>
    <row r="96" spans="1:9" x14ac:dyDescent="0.25">
      <c r="A96" s="71"/>
      <c r="B96" s="224"/>
      <c r="C96" s="224"/>
      <c r="D96" s="224"/>
      <c r="E96" s="72"/>
      <c r="F96" s="73"/>
      <c r="I96" s="129" t="str">
        <f t="shared" si="3"/>
        <v/>
      </c>
    </row>
    <row r="97" spans="1:9" x14ac:dyDescent="0.25">
      <c r="A97" s="71"/>
      <c r="B97" s="224"/>
      <c r="C97" s="224"/>
      <c r="D97" s="224"/>
      <c r="E97" s="72"/>
      <c r="F97" s="73"/>
      <c r="I97" s="129" t="str">
        <f t="shared" si="3"/>
        <v/>
      </c>
    </row>
    <row r="98" spans="1:9" x14ac:dyDescent="0.25">
      <c r="A98" s="71"/>
      <c r="B98" s="224"/>
      <c r="C98" s="224"/>
      <c r="D98" s="224"/>
      <c r="E98" s="72"/>
      <c r="F98" s="73"/>
      <c r="I98" s="129" t="str">
        <f t="shared" si="3"/>
        <v/>
      </c>
    </row>
    <row r="99" spans="1:9" x14ac:dyDescent="0.25">
      <c r="A99" s="71"/>
      <c r="B99" s="224"/>
      <c r="C99" s="224"/>
      <c r="D99" s="224"/>
      <c r="E99" s="72"/>
      <c r="F99" s="73"/>
      <c r="I99" s="129" t="str">
        <f t="shared" si="3"/>
        <v/>
      </c>
    </row>
    <row r="100" spans="1:9" x14ac:dyDescent="0.25">
      <c r="A100" s="71"/>
      <c r="B100" s="224"/>
      <c r="C100" s="224"/>
      <c r="D100" s="224"/>
      <c r="E100" s="72"/>
      <c r="F100" s="73"/>
      <c r="I100" s="129" t="str">
        <f t="shared" si="3"/>
        <v/>
      </c>
    </row>
    <row r="101" spans="1:9" x14ac:dyDescent="0.25">
      <c r="A101" s="71"/>
      <c r="B101" s="224"/>
      <c r="C101" s="224"/>
      <c r="D101" s="224"/>
      <c r="E101" s="72"/>
      <c r="F101" s="73"/>
      <c r="I101" s="129" t="str">
        <f t="shared" si="3"/>
        <v/>
      </c>
    </row>
    <row r="102" spans="1:9" x14ac:dyDescent="0.25">
      <c r="A102" s="71"/>
      <c r="B102" s="224"/>
      <c r="C102" s="224"/>
      <c r="D102" s="224"/>
      <c r="E102" s="72"/>
      <c r="F102" s="73"/>
      <c r="I102" s="129" t="str">
        <f t="shared" si="3"/>
        <v/>
      </c>
    </row>
    <row r="103" spans="1:9" x14ac:dyDescent="0.25">
      <c r="A103" s="71"/>
      <c r="B103" s="224"/>
      <c r="C103" s="224"/>
      <c r="D103" s="224"/>
      <c r="E103" s="72"/>
      <c r="F103" s="73"/>
      <c r="I103" s="129" t="str">
        <f t="shared" si="3"/>
        <v/>
      </c>
    </row>
    <row r="104" spans="1:9" x14ac:dyDescent="0.25">
      <c r="A104" s="71"/>
      <c r="B104" s="224"/>
      <c r="C104" s="224"/>
      <c r="D104" s="224"/>
      <c r="E104" s="72"/>
      <c r="F104" s="73"/>
      <c r="I104" s="129" t="str">
        <f t="shared" si="3"/>
        <v/>
      </c>
    </row>
    <row r="105" spans="1:9" x14ac:dyDescent="0.25">
      <c r="A105" s="71"/>
      <c r="B105" s="224"/>
      <c r="C105" s="224"/>
      <c r="D105" s="224"/>
      <c r="E105" s="72"/>
      <c r="F105" s="73"/>
      <c r="I105" s="129" t="str">
        <f t="shared" si="3"/>
        <v/>
      </c>
    </row>
    <row r="106" spans="1:9" x14ac:dyDescent="0.25">
      <c r="A106" s="71"/>
      <c r="B106" s="224"/>
      <c r="C106" s="224"/>
      <c r="D106" s="224"/>
      <c r="E106" s="72"/>
      <c r="F106" s="73"/>
      <c r="I106" s="129" t="str">
        <f t="shared" si="3"/>
        <v/>
      </c>
    </row>
    <row r="107" spans="1:9" x14ac:dyDescent="0.25">
      <c r="A107" s="71"/>
      <c r="B107" s="224"/>
      <c r="C107" s="224"/>
      <c r="D107" s="224"/>
      <c r="E107" s="72"/>
      <c r="F107" s="73"/>
      <c r="I107" s="129" t="str">
        <f t="shared" si="3"/>
        <v/>
      </c>
    </row>
    <row r="108" spans="1:9" x14ac:dyDescent="0.25">
      <c r="A108" s="71"/>
      <c r="B108" s="224"/>
      <c r="C108" s="224"/>
      <c r="D108" s="224"/>
      <c r="E108" s="72"/>
      <c r="F108" s="73"/>
      <c r="I108" s="129" t="str">
        <f t="shared" si="3"/>
        <v/>
      </c>
    </row>
    <row r="109" spans="1:9" x14ac:dyDescent="0.25">
      <c r="I109" s="129"/>
    </row>
    <row r="110" spans="1:9" x14ac:dyDescent="0.25">
      <c r="I110" s="129"/>
    </row>
  </sheetData>
  <mergeCells count="4">
    <mergeCell ref="E8:G8"/>
    <mergeCell ref="E10:G10"/>
    <mergeCell ref="E11:G11"/>
    <mergeCell ref="E12:G12"/>
  </mergeCells>
  <conditionalFormatting sqref="B19:N19 B25:N26 J20:N24">
    <cfRule type="iconSet" priority="3">
      <iconSet>
        <cfvo type="percent" val="0"/>
        <cfvo type="num" val="1"/>
        <cfvo type="num" val="3"/>
      </iconSet>
    </cfRule>
  </conditionalFormatting>
  <conditionalFormatting sqref="B24:H24">
    <cfRule type="iconSet" priority="2">
      <iconSet>
        <cfvo type="percent" val="0"/>
        <cfvo type="num" val="1"/>
        <cfvo type="num" val="3"/>
      </iconSet>
    </cfRule>
  </conditionalFormatting>
  <conditionalFormatting sqref="I24">
    <cfRule type="iconSet" priority="1">
      <iconSet>
        <cfvo type="percent" val="0"/>
        <cfvo type="num" val="1"/>
        <cfvo type="num" val="3"/>
      </iconSet>
    </cfRule>
  </conditionalFormatting>
  <dataValidations count="4">
    <dataValidation allowBlank="1" showInputMessage="1" showErrorMessage="1" prompt="TK, License, NRE or Royalty" sqref="B7"/>
    <dataValidation allowBlank="1" showInputMessage="1" showErrorMessage="1" prompt="IPD or CSD" sqref="B8"/>
    <dataValidation allowBlank="1" showInputMessage="1" showErrorMessage="1" prompt="70% - 100% : Most likely close in this quarter_x000a_40% - 60% : Normal chance to close_x000a_0% - 30% : Low chance to close" sqref="B10"/>
    <dataValidation allowBlank="1" showInputMessage="1" showErrorMessage="1" prompt="Q1, Q2, Q3 or Q4" sqref="B11"/>
  </dataValidations>
  <hyperlinks>
    <hyperlink ref="A1" location="Menu!A1" display="Back To Menu"/>
    <hyperlink ref="B1" location="'Regular Cases'!A1" display="Regular Cases"/>
    <hyperlink ref="C1" location="QECD!B4" display="QECD"/>
    <hyperlink ref="D1" location="'Action Items'!A1" display="Action Items"/>
    <hyperlink ref="E1" location="Summary!A1" display="Summary"/>
    <hyperlink ref="F1" location="Weekly!A1" display="Weekly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Please choose &quot;High&quot;, &quot;Low&quot; or &quot;Funnel&quot; from the drop-down list, or enter it yourself._x000a__x000a_Funnel -- This project is being cooked and may go real in the next few quarters.">
          <x14:formula1>
            <xm:f>Worksheet!$A$2:$A$4</xm:f>
          </x14:formula1>
          <xm:sqref>B12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Q110"/>
  <sheetViews>
    <sheetView workbookViewId="0">
      <pane ySplit="2" topLeftCell="A3" activePane="bottomLeft" state="frozen"/>
      <selection pane="bottomLeft"/>
    </sheetView>
  </sheetViews>
  <sheetFormatPr defaultColWidth="18.42578125" defaultRowHeight="15" x14ac:dyDescent="0.25"/>
  <cols>
    <col min="1" max="1" width="24.5703125" style="1" customWidth="1"/>
    <col min="2" max="8" width="15.85546875" style="1" customWidth="1"/>
    <col min="9" max="9" width="17.140625" style="1" bestFit="1" customWidth="1"/>
    <col min="10" max="11" width="15.85546875" style="1" customWidth="1"/>
    <col min="12" max="14" width="15.85546875" style="1" hidden="1" customWidth="1"/>
    <col min="15" max="17" width="0" style="1" hidden="1" customWidth="1"/>
    <col min="18" max="16384" width="18.42578125" style="1"/>
  </cols>
  <sheetData>
    <row r="1" spans="1:17" s="68" customFormat="1" ht="18.75" x14ac:dyDescent="0.25">
      <c r="A1" s="226" t="s">
        <v>150</v>
      </c>
      <c r="B1" s="226" t="s">
        <v>149</v>
      </c>
      <c r="C1" s="226" t="s">
        <v>113</v>
      </c>
      <c r="D1" s="226" t="s">
        <v>21</v>
      </c>
      <c r="E1" s="226" t="s">
        <v>114</v>
      </c>
      <c r="F1" s="226" t="s">
        <v>177</v>
      </c>
    </row>
    <row r="2" spans="1:17" ht="4.5" customHeight="1" x14ac:dyDescent="0.25"/>
    <row r="3" spans="1:17" ht="28.5" x14ac:dyDescent="0.45">
      <c r="D3" s="223" t="str">
        <f ca="1">MID(CELL("filename",A1),FIND("]",CELL("filename",A1))+1,255)  &amp; IF(B5&lt;&gt;"", " : " &amp; B5 &amp; " - " &amp; B6, "")</f>
        <v>Project 20</v>
      </c>
    </row>
    <row r="4" spans="1:17" ht="18.75" x14ac:dyDescent="0.3">
      <c r="A4" s="115" t="s">
        <v>141</v>
      </c>
      <c r="B4" s="95"/>
      <c r="C4" s="95"/>
      <c r="D4" s="95"/>
      <c r="E4" s="95"/>
      <c r="F4" s="95" t="s">
        <v>153</v>
      </c>
      <c r="G4" s="95" t="s">
        <v>154</v>
      </c>
      <c r="L4" s="1" t="s">
        <v>147</v>
      </c>
      <c r="M4" s="1" t="s">
        <v>146</v>
      </c>
      <c r="N4" s="1" t="s">
        <v>152</v>
      </c>
      <c r="P4" s="1" t="s">
        <v>158</v>
      </c>
      <c r="Q4" s="1" t="s">
        <v>155</v>
      </c>
    </row>
    <row r="5" spans="1:17" x14ac:dyDescent="0.25">
      <c r="A5" s="95" t="s">
        <v>156</v>
      </c>
      <c r="B5" s="97"/>
      <c r="C5" s="95"/>
      <c r="D5" s="95" t="s">
        <v>20</v>
      </c>
      <c r="E5" s="95"/>
      <c r="F5" s="98"/>
      <c r="G5" s="98"/>
      <c r="L5" s="218" t="str">
        <f>IF(I23&lt;&gt;"", F5,"")</f>
        <v/>
      </c>
      <c r="M5" s="218" t="str">
        <f>IF(I23&lt;&gt;"","",IF(B10&gt;=40%,F5,""))</f>
        <v/>
      </c>
      <c r="N5" s="218">
        <f>IF(I23&lt;&gt;"","",IF(B10&lt;40%,F5,""))</f>
        <v>0</v>
      </c>
      <c r="P5" s="218" t="str">
        <f>IF(I23&lt;&gt;"", F6,"")</f>
        <v/>
      </c>
      <c r="Q5" s="1">
        <f>IF(P5 = "", F6, "")</f>
        <v>0</v>
      </c>
    </row>
    <row r="6" spans="1:17" x14ac:dyDescent="0.25">
      <c r="A6" s="95" t="s">
        <v>157</v>
      </c>
      <c r="B6" s="97"/>
      <c r="C6" s="95"/>
      <c r="D6" s="95" t="s">
        <v>45</v>
      </c>
      <c r="E6" s="95"/>
      <c r="F6" s="98"/>
      <c r="G6" s="98"/>
    </row>
    <row r="7" spans="1:17" x14ac:dyDescent="0.25">
      <c r="A7" s="95" t="s">
        <v>44</v>
      </c>
      <c r="B7" s="97"/>
      <c r="C7" s="95"/>
      <c r="D7" s="95"/>
      <c r="E7" s="95"/>
      <c r="F7" s="95"/>
      <c r="G7" s="95"/>
    </row>
    <row r="8" spans="1:17" x14ac:dyDescent="0.25">
      <c r="A8" s="95" t="s">
        <v>17</v>
      </c>
      <c r="B8" s="97"/>
      <c r="C8" s="95"/>
      <c r="D8" s="95" t="s">
        <v>43</v>
      </c>
      <c r="E8" s="253"/>
      <c r="F8" s="253"/>
      <c r="G8" s="253"/>
    </row>
    <row r="9" spans="1:17" x14ac:dyDescent="0.25">
      <c r="A9" s="95" t="s">
        <v>18</v>
      </c>
      <c r="B9" s="97"/>
      <c r="C9" s="95"/>
      <c r="D9" s="95"/>
      <c r="E9" s="95"/>
      <c r="F9" s="95"/>
      <c r="G9" s="95"/>
    </row>
    <row r="10" spans="1:17" x14ac:dyDescent="0.25">
      <c r="A10" s="95" t="s">
        <v>19</v>
      </c>
      <c r="B10" s="99"/>
      <c r="C10" s="95"/>
      <c r="D10" s="95" t="s">
        <v>159</v>
      </c>
      <c r="E10" s="253"/>
      <c r="F10" s="253"/>
      <c r="G10" s="253"/>
    </row>
    <row r="11" spans="1:17" x14ac:dyDescent="0.25">
      <c r="A11" s="95" t="s">
        <v>166</v>
      </c>
      <c r="B11" s="97"/>
      <c r="C11" s="95"/>
      <c r="D11" s="95" t="s">
        <v>160</v>
      </c>
      <c r="E11" s="253"/>
      <c r="F11" s="253"/>
      <c r="G11" s="253"/>
    </row>
    <row r="12" spans="1:17" x14ac:dyDescent="0.25">
      <c r="A12" s="95" t="s">
        <v>118</v>
      </c>
      <c r="B12" s="97"/>
      <c r="C12" s="95"/>
      <c r="D12" s="95" t="s">
        <v>161</v>
      </c>
      <c r="E12" s="253"/>
      <c r="F12" s="253"/>
      <c r="G12" s="253"/>
    </row>
    <row r="15" spans="1:17" ht="18.75" x14ac:dyDescent="0.3">
      <c r="A15" s="115" t="str">
        <f>"Stage: " &amp; B15</f>
        <v xml:space="preserve">Stage: </v>
      </c>
      <c r="B15" s="132" t="str">
        <f>IF(I23&lt;&gt;"", 10, IF(G23&lt;&gt;"", 8, IF(C23&lt;&gt;"", 6, IF(E18&lt;&gt;"", 4, IF(B18&lt;&gt;"", 2, "")))))</f>
        <v/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</row>
    <row r="16" spans="1:17" x14ac:dyDescent="0.25">
      <c r="A16" s="127" t="s">
        <v>0</v>
      </c>
      <c r="B16" s="216" t="s">
        <v>3</v>
      </c>
      <c r="C16" s="125" t="s">
        <v>6</v>
      </c>
      <c r="D16" s="125" t="s">
        <v>4</v>
      </c>
      <c r="E16" s="216" t="s">
        <v>5</v>
      </c>
      <c r="F16" s="125" t="s">
        <v>7</v>
      </c>
      <c r="G16" s="95"/>
      <c r="H16" s="95"/>
      <c r="I16" s="95"/>
      <c r="J16" s="95"/>
      <c r="K16" s="95"/>
      <c r="L16" s="95"/>
      <c r="M16" s="95"/>
      <c r="N16" s="95"/>
    </row>
    <row r="17" spans="1:14" x14ac:dyDescent="0.25">
      <c r="A17" s="126" t="s">
        <v>42</v>
      </c>
      <c r="B17" s="119"/>
      <c r="C17" s="119"/>
      <c r="D17" s="119"/>
      <c r="E17" s="119"/>
      <c r="F17" s="140"/>
      <c r="G17" s="96"/>
      <c r="H17" s="96"/>
      <c r="I17" s="96"/>
      <c r="J17" s="96"/>
      <c r="K17" s="96"/>
      <c r="L17" s="96"/>
      <c r="M17" s="96"/>
      <c r="N17" s="96"/>
    </row>
    <row r="18" spans="1:14" x14ac:dyDescent="0.25">
      <c r="A18" s="134" t="s">
        <v>1</v>
      </c>
      <c r="B18" s="118"/>
      <c r="C18" s="118"/>
      <c r="D18" s="118"/>
      <c r="E18" s="118"/>
      <c r="F18" s="133"/>
      <c r="G18" s="96"/>
      <c r="H18" s="96"/>
      <c r="I18" s="96"/>
      <c r="J18" s="96"/>
      <c r="K18" s="96"/>
      <c r="L18" s="96"/>
      <c r="M18" s="96"/>
      <c r="N18" s="96"/>
    </row>
    <row r="19" spans="1:14" x14ac:dyDescent="0.25">
      <c r="A19" s="134" t="s">
        <v>2</v>
      </c>
      <c r="B19" s="121" t="str">
        <f ca="1">IF(B18&lt;&gt;"", "Done", IF(B17&lt;&gt;"",(B17-TODAY()),""))</f>
        <v/>
      </c>
      <c r="C19" s="121" t="str">
        <f t="shared" ref="C19:N19" ca="1" si="0">IF(C18&lt;&gt;"", "Done", IF(C17&lt;&gt;"",(C17-TODAY()),""))</f>
        <v/>
      </c>
      <c r="D19" s="121" t="str">
        <f t="shared" ca="1" si="0"/>
        <v/>
      </c>
      <c r="E19" s="121" t="str">
        <f t="shared" ca="1" si="0"/>
        <v/>
      </c>
      <c r="F19" s="122" t="str">
        <f t="shared" ca="1" si="0"/>
        <v/>
      </c>
      <c r="G19" s="100" t="str">
        <f t="shared" ca="1" si="0"/>
        <v/>
      </c>
      <c r="H19" s="100" t="str">
        <f t="shared" ca="1" si="0"/>
        <v/>
      </c>
      <c r="I19" s="100" t="str">
        <f t="shared" ca="1" si="0"/>
        <v/>
      </c>
      <c r="J19" s="76" t="str">
        <f t="shared" ca="1" si="0"/>
        <v/>
      </c>
      <c r="K19" s="76" t="str">
        <f t="shared" ca="1" si="0"/>
        <v/>
      </c>
      <c r="L19" s="76" t="str">
        <f t="shared" ca="1" si="0"/>
        <v/>
      </c>
      <c r="M19" s="76" t="str">
        <f t="shared" ca="1" si="0"/>
        <v/>
      </c>
      <c r="N19" s="76" t="str">
        <f t="shared" ca="1" si="0"/>
        <v/>
      </c>
    </row>
    <row r="20" spans="1:14" x14ac:dyDescent="0.25">
      <c r="A20" s="135"/>
      <c r="B20" s="114"/>
      <c r="C20" s="114"/>
      <c r="D20" s="114"/>
      <c r="E20" s="114"/>
      <c r="F20" s="114"/>
      <c r="G20" s="114"/>
      <c r="H20" s="114"/>
      <c r="I20" s="114"/>
      <c r="J20" s="76"/>
      <c r="K20" s="76"/>
      <c r="L20" s="76"/>
      <c r="M20" s="76"/>
      <c r="N20" s="76"/>
    </row>
    <row r="21" spans="1:14" ht="30" x14ac:dyDescent="0.25">
      <c r="A21" s="126" t="s">
        <v>9</v>
      </c>
      <c r="B21" s="117" t="s">
        <v>8</v>
      </c>
      <c r="C21" s="217" t="s">
        <v>10</v>
      </c>
      <c r="D21" s="117" t="s">
        <v>11</v>
      </c>
      <c r="E21" s="117" t="s">
        <v>12</v>
      </c>
      <c r="F21" s="117" t="s">
        <v>13</v>
      </c>
      <c r="G21" s="217" t="s">
        <v>14</v>
      </c>
      <c r="H21" s="117" t="s">
        <v>16</v>
      </c>
      <c r="I21" s="217" t="s">
        <v>15</v>
      </c>
      <c r="J21" s="76"/>
      <c r="K21" s="76"/>
      <c r="L21" s="76"/>
      <c r="M21" s="76"/>
      <c r="N21" s="76"/>
    </row>
    <row r="22" spans="1:14" x14ac:dyDescent="0.25">
      <c r="A22" s="134" t="s">
        <v>42</v>
      </c>
      <c r="B22" s="118"/>
      <c r="C22" s="118"/>
      <c r="D22" s="118"/>
      <c r="E22" s="118"/>
      <c r="F22" s="118"/>
      <c r="G22" s="118"/>
      <c r="H22" s="118"/>
      <c r="I22" s="133"/>
      <c r="J22" s="76"/>
      <c r="K22" s="76"/>
      <c r="L22" s="76"/>
      <c r="M22" s="76"/>
      <c r="N22" s="76"/>
    </row>
    <row r="23" spans="1:14" x14ac:dyDescent="0.25">
      <c r="A23" s="134" t="s">
        <v>1</v>
      </c>
      <c r="B23" s="118"/>
      <c r="C23" s="118"/>
      <c r="D23" s="118"/>
      <c r="E23" s="118"/>
      <c r="F23" s="118"/>
      <c r="G23" s="118"/>
      <c r="H23" s="118"/>
      <c r="I23" s="133"/>
      <c r="J23" s="76"/>
      <c r="K23" s="76"/>
      <c r="L23" s="76"/>
      <c r="M23" s="76"/>
      <c r="N23" s="76"/>
    </row>
    <row r="24" spans="1:14" x14ac:dyDescent="0.25">
      <c r="A24" s="136" t="s">
        <v>2</v>
      </c>
      <c r="B24" s="124" t="str">
        <f ca="1">IF(B23&lt;&gt;"", "Done", IF(B22&lt;&gt;"",(B22-TODAY()),""))</f>
        <v/>
      </c>
      <c r="C24" s="124" t="str">
        <f t="shared" ref="C24:I24" ca="1" si="1">IF(C23&lt;&gt;"", "Done", IF(C22&lt;&gt;"",(C22-TODAY()),""))</f>
        <v/>
      </c>
      <c r="D24" s="124" t="str">
        <f t="shared" ca="1" si="1"/>
        <v/>
      </c>
      <c r="E24" s="124" t="str">
        <f t="shared" ca="1" si="1"/>
        <v/>
      </c>
      <c r="F24" s="124" t="str">
        <f t="shared" ca="1" si="1"/>
        <v/>
      </c>
      <c r="G24" s="124" t="str">
        <f t="shared" ca="1" si="1"/>
        <v/>
      </c>
      <c r="H24" s="120" t="str">
        <f t="shared" ca="1" si="1"/>
        <v/>
      </c>
      <c r="I24" s="122" t="str">
        <f t="shared" ca="1" si="1"/>
        <v/>
      </c>
      <c r="J24" s="76"/>
      <c r="K24" s="76"/>
      <c r="L24" s="76"/>
      <c r="M24" s="76"/>
      <c r="N24" s="76"/>
    </row>
    <row r="25" spans="1:14" x14ac:dyDescent="0.25">
      <c r="B25" s="76"/>
      <c r="C25" s="76"/>
      <c r="D25" s="76"/>
      <c r="E25" s="76"/>
      <c r="F25" s="76"/>
      <c r="G25" s="76"/>
      <c r="H25" s="123"/>
      <c r="I25" s="76"/>
      <c r="J25" s="76"/>
      <c r="K25" s="76"/>
      <c r="L25" s="76"/>
      <c r="M25" s="76"/>
      <c r="N25" s="76"/>
    </row>
    <row r="26" spans="1:14" x14ac:dyDescent="0.25"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</row>
    <row r="29" spans="1:14" ht="18.75" x14ac:dyDescent="0.3">
      <c r="A29" s="116" t="s">
        <v>21</v>
      </c>
      <c r="B29" s="66" t="s">
        <v>41</v>
      </c>
      <c r="C29" s="66" t="s">
        <v>42</v>
      </c>
      <c r="D29" s="66" t="s">
        <v>1</v>
      </c>
      <c r="E29" s="66" t="s">
        <v>67</v>
      </c>
      <c r="F29" s="1" t="s">
        <v>43</v>
      </c>
    </row>
    <row r="30" spans="1:14" x14ac:dyDescent="0.25">
      <c r="A30" s="71" t="str">
        <f>IF(B30&lt;&gt;"", IF(D30 = "", 1, ""), "")</f>
        <v/>
      </c>
      <c r="B30" s="224"/>
      <c r="C30" s="224"/>
      <c r="D30" s="224"/>
      <c r="E30" s="72"/>
      <c r="F30" s="73"/>
      <c r="I30" s="129" t="str">
        <f>IF(A30="","",HYPERLINK("#'Action Items'!A1", "Go back to Action Items"))</f>
        <v/>
      </c>
    </row>
    <row r="31" spans="1:14" x14ac:dyDescent="0.25">
      <c r="A31" s="71" t="str">
        <f>IF(B31&lt;&gt;"", IF(D31 = "", MAX($A$30:A30)+1, ""), "")</f>
        <v/>
      </c>
      <c r="B31" s="224"/>
      <c r="C31" s="224"/>
      <c r="D31" s="224"/>
      <c r="E31" s="72"/>
      <c r="F31" s="73"/>
      <c r="I31" s="129" t="str">
        <f t="shared" ref="I31:I94" si="2">IF(A31="","",HYPERLINK("#'Action Items'!A1", "Go back to Action Items"))</f>
        <v/>
      </c>
    </row>
    <row r="32" spans="1:14" x14ac:dyDescent="0.25">
      <c r="A32" s="71" t="str">
        <f>IF(B32&lt;&gt;"", IF(D32 = "", MAX($A$30:A31)+1, ""), "")</f>
        <v/>
      </c>
      <c r="B32" s="224"/>
      <c r="C32" s="224"/>
      <c r="D32" s="224"/>
      <c r="E32" s="72"/>
      <c r="F32" s="73"/>
      <c r="I32" s="129" t="str">
        <f t="shared" si="2"/>
        <v/>
      </c>
    </row>
    <row r="33" spans="1:9" x14ac:dyDescent="0.25">
      <c r="A33" s="71" t="str">
        <f>IF(B33&lt;&gt;"", IF(D33 = "", MAX($A$30:A32)+1, ""), "")</f>
        <v/>
      </c>
      <c r="B33" s="224"/>
      <c r="C33" s="224"/>
      <c r="D33" s="224"/>
      <c r="E33" s="72"/>
      <c r="F33" s="73"/>
      <c r="I33" s="129" t="str">
        <f t="shared" si="2"/>
        <v/>
      </c>
    </row>
    <row r="34" spans="1:9" x14ac:dyDescent="0.25">
      <c r="A34" s="71" t="str">
        <f>IF(B34&lt;&gt;"", IF(D34 = "", MAX($A$30:A33)+1, ""), "")</f>
        <v/>
      </c>
      <c r="B34" s="224"/>
      <c r="C34" s="224"/>
      <c r="D34" s="224"/>
      <c r="E34" s="72"/>
      <c r="F34" s="73"/>
      <c r="I34" s="129" t="str">
        <f t="shared" si="2"/>
        <v/>
      </c>
    </row>
    <row r="35" spans="1:9" x14ac:dyDescent="0.25">
      <c r="A35" s="71" t="str">
        <f>IF(B35&lt;&gt;"", IF(D35 = "", MAX($A$30:A34)+1, ""), "")</f>
        <v/>
      </c>
      <c r="B35" s="224"/>
      <c r="C35" s="224"/>
      <c r="D35" s="224"/>
      <c r="E35" s="72"/>
      <c r="F35" s="73"/>
      <c r="I35" s="129" t="str">
        <f t="shared" si="2"/>
        <v/>
      </c>
    </row>
    <row r="36" spans="1:9" x14ac:dyDescent="0.25">
      <c r="A36" s="71" t="str">
        <f>IF(B36&lt;&gt;"", IF(D36 = "", MAX($A$30:A35)+1, ""), "")</f>
        <v/>
      </c>
      <c r="B36" s="224"/>
      <c r="C36" s="224"/>
      <c r="D36" s="224"/>
      <c r="E36" s="72"/>
      <c r="F36" s="73"/>
      <c r="I36" s="129" t="str">
        <f t="shared" si="2"/>
        <v/>
      </c>
    </row>
    <row r="37" spans="1:9" x14ac:dyDescent="0.25">
      <c r="A37" s="71" t="str">
        <f>IF(B37&lt;&gt;"", IF(D37 = "", MAX($A$30:A36)+1, ""), "")</f>
        <v/>
      </c>
      <c r="B37" s="224"/>
      <c r="C37" s="224"/>
      <c r="D37" s="224"/>
      <c r="E37" s="72"/>
      <c r="F37" s="73"/>
      <c r="I37" s="129" t="str">
        <f t="shared" si="2"/>
        <v/>
      </c>
    </row>
    <row r="38" spans="1:9" x14ac:dyDescent="0.25">
      <c r="A38" s="71" t="str">
        <f>IF(B38&lt;&gt;"", IF(D38 = "", MAX($A$30:A37)+1, ""), "")</f>
        <v/>
      </c>
      <c r="B38" s="224"/>
      <c r="C38" s="224"/>
      <c r="D38" s="224"/>
      <c r="E38" s="72"/>
      <c r="F38" s="73"/>
      <c r="I38" s="129" t="str">
        <f t="shared" si="2"/>
        <v/>
      </c>
    </row>
    <row r="39" spans="1:9" x14ac:dyDescent="0.25">
      <c r="A39" s="71" t="str">
        <f>IF(B39&lt;&gt;"", IF(D39 = "", MAX($A$30:A38)+1, ""), "")</f>
        <v/>
      </c>
      <c r="B39" s="224"/>
      <c r="C39" s="224"/>
      <c r="D39" s="224"/>
      <c r="E39" s="72"/>
      <c r="F39" s="73"/>
      <c r="I39" s="129" t="str">
        <f t="shared" si="2"/>
        <v/>
      </c>
    </row>
    <row r="40" spans="1:9" x14ac:dyDescent="0.25">
      <c r="A40" s="71" t="str">
        <f>IF(B40&lt;&gt;"", IF(D40 = "", MAX($A$30:A39)+1, ""), "")</f>
        <v/>
      </c>
      <c r="B40" s="224"/>
      <c r="C40" s="224"/>
      <c r="D40" s="224"/>
      <c r="E40" s="72"/>
      <c r="F40" s="73"/>
      <c r="I40" s="129" t="str">
        <f t="shared" si="2"/>
        <v/>
      </c>
    </row>
    <row r="41" spans="1:9" x14ac:dyDescent="0.25">
      <c r="A41" s="71" t="str">
        <f>IF(B41&lt;&gt;"", IF(D41 = "", MAX($A$30:A40)+1, ""), "")</f>
        <v/>
      </c>
      <c r="B41" s="224"/>
      <c r="C41" s="224"/>
      <c r="D41" s="224"/>
      <c r="E41" s="72"/>
      <c r="F41" s="73"/>
      <c r="I41" s="129" t="str">
        <f t="shared" si="2"/>
        <v/>
      </c>
    </row>
    <row r="42" spans="1:9" x14ac:dyDescent="0.25">
      <c r="A42" s="71" t="str">
        <f>IF(B42&lt;&gt;"", IF(D42 = "", MAX($A$30:A41)+1, ""), "")</f>
        <v/>
      </c>
      <c r="B42" s="224"/>
      <c r="C42" s="224"/>
      <c r="D42" s="224"/>
      <c r="E42" s="72"/>
      <c r="F42" s="73"/>
      <c r="I42" s="129" t="str">
        <f t="shared" si="2"/>
        <v/>
      </c>
    </row>
    <row r="43" spans="1:9" x14ac:dyDescent="0.25">
      <c r="A43" s="71" t="str">
        <f>IF(B43&lt;&gt;"", IF(D43 = "", MAX($A$30:A42)+1, ""), "")</f>
        <v/>
      </c>
      <c r="B43" s="224"/>
      <c r="C43" s="224"/>
      <c r="D43" s="224"/>
      <c r="E43" s="72"/>
      <c r="F43" s="73"/>
      <c r="I43" s="129" t="str">
        <f t="shared" si="2"/>
        <v/>
      </c>
    </row>
    <row r="44" spans="1:9" x14ac:dyDescent="0.25">
      <c r="A44" s="71" t="str">
        <f>IF(B44&lt;&gt;"", IF(D44 = "", MAX($A$30:A43)+1, ""), "")</f>
        <v/>
      </c>
      <c r="B44" s="224"/>
      <c r="C44" s="224"/>
      <c r="D44" s="224"/>
      <c r="E44" s="72"/>
      <c r="F44" s="73"/>
      <c r="I44" s="129" t="str">
        <f t="shared" si="2"/>
        <v/>
      </c>
    </row>
    <row r="45" spans="1:9" x14ac:dyDescent="0.25">
      <c r="A45" s="71"/>
      <c r="B45" s="224"/>
      <c r="C45" s="224"/>
      <c r="D45" s="224"/>
      <c r="E45" s="72"/>
      <c r="F45" s="73"/>
      <c r="I45" s="129" t="str">
        <f t="shared" si="2"/>
        <v/>
      </c>
    </row>
    <row r="46" spans="1:9" x14ac:dyDescent="0.25">
      <c r="A46" s="71"/>
      <c r="B46" s="224"/>
      <c r="C46" s="224"/>
      <c r="D46" s="224"/>
      <c r="E46" s="72"/>
      <c r="F46" s="73"/>
      <c r="I46" s="129" t="str">
        <f t="shared" si="2"/>
        <v/>
      </c>
    </row>
    <row r="47" spans="1:9" x14ac:dyDescent="0.25">
      <c r="A47" s="71"/>
      <c r="B47" s="224"/>
      <c r="C47" s="224"/>
      <c r="D47" s="224"/>
      <c r="E47" s="72"/>
      <c r="F47" s="73"/>
      <c r="I47" s="129" t="str">
        <f t="shared" si="2"/>
        <v/>
      </c>
    </row>
    <row r="48" spans="1:9" x14ac:dyDescent="0.25">
      <c r="A48" s="71"/>
      <c r="B48" s="224"/>
      <c r="C48" s="224"/>
      <c r="D48" s="224"/>
      <c r="E48" s="72"/>
      <c r="F48" s="73"/>
      <c r="I48" s="129" t="str">
        <f t="shared" si="2"/>
        <v/>
      </c>
    </row>
    <row r="49" spans="1:9" x14ac:dyDescent="0.25">
      <c r="A49" s="71"/>
      <c r="B49" s="224"/>
      <c r="C49" s="224"/>
      <c r="D49" s="224"/>
      <c r="E49" s="72"/>
      <c r="F49" s="73"/>
      <c r="I49" s="129" t="str">
        <f t="shared" si="2"/>
        <v/>
      </c>
    </row>
    <row r="50" spans="1:9" x14ac:dyDescent="0.25">
      <c r="A50" s="71"/>
      <c r="B50" s="224"/>
      <c r="C50" s="224"/>
      <c r="D50" s="224"/>
      <c r="E50" s="72"/>
      <c r="F50" s="73"/>
      <c r="I50" s="129" t="str">
        <f t="shared" si="2"/>
        <v/>
      </c>
    </row>
    <row r="51" spans="1:9" x14ac:dyDescent="0.25">
      <c r="A51" s="71"/>
      <c r="B51" s="224"/>
      <c r="C51" s="224"/>
      <c r="D51" s="224"/>
      <c r="E51" s="72"/>
      <c r="F51" s="73"/>
      <c r="I51" s="129" t="str">
        <f t="shared" si="2"/>
        <v/>
      </c>
    </row>
    <row r="52" spans="1:9" x14ac:dyDescent="0.25">
      <c r="A52" s="71"/>
      <c r="B52" s="224"/>
      <c r="C52" s="224"/>
      <c r="D52" s="224"/>
      <c r="E52" s="72"/>
      <c r="F52" s="73"/>
      <c r="I52" s="129" t="str">
        <f t="shared" si="2"/>
        <v/>
      </c>
    </row>
    <row r="53" spans="1:9" x14ac:dyDescent="0.25">
      <c r="A53" s="71"/>
      <c r="B53" s="224"/>
      <c r="C53" s="224"/>
      <c r="D53" s="224"/>
      <c r="E53" s="72"/>
      <c r="F53" s="73"/>
      <c r="I53" s="129" t="str">
        <f t="shared" si="2"/>
        <v/>
      </c>
    </row>
    <row r="54" spans="1:9" x14ac:dyDescent="0.25">
      <c r="A54" s="71"/>
      <c r="B54" s="224"/>
      <c r="C54" s="224"/>
      <c r="D54" s="224"/>
      <c r="E54" s="72"/>
      <c r="F54" s="73"/>
      <c r="I54" s="129" t="str">
        <f t="shared" si="2"/>
        <v/>
      </c>
    </row>
    <row r="55" spans="1:9" x14ac:dyDescent="0.25">
      <c r="A55" s="71"/>
      <c r="B55" s="224"/>
      <c r="C55" s="224"/>
      <c r="D55" s="224"/>
      <c r="E55" s="72"/>
      <c r="F55" s="73"/>
      <c r="I55" s="129" t="str">
        <f t="shared" si="2"/>
        <v/>
      </c>
    </row>
    <row r="56" spans="1:9" x14ac:dyDescent="0.25">
      <c r="A56" s="71"/>
      <c r="B56" s="224"/>
      <c r="C56" s="224"/>
      <c r="D56" s="224"/>
      <c r="E56" s="72"/>
      <c r="F56" s="73"/>
      <c r="I56" s="129" t="str">
        <f t="shared" si="2"/>
        <v/>
      </c>
    </row>
    <row r="57" spans="1:9" x14ac:dyDescent="0.25">
      <c r="A57" s="71"/>
      <c r="B57" s="224"/>
      <c r="C57" s="224"/>
      <c r="D57" s="224"/>
      <c r="E57" s="72"/>
      <c r="F57" s="73"/>
      <c r="I57" s="129" t="str">
        <f t="shared" si="2"/>
        <v/>
      </c>
    </row>
    <row r="58" spans="1:9" x14ac:dyDescent="0.25">
      <c r="A58" s="71"/>
      <c r="B58" s="224"/>
      <c r="C58" s="224"/>
      <c r="D58" s="224"/>
      <c r="E58" s="72"/>
      <c r="F58" s="73"/>
      <c r="I58" s="129" t="str">
        <f t="shared" si="2"/>
        <v/>
      </c>
    </row>
    <row r="59" spans="1:9" x14ac:dyDescent="0.25">
      <c r="A59" s="71"/>
      <c r="B59" s="224"/>
      <c r="C59" s="224"/>
      <c r="D59" s="224"/>
      <c r="E59" s="72"/>
      <c r="F59" s="73"/>
      <c r="I59" s="129" t="str">
        <f t="shared" si="2"/>
        <v/>
      </c>
    </row>
    <row r="60" spans="1:9" x14ac:dyDescent="0.25">
      <c r="A60" s="71"/>
      <c r="B60" s="224"/>
      <c r="C60" s="224"/>
      <c r="D60" s="224"/>
      <c r="E60" s="72"/>
      <c r="F60" s="73"/>
      <c r="I60" s="129" t="str">
        <f t="shared" si="2"/>
        <v/>
      </c>
    </row>
    <row r="61" spans="1:9" x14ac:dyDescent="0.25">
      <c r="A61" s="71"/>
      <c r="B61" s="224"/>
      <c r="C61" s="224"/>
      <c r="D61" s="224"/>
      <c r="E61" s="72"/>
      <c r="F61" s="73"/>
      <c r="I61" s="129" t="str">
        <f t="shared" si="2"/>
        <v/>
      </c>
    </row>
    <row r="62" spans="1:9" x14ac:dyDescent="0.25">
      <c r="A62" s="71"/>
      <c r="B62" s="224"/>
      <c r="C62" s="224"/>
      <c r="D62" s="224"/>
      <c r="E62" s="72"/>
      <c r="F62" s="73"/>
      <c r="I62" s="129" t="str">
        <f t="shared" si="2"/>
        <v/>
      </c>
    </row>
    <row r="63" spans="1:9" x14ac:dyDescent="0.25">
      <c r="A63" s="71"/>
      <c r="B63" s="224"/>
      <c r="C63" s="224"/>
      <c r="D63" s="224"/>
      <c r="E63" s="72"/>
      <c r="F63" s="73"/>
      <c r="I63" s="129" t="str">
        <f t="shared" si="2"/>
        <v/>
      </c>
    </row>
    <row r="64" spans="1:9" x14ac:dyDescent="0.25">
      <c r="A64" s="71"/>
      <c r="B64" s="224"/>
      <c r="C64" s="224"/>
      <c r="D64" s="224"/>
      <c r="E64" s="72"/>
      <c r="F64" s="73"/>
      <c r="I64" s="129" t="str">
        <f t="shared" si="2"/>
        <v/>
      </c>
    </row>
    <row r="65" spans="1:9" x14ac:dyDescent="0.25">
      <c r="A65" s="71"/>
      <c r="B65" s="224"/>
      <c r="C65" s="224"/>
      <c r="D65" s="224"/>
      <c r="E65" s="72"/>
      <c r="F65" s="73"/>
      <c r="I65" s="129" t="str">
        <f t="shared" si="2"/>
        <v/>
      </c>
    </row>
    <row r="66" spans="1:9" x14ac:dyDescent="0.25">
      <c r="A66" s="71"/>
      <c r="B66" s="224"/>
      <c r="C66" s="224"/>
      <c r="D66" s="224"/>
      <c r="E66" s="72"/>
      <c r="F66" s="73"/>
      <c r="I66" s="129" t="str">
        <f t="shared" si="2"/>
        <v/>
      </c>
    </row>
    <row r="67" spans="1:9" x14ac:dyDescent="0.25">
      <c r="A67" s="71"/>
      <c r="B67" s="224"/>
      <c r="C67" s="224"/>
      <c r="D67" s="224"/>
      <c r="E67" s="72"/>
      <c r="F67" s="73"/>
      <c r="I67" s="129" t="str">
        <f t="shared" si="2"/>
        <v/>
      </c>
    </row>
    <row r="68" spans="1:9" x14ac:dyDescent="0.25">
      <c r="A68" s="71"/>
      <c r="B68" s="224"/>
      <c r="C68" s="224"/>
      <c r="D68" s="224"/>
      <c r="E68" s="72"/>
      <c r="F68" s="73"/>
      <c r="I68" s="129" t="str">
        <f t="shared" si="2"/>
        <v/>
      </c>
    </row>
    <row r="69" spans="1:9" x14ac:dyDescent="0.25">
      <c r="A69" s="71"/>
      <c r="B69" s="224"/>
      <c r="C69" s="224"/>
      <c r="D69" s="224"/>
      <c r="E69" s="72"/>
      <c r="F69" s="73"/>
      <c r="I69" s="129" t="str">
        <f t="shared" si="2"/>
        <v/>
      </c>
    </row>
    <row r="70" spans="1:9" x14ac:dyDescent="0.25">
      <c r="A70" s="71"/>
      <c r="B70" s="224"/>
      <c r="C70" s="224"/>
      <c r="D70" s="224"/>
      <c r="E70" s="72"/>
      <c r="F70" s="73"/>
      <c r="I70" s="129" t="str">
        <f t="shared" si="2"/>
        <v/>
      </c>
    </row>
    <row r="71" spans="1:9" x14ac:dyDescent="0.25">
      <c r="A71" s="71"/>
      <c r="B71" s="224"/>
      <c r="C71" s="224"/>
      <c r="D71" s="224"/>
      <c r="E71" s="72"/>
      <c r="F71" s="73"/>
      <c r="I71" s="129" t="str">
        <f t="shared" si="2"/>
        <v/>
      </c>
    </row>
    <row r="72" spans="1:9" x14ac:dyDescent="0.25">
      <c r="A72" s="71"/>
      <c r="B72" s="224"/>
      <c r="C72" s="224"/>
      <c r="D72" s="224"/>
      <c r="E72" s="72"/>
      <c r="F72" s="73"/>
      <c r="I72" s="129" t="str">
        <f t="shared" si="2"/>
        <v/>
      </c>
    </row>
    <row r="73" spans="1:9" x14ac:dyDescent="0.25">
      <c r="A73" s="71"/>
      <c r="B73" s="224"/>
      <c r="C73" s="224"/>
      <c r="D73" s="224"/>
      <c r="E73" s="72"/>
      <c r="F73" s="73"/>
      <c r="I73" s="129" t="str">
        <f t="shared" si="2"/>
        <v/>
      </c>
    </row>
    <row r="74" spans="1:9" x14ac:dyDescent="0.25">
      <c r="A74" s="71"/>
      <c r="B74" s="224"/>
      <c r="C74" s="224"/>
      <c r="D74" s="224"/>
      <c r="E74" s="72"/>
      <c r="F74" s="73"/>
      <c r="I74" s="129" t="str">
        <f t="shared" si="2"/>
        <v/>
      </c>
    </row>
    <row r="75" spans="1:9" x14ac:dyDescent="0.25">
      <c r="A75" s="71"/>
      <c r="B75" s="224"/>
      <c r="C75" s="224"/>
      <c r="D75" s="224"/>
      <c r="E75" s="72"/>
      <c r="F75" s="73"/>
      <c r="I75" s="129" t="str">
        <f t="shared" si="2"/>
        <v/>
      </c>
    </row>
    <row r="76" spans="1:9" x14ac:dyDescent="0.25">
      <c r="A76" s="71"/>
      <c r="B76" s="224"/>
      <c r="C76" s="224"/>
      <c r="D76" s="224"/>
      <c r="E76" s="72"/>
      <c r="F76" s="73"/>
      <c r="I76" s="129" t="str">
        <f t="shared" si="2"/>
        <v/>
      </c>
    </row>
    <row r="77" spans="1:9" x14ac:dyDescent="0.25">
      <c r="A77" s="71"/>
      <c r="B77" s="224"/>
      <c r="C77" s="224"/>
      <c r="D77" s="224"/>
      <c r="E77" s="72"/>
      <c r="F77" s="73"/>
      <c r="I77" s="129" t="str">
        <f t="shared" si="2"/>
        <v/>
      </c>
    </row>
    <row r="78" spans="1:9" x14ac:dyDescent="0.25">
      <c r="A78" s="71"/>
      <c r="B78" s="224"/>
      <c r="C78" s="224"/>
      <c r="D78" s="224"/>
      <c r="E78" s="72"/>
      <c r="F78" s="73"/>
      <c r="I78" s="129" t="str">
        <f t="shared" si="2"/>
        <v/>
      </c>
    </row>
    <row r="79" spans="1:9" x14ac:dyDescent="0.25">
      <c r="A79" s="71"/>
      <c r="B79" s="224"/>
      <c r="C79" s="224"/>
      <c r="D79" s="224"/>
      <c r="E79" s="72"/>
      <c r="F79" s="73"/>
      <c r="I79" s="129" t="str">
        <f t="shared" si="2"/>
        <v/>
      </c>
    </row>
    <row r="80" spans="1:9" x14ac:dyDescent="0.25">
      <c r="A80" s="71"/>
      <c r="B80" s="224"/>
      <c r="C80" s="224"/>
      <c r="D80" s="224"/>
      <c r="E80" s="72"/>
      <c r="F80" s="73"/>
      <c r="I80" s="129" t="str">
        <f t="shared" si="2"/>
        <v/>
      </c>
    </row>
    <row r="81" spans="1:9" x14ac:dyDescent="0.25">
      <c r="A81" s="71"/>
      <c r="B81" s="224"/>
      <c r="C81" s="224"/>
      <c r="D81" s="224"/>
      <c r="E81" s="72"/>
      <c r="F81" s="73"/>
      <c r="I81" s="129" t="str">
        <f t="shared" si="2"/>
        <v/>
      </c>
    </row>
    <row r="82" spans="1:9" x14ac:dyDescent="0.25">
      <c r="A82" s="71"/>
      <c r="B82" s="224"/>
      <c r="C82" s="224"/>
      <c r="D82" s="224"/>
      <c r="E82" s="72"/>
      <c r="F82" s="73"/>
      <c r="I82" s="129" t="str">
        <f t="shared" si="2"/>
        <v/>
      </c>
    </row>
    <row r="83" spans="1:9" x14ac:dyDescent="0.25">
      <c r="A83" s="71"/>
      <c r="B83" s="224"/>
      <c r="C83" s="224"/>
      <c r="D83" s="224"/>
      <c r="E83" s="72"/>
      <c r="F83" s="73"/>
      <c r="I83" s="129" t="str">
        <f t="shared" si="2"/>
        <v/>
      </c>
    </row>
    <row r="84" spans="1:9" x14ac:dyDescent="0.25">
      <c r="A84" s="71"/>
      <c r="B84" s="224"/>
      <c r="C84" s="224"/>
      <c r="D84" s="224"/>
      <c r="E84" s="72"/>
      <c r="F84" s="73"/>
      <c r="I84" s="129" t="str">
        <f t="shared" si="2"/>
        <v/>
      </c>
    </row>
    <row r="85" spans="1:9" x14ac:dyDescent="0.25">
      <c r="A85" s="71"/>
      <c r="B85" s="224"/>
      <c r="C85" s="224"/>
      <c r="D85" s="224"/>
      <c r="E85" s="72"/>
      <c r="F85" s="73"/>
      <c r="I85" s="129" t="str">
        <f t="shared" si="2"/>
        <v/>
      </c>
    </row>
    <row r="86" spans="1:9" x14ac:dyDescent="0.25">
      <c r="A86" s="71"/>
      <c r="B86" s="224"/>
      <c r="C86" s="224"/>
      <c r="D86" s="224"/>
      <c r="E86" s="72"/>
      <c r="F86" s="73"/>
      <c r="I86" s="129" t="str">
        <f t="shared" si="2"/>
        <v/>
      </c>
    </row>
    <row r="87" spans="1:9" x14ac:dyDescent="0.25">
      <c r="A87" s="71"/>
      <c r="B87" s="224"/>
      <c r="C87" s="224"/>
      <c r="D87" s="224"/>
      <c r="E87" s="72"/>
      <c r="F87" s="73"/>
      <c r="I87" s="129" t="str">
        <f t="shared" si="2"/>
        <v/>
      </c>
    </row>
    <row r="88" spans="1:9" x14ac:dyDescent="0.25">
      <c r="A88" s="71"/>
      <c r="B88" s="224"/>
      <c r="C88" s="224"/>
      <c r="D88" s="224"/>
      <c r="E88" s="72"/>
      <c r="F88" s="73"/>
      <c r="I88" s="129" t="str">
        <f t="shared" si="2"/>
        <v/>
      </c>
    </row>
    <row r="89" spans="1:9" x14ac:dyDescent="0.25">
      <c r="A89" s="71"/>
      <c r="B89" s="224"/>
      <c r="C89" s="224"/>
      <c r="D89" s="224"/>
      <c r="E89" s="72"/>
      <c r="F89" s="73"/>
      <c r="I89" s="129" t="str">
        <f t="shared" si="2"/>
        <v/>
      </c>
    </row>
    <row r="90" spans="1:9" x14ac:dyDescent="0.25">
      <c r="A90" s="71"/>
      <c r="B90" s="224"/>
      <c r="C90" s="224"/>
      <c r="D90" s="224"/>
      <c r="E90" s="72"/>
      <c r="F90" s="73"/>
      <c r="I90" s="129" t="str">
        <f t="shared" si="2"/>
        <v/>
      </c>
    </row>
    <row r="91" spans="1:9" x14ac:dyDescent="0.25">
      <c r="A91" s="71"/>
      <c r="B91" s="224"/>
      <c r="C91" s="224"/>
      <c r="D91" s="224"/>
      <c r="E91" s="72"/>
      <c r="F91" s="73"/>
      <c r="I91" s="129" t="str">
        <f t="shared" si="2"/>
        <v/>
      </c>
    </row>
    <row r="92" spans="1:9" x14ac:dyDescent="0.25">
      <c r="A92" s="71"/>
      <c r="B92" s="224"/>
      <c r="C92" s="224"/>
      <c r="D92" s="224"/>
      <c r="E92" s="72"/>
      <c r="F92" s="73"/>
      <c r="I92" s="129" t="str">
        <f t="shared" si="2"/>
        <v/>
      </c>
    </row>
    <row r="93" spans="1:9" x14ac:dyDescent="0.25">
      <c r="A93" s="71"/>
      <c r="B93" s="224"/>
      <c r="C93" s="224"/>
      <c r="D93" s="224"/>
      <c r="E93" s="72"/>
      <c r="F93" s="73"/>
      <c r="I93" s="129" t="str">
        <f t="shared" si="2"/>
        <v/>
      </c>
    </row>
    <row r="94" spans="1:9" x14ac:dyDescent="0.25">
      <c r="A94" s="71"/>
      <c r="B94" s="224"/>
      <c r="C94" s="224"/>
      <c r="D94" s="224"/>
      <c r="E94" s="72"/>
      <c r="F94" s="73"/>
      <c r="I94" s="129" t="str">
        <f t="shared" si="2"/>
        <v/>
      </c>
    </row>
    <row r="95" spans="1:9" x14ac:dyDescent="0.25">
      <c r="A95" s="71"/>
      <c r="B95" s="224"/>
      <c r="C95" s="224"/>
      <c r="D95" s="224"/>
      <c r="E95" s="72"/>
      <c r="F95" s="73"/>
      <c r="I95" s="129" t="str">
        <f t="shared" ref="I95:I108" si="3">IF(A95="","",HYPERLINK("#'Action Items'!A1", "Go back to Action Items"))</f>
        <v/>
      </c>
    </row>
    <row r="96" spans="1:9" x14ac:dyDescent="0.25">
      <c r="A96" s="71"/>
      <c r="B96" s="224"/>
      <c r="C96" s="224"/>
      <c r="D96" s="224"/>
      <c r="E96" s="72"/>
      <c r="F96" s="73"/>
      <c r="I96" s="129" t="str">
        <f t="shared" si="3"/>
        <v/>
      </c>
    </row>
    <row r="97" spans="1:9" x14ac:dyDescent="0.25">
      <c r="A97" s="71"/>
      <c r="B97" s="224"/>
      <c r="C97" s="224"/>
      <c r="D97" s="224"/>
      <c r="E97" s="72"/>
      <c r="F97" s="73"/>
      <c r="I97" s="129" t="str">
        <f t="shared" si="3"/>
        <v/>
      </c>
    </row>
    <row r="98" spans="1:9" x14ac:dyDescent="0.25">
      <c r="A98" s="71"/>
      <c r="B98" s="224"/>
      <c r="C98" s="224"/>
      <c r="D98" s="224"/>
      <c r="E98" s="72"/>
      <c r="F98" s="73"/>
      <c r="I98" s="129" t="str">
        <f t="shared" si="3"/>
        <v/>
      </c>
    </row>
    <row r="99" spans="1:9" x14ac:dyDescent="0.25">
      <c r="A99" s="71"/>
      <c r="B99" s="224"/>
      <c r="C99" s="224"/>
      <c r="D99" s="224"/>
      <c r="E99" s="72"/>
      <c r="F99" s="73"/>
      <c r="I99" s="129" t="str">
        <f t="shared" si="3"/>
        <v/>
      </c>
    </row>
    <row r="100" spans="1:9" x14ac:dyDescent="0.25">
      <c r="A100" s="71"/>
      <c r="B100" s="224"/>
      <c r="C100" s="224"/>
      <c r="D100" s="224"/>
      <c r="E100" s="72"/>
      <c r="F100" s="73"/>
      <c r="I100" s="129" t="str">
        <f t="shared" si="3"/>
        <v/>
      </c>
    </row>
    <row r="101" spans="1:9" x14ac:dyDescent="0.25">
      <c r="A101" s="71"/>
      <c r="B101" s="224"/>
      <c r="C101" s="224"/>
      <c r="D101" s="224"/>
      <c r="E101" s="72"/>
      <c r="F101" s="73"/>
      <c r="I101" s="129" t="str">
        <f t="shared" si="3"/>
        <v/>
      </c>
    </row>
    <row r="102" spans="1:9" x14ac:dyDescent="0.25">
      <c r="A102" s="71"/>
      <c r="B102" s="224"/>
      <c r="C102" s="224"/>
      <c r="D102" s="224"/>
      <c r="E102" s="72"/>
      <c r="F102" s="73"/>
      <c r="I102" s="129" t="str">
        <f t="shared" si="3"/>
        <v/>
      </c>
    </row>
    <row r="103" spans="1:9" x14ac:dyDescent="0.25">
      <c r="A103" s="71"/>
      <c r="B103" s="224"/>
      <c r="C103" s="224"/>
      <c r="D103" s="224"/>
      <c r="E103" s="72"/>
      <c r="F103" s="73"/>
      <c r="I103" s="129" t="str">
        <f t="shared" si="3"/>
        <v/>
      </c>
    </row>
    <row r="104" spans="1:9" x14ac:dyDescent="0.25">
      <c r="A104" s="71"/>
      <c r="B104" s="224"/>
      <c r="C104" s="224"/>
      <c r="D104" s="224"/>
      <c r="E104" s="72"/>
      <c r="F104" s="73"/>
      <c r="I104" s="129" t="str">
        <f t="shared" si="3"/>
        <v/>
      </c>
    </row>
    <row r="105" spans="1:9" x14ac:dyDescent="0.25">
      <c r="A105" s="71"/>
      <c r="B105" s="224"/>
      <c r="C105" s="224"/>
      <c r="D105" s="224"/>
      <c r="E105" s="72"/>
      <c r="F105" s="73"/>
      <c r="I105" s="129" t="str">
        <f t="shared" si="3"/>
        <v/>
      </c>
    </row>
    <row r="106" spans="1:9" x14ac:dyDescent="0.25">
      <c r="A106" s="71"/>
      <c r="B106" s="224"/>
      <c r="C106" s="224"/>
      <c r="D106" s="224"/>
      <c r="E106" s="72"/>
      <c r="F106" s="73"/>
      <c r="I106" s="129" t="str">
        <f t="shared" si="3"/>
        <v/>
      </c>
    </row>
    <row r="107" spans="1:9" x14ac:dyDescent="0.25">
      <c r="A107" s="71"/>
      <c r="B107" s="224"/>
      <c r="C107" s="224"/>
      <c r="D107" s="224"/>
      <c r="E107" s="72"/>
      <c r="F107" s="73"/>
      <c r="I107" s="129" t="str">
        <f t="shared" si="3"/>
        <v/>
      </c>
    </row>
    <row r="108" spans="1:9" x14ac:dyDescent="0.25">
      <c r="A108" s="71"/>
      <c r="B108" s="224"/>
      <c r="C108" s="224"/>
      <c r="D108" s="224"/>
      <c r="E108" s="72"/>
      <c r="F108" s="73"/>
      <c r="I108" s="129" t="str">
        <f t="shared" si="3"/>
        <v/>
      </c>
    </row>
    <row r="109" spans="1:9" x14ac:dyDescent="0.25">
      <c r="I109" s="129"/>
    </row>
    <row r="110" spans="1:9" x14ac:dyDescent="0.25">
      <c r="I110" s="129"/>
    </row>
  </sheetData>
  <mergeCells count="4">
    <mergeCell ref="E8:G8"/>
    <mergeCell ref="E10:G10"/>
    <mergeCell ref="E11:G11"/>
    <mergeCell ref="E12:G12"/>
  </mergeCells>
  <conditionalFormatting sqref="B19:N19 B25:N26 J20:N24">
    <cfRule type="iconSet" priority="3">
      <iconSet>
        <cfvo type="percent" val="0"/>
        <cfvo type="num" val="1"/>
        <cfvo type="num" val="3"/>
      </iconSet>
    </cfRule>
  </conditionalFormatting>
  <conditionalFormatting sqref="B24:H24">
    <cfRule type="iconSet" priority="2">
      <iconSet>
        <cfvo type="percent" val="0"/>
        <cfvo type="num" val="1"/>
        <cfvo type="num" val="3"/>
      </iconSet>
    </cfRule>
  </conditionalFormatting>
  <conditionalFormatting sqref="I24">
    <cfRule type="iconSet" priority="1">
      <iconSet>
        <cfvo type="percent" val="0"/>
        <cfvo type="num" val="1"/>
        <cfvo type="num" val="3"/>
      </iconSet>
    </cfRule>
  </conditionalFormatting>
  <dataValidations count="4">
    <dataValidation allowBlank="1" showInputMessage="1" showErrorMessage="1" prompt="TK, License, NRE or Royalty" sqref="B7"/>
    <dataValidation allowBlank="1" showInputMessage="1" showErrorMessage="1" prompt="IPD or CSD" sqref="B8"/>
    <dataValidation allowBlank="1" showInputMessage="1" showErrorMessage="1" prompt="70% - 100% : Most likely close in this quarter_x000a_40% - 60% : Normal chance to close_x000a_0% - 30% : Low chance to close" sqref="B10"/>
    <dataValidation allowBlank="1" showInputMessage="1" showErrorMessage="1" prompt="Q1, Q2, Q3 or Q4" sqref="B11"/>
  </dataValidations>
  <hyperlinks>
    <hyperlink ref="A1" location="Menu!A1" display="Back To Menu"/>
    <hyperlink ref="B1" location="'Regular Cases'!A1" display="Regular Cases"/>
    <hyperlink ref="C1" location="QECD!B4" display="QECD"/>
    <hyperlink ref="D1" location="'Action Items'!A1" display="Action Items"/>
    <hyperlink ref="E1" location="Summary!A1" display="Summary"/>
    <hyperlink ref="F1" location="Weekly!A1" display="Weekly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Please choose &quot;High&quot;, &quot;Low&quot; or &quot;Funnel&quot; from the drop-down list, or enter it yourself._x000a__x000a_Funnel -- This project is being cooked and may go real in the next few quarters.">
          <x14:formula1>
            <xm:f>Worksheet!$A$2:$A$4</xm:f>
          </x14:formula1>
          <xm:sqref>B12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Q110"/>
  <sheetViews>
    <sheetView workbookViewId="0">
      <pane ySplit="2" topLeftCell="A3" activePane="bottomLeft" state="frozen"/>
      <selection pane="bottomLeft"/>
    </sheetView>
  </sheetViews>
  <sheetFormatPr defaultColWidth="18.42578125" defaultRowHeight="15" x14ac:dyDescent="0.25"/>
  <cols>
    <col min="1" max="1" width="24.5703125" style="1" customWidth="1"/>
    <col min="2" max="8" width="15.85546875" style="1" customWidth="1"/>
    <col min="9" max="9" width="17.140625" style="1" bestFit="1" customWidth="1"/>
    <col min="10" max="11" width="15.85546875" style="1" customWidth="1"/>
    <col min="12" max="14" width="15.85546875" style="1" hidden="1" customWidth="1"/>
    <col min="15" max="17" width="0" style="1" hidden="1" customWidth="1"/>
    <col min="18" max="16384" width="18.42578125" style="1"/>
  </cols>
  <sheetData>
    <row r="1" spans="1:17" s="68" customFormat="1" ht="18.75" x14ac:dyDescent="0.25">
      <c r="A1" s="226" t="s">
        <v>150</v>
      </c>
      <c r="B1" s="226" t="s">
        <v>149</v>
      </c>
      <c r="C1" s="226" t="s">
        <v>113</v>
      </c>
      <c r="D1" s="226" t="s">
        <v>21</v>
      </c>
      <c r="E1" s="226" t="s">
        <v>114</v>
      </c>
      <c r="F1" s="226" t="s">
        <v>177</v>
      </c>
    </row>
    <row r="2" spans="1:17" ht="4.5" customHeight="1" x14ac:dyDescent="0.25"/>
    <row r="3" spans="1:17" ht="28.5" x14ac:dyDescent="0.45">
      <c r="D3" s="223" t="str">
        <f ca="1">MID(CELL("filename",A1),FIND("]",CELL("filename",A1))+1,255)  &amp; IF(B5&lt;&gt;"", " : " &amp; B5 &amp; " - " &amp; B6, "")</f>
        <v>Project 21</v>
      </c>
    </row>
    <row r="4" spans="1:17" ht="18.75" x14ac:dyDescent="0.3">
      <c r="A4" s="115" t="s">
        <v>141</v>
      </c>
      <c r="B4" s="95"/>
      <c r="C4" s="95"/>
      <c r="D4" s="95"/>
      <c r="E4" s="95"/>
      <c r="F4" s="95" t="s">
        <v>153</v>
      </c>
      <c r="G4" s="95" t="s">
        <v>154</v>
      </c>
      <c r="L4" s="1" t="s">
        <v>147</v>
      </c>
      <c r="M4" s="1" t="s">
        <v>146</v>
      </c>
      <c r="N4" s="1" t="s">
        <v>152</v>
      </c>
      <c r="P4" s="1" t="s">
        <v>158</v>
      </c>
      <c r="Q4" s="1" t="s">
        <v>155</v>
      </c>
    </row>
    <row r="5" spans="1:17" x14ac:dyDescent="0.25">
      <c r="A5" s="95" t="s">
        <v>156</v>
      </c>
      <c r="B5" s="97"/>
      <c r="C5" s="95"/>
      <c r="D5" s="95" t="s">
        <v>20</v>
      </c>
      <c r="E5" s="95"/>
      <c r="F5" s="98"/>
      <c r="G5" s="98"/>
      <c r="L5" s="218" t="str">
        <f>IF(I23&lt;&gt;"", F5,"")</f>
        <v/>
      </c>
      <c r="M5" s="218" t="str">
        <f>IF(I23&lt;&gt;"","",IF(B10&gt;=40%,F5,""))</f>
        <v/>
      </c>
      <c r="N5" s="218">
        <f>IF(I23&lt;&gt;"","",IF(B10&lt;40%,F5,""))</f>
        <v>0</v>
      </c>
      <c r="P5" s="218" t="str">
        <f>IF(I23&lt;&gt;"", F6,"")</f>
        <v/>
      </c>
      <c r="Q5" s="1">
        <f>IF(P5 = "", F6, "")</f>
        <v>0</v>
      </c>
    </row>
    <row r="6" spans="1:17" x14ac:dyDescent="0.25">
      <c r="A6" s="95" t="s">
        <v>157</v>
      </c>
      <c r="B6" s="97"/>
      <c r="C6" s="95"/>
      <c r="D6" s="95" t="s">
        <v>45</v>
      </c>
      <c r="E6" s="95"/>
      <c r="F6" s="98"/>
      <c r="G6" s="98"/>
    </row>
    <row r="7" spans="1:17" x14ac:dyDescent="0.25">
      <c r="A7" s="95" t="s">
        <v>44</v>
      </c>
      <c r="B7" s="97"/>
      <c r="C7" s="95"/>
      <c r="D7" s="95"/>
      <c r="E7" s="95"/>
      <c r="F7" s="95"/>
      <c r="G7" s="95"/>
    </row>
    <row r="8" spans="1:17" x14ac:dyDescent="0.25">
      <c r="A8" s="95" t="s">
        <v>17</v>
      </c>
      <c r="B8" s="97"/>
      <c r="C8" s="95"/>
      <c r="D8" s="95" t="s">
        <v>43</v>
      </c>
      <c r="E8" s="253"/>
      <c r="F8" s="253"/>
      <c r="G8" s="253"/>
    </row>
    <row r="9" spans="1:17" x14ac:dyDescent="0.25">
      <c r="A9" s="95" t="s">
        <v>18</v>
      </c>
      <c r="B9" s="97"/>
      <c r="C9" s="95"/>
      <c r="D9" s="95"/>
      <c r="E9" s="95"/>
      <c r="F9" s="95"/>
      <c r="G9" s="95"/>
    </row>
    <row r="10" spans="1:17" x14ac:dyDescent="0.25">
      <c r="A10" s="95" t="s">
        <v>19</v>
      </c>
      <c r="B10" s="99"/>
      <c r="C10" s="95"/>
      <c r="D10" s="95" t="s">
        <v>159</v>
      </c>
      <c r="E10" s="253"/>
      <c r="F10" s="253"/>
      <c r="G10" s="253"/>
    </row>
    <row r="11" spans="1:17" x14ac:dyDescent="0.25">
      <c r="A11" s="95" t="s">
        <v>166</v>
      </c>
      <c r="B11" s="97"/>
      <c r="C11" s="95"/>
      <c r="D11" s="95" t="s">
        <v>160</v>
      </c>
      <c r="E11" s="253"/>
      <c r="F11" s="253"/>
      <c r="G11" s="253"/>
    </row>
    <row r="12" spans="1:17" x14ac:dyDescent="0.25">
      <c r="A12" s="95" t="s">
        <v>118</v>
      </c>
      <c r="B12" s="97"/>
      <c r="C12" s="95"/>
      <c r="D12" s="95" t="s">
        <v>161</v>
      </c>
      <c r="E12" s="253"/>
      <c r="F12" s="253"/>
      <c r="G12" s="253"/>
    </row>
    <row r="15" spans="1:17" ht="18.75" x14ac:dyDescent="0.3">
      <c r="A15" s="115" t="str">
        <f>"Stage: " &amp; B15</f>
        <v xml:space="preserve">Stage: </v>
      </c>
      <c r="B15" s="132" t="str">
        <f>IF(I23&lt;&gt;"", 10, IF(G23&lt;&gt;"", 8, IF(C23&lt;&gt;"", 6, IF(E18&lt;&gt;"", 4, IF(B18&lt;&gt;"", 2, "")))))</f>
        <v/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</row>
    <row r="16" spans="1:17" x14ac:dyDescent="0.25">
      <c r="A16" s="127" t="s">
        <v>0</v>
      </c>
      <c r="B16" s="216" t="s">
        <v>3</v>
      </c>
      <c r="C16" s="125" t="s">
        <v>6</v>
      </c>
      <c r="D16" s="125" t="s">
        <v>4</v>
      </c>
      <c r="E16" s="216" t="s">
        <v>5</v>
      </c>
      <c r="F16" s="125" t="s">
        <v>7</v>
      </c>
      <c r="G16" s="95"/>
      <c r="H16" s="95"/>
      <c r="I16" s="95"/>
      <c r="J16" s="95"/>
      <c r="K16" s="95"/>
      <c r="L16" s="95"/>
      <c r="M16" s="95"/>
      <c r="N16" s="95"/>
    </row>
    <row r="17" spans="1:14" x14ac:dyDescent="0.25">
      <c r="A17" s="126" t="s">
        <v>42</v>
      </c>
      <c r="B17" s="119"/>
      <c r="C17" s="119"/>
      <c r="D17" s="119"/>
      <c r="E17" s="119"/>
      <c r="F17" s="140"/>
      <c r="G17" s="96"/>
      <c r="H17" s="96"/>
      <c r="I17" s="96"/>
      <c r="J17" s="96"/>
      <c r="K17" s="96"/>
      <c r="L17" s="96"/>
      <c r="M17" s="96"/>
      <c r="N17" s="96"/>
    </row>
    <row r="18" spans="1:14" x14ac:dyDescent="0.25">
      <c r="A18" s="134" t="s">
        <v>1</v>
      </c>
      <c r="B18" s="118"/>
      <c r="C18" s="118"/>
      <c r="D18" s="118"/>
      <c r="E18" s="118"/>
      <c r="F18" s="133"/>
      <c r="G18" s="96"/>
      <c r="H18" s="96"/>
      <c r="I18" s="96"/>
      <c r="J18" s="96"/>
      <c r="K18" s="96"/>
      <c r="L18" s="96"/>
      <c r="M18" s="96"/>
      <c r="N18" s="96"/>
    </row>
    <row r="19" spans="1:14" x14ac:dyDescent="0.25">
      <c r="A19" s="134" t="s">
        <v>2</v>
      </c>
      <c r="B19" s="121" t="str">
        <f ca="1">IF(B18&lt;&gt;"", "Done", IF(B17&lt;&gt;"",(B17-TODAY()),""))</f>
        <v/>
      </c>
      <c r="C19" s="121" t="str">
        <f t="shared" ref="C19:N19" ca="1" si="0">IF(C18&lt;&gt;"", "Done", IF(C17&lt;&gt;"",(C17-TODAY()),""))</f>
        <v/>
      </c>
      <c r="D19" s="121" t="str">
        <f t="shared" ca="1" si="0"/>
        <v/>
      </c>
      <c r="E19" s="121" t="str">
        <f t="shared" ca="1" si="0"/>
        <v/>
      </c>
      <c r="F19" s="122" t="str">
        <f t="shared" ca="1" si="0"/>
        <v/>
      </c>
      <c r="G19" s="100" t="str">
        <f t="shared" ca="1" si="0"/>
        <v/>
      </c>
      <c r="H19" s="100" t="str">
        <f t="shared" ca="1" si="0"/>
        <v/>
      </c>
      <c r="I19" s="100" t="str">
        <f t="shared" ca="1" si="0"/>
        <v/>
      </c>
      <c r="J19" s="76" t="str">
        <f t="shared" ca="1" si="0"/>
        <v/>
      </c>
      <c r="K19" s="76" t="str">
        <f t="shared" ca="1" si="0"/>
        <v/>
      </c>
      <c r="L19" s="76" t="str">
        <f t="shared" ca="1" si="0"/>
        <v/>
      </c>
      <c r="M19" s="76" t="str">
        <f t="shared" ca="1" si="0"/>
        <v/>
      </c>
      <c r="N19" s="76" t="str">
        <f t="shared" ca="1" si="0"/>
        <v/>
      </c>
    </row>
    <row r="20" spans="1:14" x14ac:dyDescent="0.25">
      <c r="A20" s="135"/>
      <c r="B20" s="114"/>
      <c r="C20" s="114"/>
      <c r="D20" s="114"/>
      <c r="E20" s="114"/>
      <c r="F20" s="114"/>
      <c r="G20" s="114"/>
      <c r="H20" s="114"/>
      <c r="I20" s="114"/>
      <c r="J20" s="76"/>
      <c r="K20" s="76"/>
      <c r="L20" s="76"/>
      <c r="M20" s="76"/>
      <c r="N20" s="76"/>
    </row>
    <row r="21" spans="1:14" ht="30" x14ac:dyDescent="0.25">
      <c r="A21" s="126" t="s">
        <v>9</v>
      </c>
      <c r="B21" s="117" t="s">
        <v>8</v>
      </c>
      <c r="C21" s="217" t="s">
        <v>10</v>
      </c>
      <c r="D21" s="117" t="s">
        <v>11</v>
      </c>
      <c r="E21" s="117" t="s">
        <v>12</v>
      </c>
      <c r="F21" s="117" t="s">
        <v>13</v>
      </c>
      <c r="G21" s="217" t="s">
        <v>14</v>
      </c>
      <c r="H21" s="117" t="s">
        <v>16</v>
      </c>
      <c r="I21" s="217" t="s">
        <v>15</v>
      </c>
      <c r="J21" s="76"/>
      <c r="K21" s="76"/>
      <c r="L21" s="76"/>
      <c r="M21" s="76"/>
      <c r="N21" s="76"/>
    </row>
    <row r="22" spans="1:14" x14ac:dyDescent="0.25">
      <c r="A22" s="134" t="s">
        <v>42</v>
      </c>
      <c r="B22" s="118"/>
      <c r="C22" s="118"/>
      <c r="D22" s="118"/>
      <c r="E22" s="118"/>
      <c r="F22" s="118"/>
      <c r="G22" s="118"/>
      <c r="H22" s="118"/>
      <c r="I22" s="133"/>
      <c r="J22" s="76"/>
      <c r="K22" s="76"/>
      <c r="L22" s="76"/>
      <c r="M22" s="76"/>
      <c r="N22" s="76"/>
    </row>
    <row r="23" spans="1:14" x14ac:dyDescent="0.25">
      <c r="A23" s="134" t="s">
        <v>1</v>
      </c>
      <c r="B23" s="118"/>
      <c r="C23" s="118"/>
      <c r="D23" s="118"/>
      <c r="E23" s="118"/>
      <c r="F23" s="118"/>
      <c r="G23" s="118"/>
      <c r="H23" s="118"/>
      <c r="I23" s="133"/>
      <c r="J23" s="76"/>
      <c r="K23" s="76"/>
      <c r="L23" s="76"/>
      <c r="M23" s="76"/>
      <c r="N23" s="76"/>
    </row>
    <row r="24" spans="1:14" x14ac:dyDescent="0.25">
      <c r="A24" s="136" t="s">
        <v>2</v>
      </c>
      <c r="B24" s="124" t="str">
        <f ca="1">IF(B23&lt;&gt;"", "Done", IF(B22&lt;&gt;"",(B22-TODAY()),""))</f>
        <v/>
      </c>
      <c r="C24" s="124" t="str">
        <f t="shared" ref="C24:I24" ca="1" si="1">IF(C23&lt;&gt;"", "Done", IF(C22&lt;&gt;"",(C22-TODAY()),""))</f>
        <v/>
      </c>
      <c r="D24" s="124" t="str">
        <f t="shared" ca="1" si="1"/>
        <v/>
      </c>
      <c r="E24" s="124" t="str">
        <f t="shared" ca="1" si="1"/>
        <v/>
      </c>
      <c r="F24" s="124" t="str">
        <f t="shared" ca="1" si="1"/>
        <v/>
      </c>
      <c r="G24" s="124" t="str">
        <f t="shared" ca="1" si="1"/>
        <v/>
      </c>
      <c r="H24" s="120" t="str">
        <f t="shared" ca="1" si="1"/>
        <v/>
      </c>
      <c r="I24" s="122" t="str">
        <f t="shared" ca="1" si="1"/>
        <v/>
      </c>
      <c r="J24" s="76"/>
      <c r="K24" s="76"/>
      <c r="L24" s="76"/>
      <c r="M24" s="76"/>
      <c r="N24" s="76"/>
    </row>
    <row r="25" spans="1:14" x14ac:dyDescent="0.25">
      <c r="B25" s="76"/>
      <c r="C25" s="76"/>
      <c r="D25" s="76"/>
      <c r="E25" s="76"/>
      <c r="F25" s="76"/>
      <c r="G25" s="76"/>
      <c r="H25" s="123"/>
      <c r="I25" s="76"/>
      <c r="J25" s="76"/>
      <c r="K25" s="76"/>
      <c r="L25" s="76"/>
      <c r="M25" s="76"/>
      <c r="N25" s="76"/>
    </row>
    <row r="26" spans="1:14" x14ac:dyDescent="0.25"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</row>
    <row r="29" spans="1:14" ht="18.75" x14ac:dyDescent="0.3">
      <c r="A29" s="116" t="s">
        <v>21</v>
      </c>
      <c r="B29" s="66" t="s">
        <v>41</v>
      </c>
      <c r="C29" s="66" t="s">
        <v>42</v>
      </c>
      <c r="D29" s="66" t="s">
        <v>1</v>
      </c>
      <c r="E29" s="66" t="s">
        <v>67</v>
      </c>
      <c r="F29" s="1" t="s">
        <v>43</v>
      </c>
    </row>
    <row r="30" spans="1:14" x14ac:dyDescent="0.25">
      <c r="A30" s="71" t="str">
        <f>IF(B30&lt;&gt;"", IF(D30 = "", 1, ""), "")</f>
        <v/>
      </c>
      <c r="B30" s="224"/>
      <c r="C30" s="224"/>
      <c r="D30" s="224"/>
      <c r="E30" s="72"/>
      <c r="F30" s="73"/>
      <c r="I30" s="129" t="str">
        <f>IF(A30="","",HYPERLINK("#'Action Items'!A1", "Go back to Action Items"))</f>
        <v/>
      </c>
    </row>
    <row r="31" spans="1:14" x14ac:dyDescent="0.25">
      <c r="A31" s="71" t="str">
        <f>IF(B31&lt;&gt;"", IF(D31 = "", MAX($A$30:A30)+1, ""), "")</f>
        <v/>
      </c>
      <c r="B31" s="224"/>
      <c r="C31" s="224"/>
      <c r="D31" s="224"/>
      <c r="E31" s="72"/>
      <c r="F31" s="73"/>
      <c r="I31" s="129" t="str">
        <f t="shared" ref="I31:I94" si="2">IF(A31="","",HYPERLINK("#'Action Items'!A1", "Go back to Action Items"))</f>
        <v/>
      </c>
    </row>
    <row r="32" spans="1:14" x14ac:dyDescent="0.25">
      <c r="A32" s="71" t="str">
        <f>IF(B32&lt;&gt;"", IF(D32 = "", MAX($A$30:A31)+1, ""), "")</f>
        <v/>
      </c>
      <c r="B32" s="224"/>
      <c r="C32" s="224"/>
      <c r="D32" s="224"/>
      <c r="E32" s="72"/>
      <c r="F32" s="73"/>
      <c r="I32" s="129" t="str">
        <f t="shared" si="2"/>
        <v/>
      </c>
    </row>
    <row r="33" spans="1:9" x14ac:dyDescent="0.25">
      <c r="A33" s="71" t="str">
        <f>IF(B33&lt;&gt;"", IF(D33 = "", MAX($A$30:A32)+1, ""), "")</f>
        <v/>
      </c>
      <c r="B33" s="224"/>
      <c r="C33" s="224"/>
      <c r="D33" s="224"/>
      <c r="E33" s="72"/>
      <c r="F33" s="73"/>
      <c r="I33" s="129" t="str">
        <f t="shared" si="2"/>
        <v/>
      </c>
    </row>
    <row r="34" spans="1:9" x14ac:dyDescent="0.25">
      <c r="A34" s="71" t="str">
        <f>IF(B34&lt;&gt;"", IF(D34 = "", MAX($A$30:A33)+1, ""), "")</f>
        <v/>
      </c>
      <c r="B34" s="224"/>
      <c r="C34" s="224"/>
      <c r="D34" s="224"/>
      <c r="E34" s="72"/>
      <c r="F34" s="73"/>
      <c r="I34" s="129" t="str">
        <f t="shared" si="2"/>
        <v/>
      </c>
    </row>
    <row r="35" spans="1:9" x14ac:dyDescent="0.25">
      <c r="A35" s="71" t="str">
        <f>IF(B35&lt;&gt;"", IF(D35 = "", MAX($A$30:A34)+1, ""), "")</f>
        <v/>
      </c>
      <c r="B35" s="224"/>
      <c r="C35" s="224"/>
      <c r="D35" s="224"/>
      <c r="E35" s="72"/>
      <c r="F35" s="73"/>
      <c r="I35" s="129" t="str">
        <f t="shared" si="2"/>
        <v/>
      </c>
    </row>
    <row r="36" spans="1:9" x14ac:dyDescent="0.25">
      <c r="A36" s="71" t="str">
        <f>IF(B36&lt;&gt;"", IF(D36 = "", MAX($A$30:A35)+1, ""), "")</f>
        <v/>
      </c>
      <c r="B36" s="224"/>
      <c r="C36" s="224"/>
      <c r="D36" s="224"/>
      <c r="E36" s="72"/>
      <c r="F36" s="73"/>
      <c r="I36" s="129" t="str">
        <f t="shared" si="2"/>
        <v/>
      </c>
    </row>
    <row r="37" spans="1:9" x14ac:dyDescent="0.25">
      <c r="A37" s="71" t="str">
        <f>IF(B37&lt;&gt;"", IF(D37 = "", MAX($A$30:A36)+1, ""), "")</f>
        <v/>
      </c>
      <c r="B37" s="224"/>
      <c r="C37" s="224"/>
      <c r="D37" s="224"/>
      <c r="E37" s="72"/>
      <c r="F37" s="73"/>
      <c r="I37" s="129" t="str">
        <f t="shared" si="2"/>
        <v/>
      </c>
    </row>
    <row r="38" spans="1:9" x14ac:dyDescent="0.25">
      <c r="A38" s="71" t="str">
        <f>IF(B38&lt;&gt;"", IF(D38 = "", MAX($A$30:A37)+1, ""), "")</f>
        <v/>
      </c>
      <c r="B38" s="224"/>
      <c r="C38" s="224"/>
      <c r="D38" s="224"/>
      <c r="E38" s="72"/>
      <c r="F38" s="73"/>
      <c r="I38" s="129" t="str">
        <f t="shared" si="2"/>
        <v/>
      </c>
    </row>
    <row r="39" spans="1:9" x14ac:dyDescent="0.25">
      <c r="A39" s="71" t="str">
        <f>IF(B39&lt;&gt;"", IF(D39 = "", MAX($A$30:A38)+1, ""), "")</f>
        <v/>
      </c>
      <c r="B39" s="224"/>
      <c r="C39" s="224"/>
      <c r="D39" s="224"/>
      <c r="E39" s="72"/>
      <c r="F39" s="73"/>
      <c r="I39" s="129" t="str">
        <f t="shared" si="2"/>
        <v/>
      </c>
    </row>
    <row r="40" spans="1:9" x14ac:dyDescent="0.25">
      <c r="A40" s="71" t="str">
        <f>IF(B40&lt;&gt;"", IF(D40 = "", MAX($A$30:A39)+1, ""), "")</f>
        <v/>
      </c>
      <c r="B40" s="224"/>
      <c r="C40" s="224"/>
      <c r="D40" s="224"/>
      <c r="E40" s="72"/>
      <c r="F40" s="73"/>
      <c r="I40" s="129" t="str">
        <f t="shared" si="2"/>
        <v/>
      </c>
    </row>
    <row r="41" spans="1:9" x14ac:dyDescent="0.25">
      <c r="A41" s="71" t="str">
        <f>IF(B41&lt;&gt;"", IF(D41 = "", MAX($A$30:A40)+1, ""), "")</f>
        <v/>
      </c>
      <c r="B41" s="224"/>
      <c r="C41" s="224"/>
      <c r="D41" s="224"/>
      <c r="E41" s="72"/>
      <c r="F41" s="73"/>
      <c r="I41" s="129" t="str">
        <f t="shared" si="2"/>
        <v/>
      </c>
    </row>
    <row r="42" spans="1:9" x14ac:dyDescent="0.25">
      <c r="A42" s="71" t="str">
        <f>IF(B42&lt;&gt;"", IF(D42 = "", MAX($A$30:A41)+1, ""), "")</f>
        <v/>
      </c>
      <c r="B42" s="224"/>
      <c r="C42" s="224"/>
      <c r="D42" s="224"/>
      <c r="E42" s="72"/>
      <c r="F42" s="73"/>
      <c r="I42" s="129" t="str">
        <f t="shared" si="2"/>
        <v/>
      </c>
    </row>
    <row r="43" spans="1:9" x14ac:dyDescent="0.25">
      <c r="A43" s="71" t="str">
        <f>IF(B43&lt;&gt;"", IF(D43 = "", MAX($A$30:A42)+1, ""), "")</f>
        <v/>
      </c>
      <c r="B43" s="224"/>
      <c r="C43" s="224"/>
      <c r="D43" s="224"/>
      <c r="E43" s="72"/>
      <c r="F43" s="73"/>
      <c r="I43" s="129" t="str">
        <f t="shared" si="2"/>
        <v/>
      </c>
    </row>
    <row r="44" spans="1:9" x14ac:dyDescent="0.25">
      <c r="A44" s="71" t="str">
        <f>IF(B44&lt;&gt;"", IF(D44 = "", MAX($A$30:A43)+1, ""), "")</f>
        <v/>
      </c>
      <c r="B44" s="224"/>
      <c r="C44" s="224"/>
      <c r="D44" s="224"/>
      <c r="E44" s="72"/>
      <c r="F44" s="73"/>
      <c r="I44" s="129" t="str">
        <f t="shared" si="2"/>
        <v/>
      </c>
    </row>
    <row r="45" spans="1:9" x14ac:dyDescent="0.25">
      <c r="A45" s="71"/>
      <c r="B45" s="224"/>
      <c r="C45" s="224"/>
      <c r="D45" s="224"/>
      <c r="E45" s="72"/>
      <c r="F45" s="73"/>
      <c r="I45" s="129" t="str">
        <f t="shared" si="2"/>
        <v/>
      </c>
    </row>
    <row r="46" spans="1:9" x14ac:dyDescent="0.25">
      <c r="A46" s="71"/>
      <c r="B46" s="224"/>
      <c r="C46" s="224"/>
      <c r="D46" s="224"/>
      <c r="E46" s="72"/>
      <c r="F46" s="73"/>
      <c r="I46" s="129" t="str">
        <f t="shared" si="2"/>
        <v/>
      </c>
    </row>
    <row r="47" spans="1:9" x14ac:dyDescent="0.25">
      <c r="A47" s="71"/>
      <c r="B47" s="224"/>
      <c r="C47" s="224"/>
      <c r="D47" s="224"/>
      <c r="E47" s="72"/>
      <c r="F47" s="73"/>
      <c r="I47" s="129" t="str">
        <f t="shared" si="2"/>
        <v/>
      </c>
    </row>
    <row r="48" spans="1:9" x14ac:dyDescent="0.25">
      <c r="A48" s="71"/>
      <c r="B48" s="224"/>
      <c r="C48" s="224"/>
      <c r="D48" s="224"/>
      <c r="E48" s="72"/>
      <c r="F48" s="73"/>
      <c r="I48" s="129" t="str">
        <f t="shared" si="2"/>
        <v/>
      </c>
    </row>
    <row r="49" spans="1:9" x14ac:dyDescent="0.25">
      <c r="A49" s="71"/>
      <c r="B49" s="224"/>
      <c r="C49" s="224"/>
      <c r="D49" s="224"/>
      <c r="E49" s="72"/>
      <c r="F49" s="73"/>
      <c r="I49" s="129" t="str">
        <f t="shared" si="2"/>
        <v/>
      </c>
    </row>
    <row r="50" spans="1:9" x14ac:dyDescent="0.25">
      <c r="A50" s="71"/>
      <c r="B50" s="224"/>
      <c r="C50" s="224"/>
      <c r="D50" s="224"/>
      <c r="E50" s="72"/>
      <c r="F50" s="73"/>
      <c r="I50" s="129" t="str">
        <f t="shared" si="2"/>
        <v/>
      </c>
    </row>
    <row r="51" spans="1:9" x14ac:dyDescent="0.25">
      <c r="A51" s="71"/>
      <c r="B51" s="224"/>
      <c r="C51" s="224"/>
      <c r="D51" s="224"/>
      <c r="E51" s="72"/>
      <c r="F51" s="73"/>
      <c r="I51" s="129" t="str">
        <f t="shared" si="2"/>
        <v/>
      </c>
    </row>
    <row r="52" spans="1:9" x14ac:dyDescent="0.25">
      <c r="A52" s="71"/>
      <c r="B52" s="224"/>
      <c r="C52" s="224"/>
      <c r="D52" s="224"/>
      <c r="E52" s="72"/>
      <c r="F52" s="73"/>
      <c r="I52" s="129" t="str">
        <f t="shared" si="2"/>
        <v/>
      </c>
    </row>
    <row r="53" spans="1:9" x14ac:dyDescent="0.25">
      <c r="A53" s="71"/>
      <c r="B53" s="224"/>
      <c r="C53" s="224"/>
      <c r="D53" s="224"/>
      <c r="E53" s="72"/>
      <c r="F53" s="73"/>
      <c r="I53" s="129" t="str">
        <f t="shared" si="2"/>
        <v/>
      </c>
    </row>
    <row r="54" spans="1:9" x14ac:dyDescent="0.25">
      <c r="A54" s="71"/>
      <c r="B54" s="224"/>
      <c r="C54" s="224"/>
      <c r="D54" s="224"/>
      <c r="E54" s="72"/>
      <c r="F54" s="73"/>
      <c r="I54" s="129" t="str">
        <f t="shared" si="2"/>
        <v/>
      </c>
    </row>
    <row r="55" spans="1:9" x14ac:dyDescent="0.25">
      <c r="A55" s="71"/>
      <c r="B55" s="224"/>
      <c r="C55" s="224"/>
      <c r="D55" s="224"/>
      <c r="E55" s="72"/>
      <c r="F55" s="73"/>
      <c r="I55" s="129" t="str">
        <f t="shared" si="2"/>
        <v/>
      </c>
    </row>
    <row r="56" spans="1:9" x14ac:dyDescent="0.25">
      <c r="A56" s="71"/>
      <c r="B56" s="224"/>
      <c r="C56" s="224"/>
      <c r="D56" s="224"/>
      <c r="E56" s="72"/>
      <c r="F56" s="73"/>
      <c r="I56" s="129" t="str">
        <f t="shared" si="2"/>
        <v/>
      </c>
    </row>
    <row r="57" spans="1:9" x14ac:dyDescent="0.25">
      <c r="A57" s="71"/>
      <c r="B57" s="224"/>
      <c r="C57" s="224"/>
      <c r="D57" s="224"/>
      <c r="E57" s="72"/>
      <c r="F57" s="73"/>
      <c r="I57" s="129" t="str">
        <f t="shared" si="2"/>
        <v/>
      </c>
    </row>
    <row r="58" spans="1:9" x14ac:dyDescent="0.25">
      <c r="A58" s="71"/>
      <c r="B58" s="224"/>
      <c r="C58" s="224"/>
      <c r="D58" s="224"/>
      <c r="E58" s="72"/>
      <c r="F58" s="73"/>
      <c r="I58" s="129" t="str">
        <f t="shared" si="2"/>
        <v/>
      </c>
    </row>
    <row r="59" spans="1:9" x14ac:dyDescent="0.25">
      <c r="A59" s="71"/>
      <c r="B59" s="224"/>
      <c r="C59" s="224"/>
      <c r="D59" s="224"/>
      <c r="E59" s="72"/>
      <c r="F59" s="73"/>
      <c r="I59" s="129" t="str">
        <f t="shared" si="2"/>
        <v/>
      </c>
    </row>
    <row r="60" spans="1:9" x14ac:dyDescent="0.25">
      <c r="A60" s="71"/>
      <c r="B60" s="224"/>
      <c r="C60" s="224"/>
      <c r="D60" s="224"/>
      <c r="E60" s="72"/>
      <c r="F60" s="73"/>
      <c r="I60" s="129" t="str">
        <f t="shared" si="2"/>
        <v/>
      </c>
    </row>
    <row r="61" spans="1:9" x14ac:dyDescent="0.25">
      <c r="A61" s="71"/>
      <c r="B61" s="224"/>
      <c r="C61" s="224"/>
      <c r="D61" s="224"/>
      <c r="E61" s="72"/>
      <c r="F61" s="73"/>
      <c r="I61" s="129" t="str">
        <f t="shared" si="2"/>
        <v/>
      </c>
    </row>
    <row r="62" spans="1:9" x14ac:dyDescent="0.25">
      <c r="A62" s="71"/>
      <c r="B62" s="224"/>
      <c r="C62" s="224"/>
      <c r="D62" s="224"/>
      <c r="E62" s="72"/>
      <c r="F62" s="73"/>
      <c r="I62" s="129" t="str">
        <f t="shared" si="2"/>
        <v/>
      </c>
    </row>
    <row r="63" spans="1:9" x14ac:dyDescent="0.25">
      <c r="A63" s="71"/>
      <c r="B63" s="224"/>
      <c r="C63" s="224"/>
      <c r="D63" s="224"/>
      <c r="E63" s="72"/>
      <c r="F63" s="73"/>
      <c r="I63" s="129" t="str">
        <f t="shared" si="2"/>
        <v/>
      </c>
    </row>
    <row r="64" spans="1:9" x14ac:dyDescent="0.25">
      <c r="A64" s="71"/>
      <c r="B64" s="224"/>
      <c r="C64" s="224"/>
      <c r="D64" s="224"/>
      <c r="E64" s="72"/>
      <c r="F64" s="73"/>
      <c r="I64" s="129" t="str">
        <f t="shared" si="2"/>
        <v/>
      </c>
    </row>
    <row r="65" spans="1:9" x14ac:dyDescent="0.25">
      <c r="A65" s="71"/>
      <c r="B65" s="224"/>
      <c r="C65" s="224"/>
      <c r="D65" s="224"/>
      <c r="E65" s="72"/>
      <c r="F65" s="73"/>
      <c r="I65" s="129" t="str">
        <f t="shared" si="2"/>
        <v/>
      </c>
    </row>
    <row r="66" spans="1:9" x14ac:dyDescent="0.25">
      <c r="A66" s="71"/>
      <c r="B66" s="224"/>
      <c r="C66" s="224"/>
      <c r="D66" s="224"/>
      <c r="E66" s="72"/>
      <c r="F66" s="73"/>
      <c r="I66" s="129" t="str">
        <f t="shared" si="2"/>
        <v/>
      </c>
    </row>
    <row r="67" spans="1:9" x14ac:dyDescent="0.25">
      <c r="A67" s="71"/>
      <c r="B67" s="224"/>
      <c r="C67" s="224"/>
      <c r="D67" s="224"/>
      <c r="E67" s="72"/>
      <c r="F67" s="73"/>
      <c r="I67" s="129" t="str">
        <f t="shared" si="2"/>
        <v/>
      </c>
    </row>
    <row r="68" spans="1:9" x14ac:dyDescent="0.25">
      <c r="A68" s="71"/>
      <c r="B68" s="224"/>
      <c r="C68" s="224"/>
      <c r="D68" s="224"/>
      <c r="E68" s="72"/>
      <c r="F68" s="73"/>
      <c r="I68" s="129" t="str">
        <f t="shared" si="2"/>
        <v/>
      </c>
    </row>
    <row r="69" spans="1:9" x14ac:dyDescent="0.25">
      <c r="A69" s="71"/>
      <c r="B69" s="224"/>
      <c r="C69" s="224"/>
      <c r="D69" s="224"/>
      <c r="E69" s="72"/>
      <c r="F69" s="73"/>
      <c r="I69" s="129" t="str">
        <f t="shared" si="2"/>
        <v/>
      </c>
    </row>
    <row r="70" spans="1:9" x14ac:dyDescent="0.25">
      <c r="A70" s="71"/>
      <c r="B70" s="224"/>
      <c r="C70" s="224"/>
      <c r="D70" s="224"/>
      <c r="E70" s="72"/>
      <c r="F70" s="73"/>
      <c r="I70" s="129" t="str">
        <f t="shared" si="2"/>
        <v/>
      </c>
    </row>
    <row r="71" spans="1:9" x14ac:dyDescent="0.25">
      <c r="A71" s="71"/>
      <c r="B71" s="224"/>
      <c r="C71" s="224"/>
      <c r="D71" s="224"/>
      <c r="E71" s="72"/>
      <c r="F71" s="73"/>
      <c r="I71" s="129" t="str">
        <f t="shared" si="2"/>
        <v/>
      </c>
    </row>
    <row r="72" spans="1:9" x14ac:dyDescent="0.25">
      <c r="A72" s="71"/>
      <c r="B72" s="224"/>
      <c r="C72" s="224"/>
      <c r="D72" s="224"/>
      <c r="E72" s="72"/>
      <c r="F72" s="73"/>
      <c r="I72" s="129" t="str">
        <f t="shared" si="2"/>
        <v/>
      </c>
    </row>
    <row r="73" spans="1:9" x14ac:dyDescent="0.25">
      <c r="A73" s="71"/>
      <c r="B73" s="224"/>
      <c r="C73" s="224"/>
      <c r="D73" s="224"/>
      <c r="E73" s="72"/>
      <c r="F73" s="73"/>
      <c r="I73" s="129" t="str">
        <f t="shared" si="2"/>
        <v/>
      </c>
    </row>
    <row r="74" spans="1:9" x14ac:dyDescent="0.25">
      <c r="A74" s="71"/>
      <c r="B74" s="224"/>
      <c r="C74" s="224"/>
      <c r="D74" s="224"/>
      <c r="E74" s="72"/>
      <c r="F74" s="73"/>
      <c r="I74" s="129" t="str">
        <f t="shared" si="2"/>
        <v/>
      </c>
    </row>
    <row r="75" spans="1:9" x14ac:dyDescent="0.25">
      <c r="A75" s="71"/>
      <c r="B75" s="224"/>
      <c r="C75" s="224"/>
      <c r="D75" s="224"/>
      <c r="E75" s="72"/>
      <c r="F75" s="73"/>
      <c r="I75" s="129" t="str">
        <f t="shared" si="2"/>
        <v/>
      </c>
    </row>
    <row r="76" spans="1:9" x14ac:dyDescent="0.25">
      <c r="A76" s="71"/>
      <c r="B76" s="224"/>
      <c r="C76" s="224"/>
      <c r="D76" s="224"/>
      <c r="E76" s="72"/>
      <c r="F76" s="73"/>
      <c r="I76" s="129" t="str">
        <f t="shared" si="2"/>
        <v/>
      </c>
    </row>
    <row r="77" spans="1:9" x14ac:dyDescent="0.25">
      <c r="A77" s="71"/>
      <c r="B77" s="224"/>
      <c r="C77" s="224"/>
      <c r="D77" s="224"/>
      <c r="E77" s="72"/>
      <c r="F77" s="73"/>
      <c r="I77" s="129" t="str">
        <f t="shared" si="2"/>
        <v/>
      </c>
    </row>
    <row r="78" spans="1:9" x14ac:dyDescent="0.25">
      <c r="A78" s="71"/>
      <c r="B78" s="224"/>
      <c r="C78" s="224"/>
      <c r="D78" s="224"/>
      <c r="E78" s="72"/>
      <c r="F78" s="73"/>
      <c r="I78" s="129" t="str">
        <f t="shared" si="2"/>
        <v/>
      </c>
    </row>
    <row r="79" spans="1:9" x14ac:dyDescent="0.25">
      <c r="A79" s="71"/>
      <c r="B79" s="224"/>
      <c r="C79" s="224"/>
      <c r="D79" s="224"/>
      <c r="E79" s="72"/>
      <c r="F79" s="73"/>
      <c r="I79" s="129" t="str">
        <f t="shared" si="2"/>
        <v/>
      </c>
    </row>
    <row r="80" spans="1:9" x14ac:dyDescent="0.25">
      <c r="A80" s="71"/>
      <c r="B80" s="224"/>
      <c r="C80" s="224"/>
      <c r="D80" s="224"/>
      <c r="E80" s="72"/>
      <c r="F80" s="73"/>
      <c r="I80" s="129" t="str">
        <f t="shared" si="2"/>
        <v/>
      </c>
    </row>
    <row r="81" spans="1:9" x14ac:dyDescent="0.25">
      <c r="A81" s="71"/>
      <c r="B81" s="224"/>
      <c r="C81" s="224"/>
      <c r="D81" s="224"/>
      <c r="E81" s="72"/>
      <c r="F81" s="73"/>
      <c r="I81" s="129" t="str">
        <f t="shared" si="2"/>
        <v/>
      </c>
    </row>
    <row r="82" spans="1:9" x14ac:dyDescent="0.25">
      <c r="A82" s="71"/>
      <c r="B82" s="224"/>
      <c r="C82" s="224"/>
      <c r="D82" s="224"/>
      <c r="E82" s="72"/>
      <c r="F82" s="73"/>
      <c r="I82" s="129" t="str">
        <f t="shared" si="2"/>
        <v/>
      </c>
    </row>
    <row r="83" spans="1:9" x14ac:dyDescent="0.25">
      <c r="A83" s="71"/>
      <c r="B83" s="224"/>
      <c r="C83" s="224"/>
      <c r="D83" s="224"/>
      <c r="E83" s="72"/>
      <c r="F83" s="73"/>
      <c r="I83" s="129" t="str">
        <f t="shared" si="2"/>
        <v/>
      </c>
    </row>
    <row r="84" spans="1:9" x14ac:dyDescent="0.25">
      <c r="A84" s="71"/>
      <c r="B84" s="224"/>
      <c r="C84" s="224"/>
      <c r="D84" s="224"/>
      <c r="E84" s="72"/>
      <c r="F84" s="73"/>
      <c r="I84" s="129" t="str">
        <f t="shared" si="2"/>
        <v/>
      </c>
    </row>
    <row r="85" spans="1:9" x14ac:dyDescent="0.25">
      <c r="A85" s="71"/>
      <c r="B85" s="224"/>
      <c r="C85" s="224"/>
      <c r="D85" s="224"/>
      <c r="E85" s="72"/>
      <c r="F85" s="73"/>
      <c r="I85" s="129" t="str">
        <f t="shared" si="2"/>
        <v/>
      </c>
    </row>
    <row r="86" spans="1:9" x14ac:dyDescent="0.25">
      <c r="A86" s="71"/>
      <c r="B86" s="224"/>
      <c r="C86" s="224"/>
      <c r="D86" s="224"/>
      <c r="E86" s="72"/>
      <c r="F86" s="73"/>
      <c r="I86" s="129" t="str">
        <f t="shared" si="2"/>
        <v/>
      </c>
    </row>
    <row r="87" spans="1:9" x14ac:dyDescent="0.25">
      <c r="A87" s="71"/>
      <c r="B87" s="224"/>
      <c r="C87" s="224"/>
      <c r="D87" s="224"/>
      <c r="E87" s="72"/>
      <c r="F87" s="73"/>
      <c r="I87" s="129" t="str">
        <f t="shared" si="2"/>
        <v/>
      </c>
    </row>
    <row r="88" spans="1:9" x14ac:dyDescent="0.25">
      <c r="A88" s="71"/>
      <c r="B88" s="224"/>
      <c r="C88" s="224"/>
      <c r="D88" s="224"/>
      <c r="E88" s="72"/>
      <c r="F88" s="73"/>
      <c r="I88" s="129" t="str">
        <f t="shared" si="2"/>
        <v/>
      </c>
    </row>
    <row r="89" spans="1:9" x14ac:dyDescent="0.25">
      <c r="A89" s="71"/>
      <c r="B89" s="224"/>
      <c r="C89" s="224"/>
      <c r="D89" s="224"/>
      <c r="E89" s="72"/>
      <c r="F89" s="73"/>
      <c r="I89" s="129" t="str">
        <f t="shared" si="2"/>
        <v/>
      </c>
    </row>
    <row r="90" spans="1:9" x14ac:dyDescent="0.25">
      <c r="A90" s="71"/>
      <c r="B90" s="224"/>
      <c r="C90" s="224"/>
      <c r="D90" s="224"/>
      <c r="E90" s="72"/>
      <c r="F90" s="73"/>
      <c r="I90" s="129" t="str">
        <f t="shared" si="2"/>
        <v/>
      </c>
    </row>
    <row r="91" spans="1:9" x14ac:dyDescent="0.25">
      <c r="A91" s="71"/>
      <c r="B91" s="224"/>
      <c r="C91" s="224"/>
      <c r="D91" s="224"/>
      <c r="E91" s="72"/>
      <c r="F91" s="73"/>
      <c r="I91" s="129" t="str">
        <f t="shared" si="2"/>
        <v/>
      </c>
    </row>
    <row r="92" spans="1:9" x14ac:dyDescent="0.25">
      <c r="A92" s="71"/>
      <c r="B92" s="224"/>
      <c r="C92" s="224"/>
      <c r="D92" s="224"/>
      <c r="E92" s="72"/>
      <c r="F92" s="73"/>
      <c r="I92" s="129" t="str">
        <f t="shared" si="2"/>
        <v/>
      </c>
    </row>
    <row r="93" spans="1:9" x14ac:dyDescent="0.25">
      <c r="A93" s="71"/>
      <c r="B93" s="224"/>
      <c r="C93" s="224"/>
      <c r="D93" s="224"/>
      <c r="E93" s="72"/>
      <c r="F93" s="73"/>
      <c r="I93" s="129" t="str">
        <f t="shared" si="2"/>
        <v/>
      </c>
    </row>
    <row r="94" spans="1:9" x14ac:dyDescent="0.25">
      <c r="A94" s="71"/>
      <c r="B94" s="224"/>
      <c r="C94" s="224"/>
      <c r="D94" s="224"/>
      <c r="E94" s="72"/>
      <c r="F94" s="73"/>
      <c r="I94" s="129" t="str">
        <f t="shared" si="2"/>
        <v/>
      </c>
    </row>
    <row r="95" spans="1:9" x14ac:dyDescent="0.25">
      <c r="A95" s="71"/>
      <c r="B95" s="224"/>
      <c r="C95" s="224"/>
      <c r="D95" s="224"/>
      <c r="E95" s="72"/>
      <c r="F95" s="73"/>
      <c r="I95" s="129" t="str">
        <f t="shared" ref="I95:I108" si="3">IF(A95="","",HYPERLINK("#'Action Items'!A1", "Go back to Action Items"))</f>
        <v/>
      </c>
    </row>
    <row r="96" spans="1:9" x14ac:dyDescent="0.25">
      <c r="A96" s="71"/>
      <c r="B96" s="224"/>
      <c r="C96" s="224"/>
      <c r="D96" s="224"/>
      <c r="E96" s="72"/>
      <c r="F96" s="73"/>
      <c r="I96" s="129" t="str">
        <f t="shared" si="3"/>
        <v/>
      </c>
    </row>
    <row r="97" spans="1:9" x14ac:dyDescent="0.25">
      <c r="A97" s="71"/>
      <c r="B97" s="224"/>
      <c r="C97" s="224"/>
      <c r="D97" s="224"/>
      <c r="E97" s="72"/>
      <c r="F97" s="73"/>
      <c r="I97" s="129" t="str">
        <f t="shared" si="3"/>
        <v/>
      </c>
    </row>
    <row r="98" spans="1:9" x14ac:dyDescent="0.25">
      <c r="A98" s="71"/>
      <c r="B98" s="224"/>
      <c r="C98" s="224"/>
      <c r="D98" s="224"/>
      <c r="E98" s="72"/>
      <c r="F98" s="73"/>
      <c r="I98" s="129" t="str">
        <f t="shared" si="3"/>
        <v/>
      </c>
    </row>
    <row r="99" spans="1:9" x14ac:dyDescent="0.25">
      <c r="A99" s="71"/>
      <c r="B99" s="224"/>
      <c r="C99" s="224"/>
      <c r="D99" s="224"/>
      <c r="E99" s="72"/>
      <c r="F99" s="73"/>
      <c r="I99" s="129" t="str">
        <f t="shared" si="3"/>
        <v/>
      </c>
    </row>
    <row r="100" spans="1:9" x14ac:dyDescent="0.25">
      <c r="A100" s="71"/>
      <c r="B100" s="224"/>
      <c r="C100" s="224"/>
      <c r="D100" s="224"/>
      <c r="E100" s="72"/>
      <c r="F100" s="73"/>
      <c r="I100" s="129" t="str">
        <f t="shared" si="3"/>
        <v/>
      </c>
    </row>
    <row r="101" spans="1:9" x14ac:dyDescent="0.25">
      <c r="A101" s="71"/>
      <c r="B101" s="224"/>
      <c r="C101" s="224"/>
      <c r="D101" s="224"/>
      <c r="E101" s="72"/>
      <c r="F101" s="73"/>
      <c r="I101" s="129" t="str">
        <f t="shared" si="3"/>
        <v/>
      </c>
    </row>
    <row r="102" spans="1:9" x14ac:dyDescent="0.25">
      <c r="A102" s="71"/>
      <c r="B102" s="224"/>
      <c r="C102" s="224"/>
      <c r="D102" s="224"/>
      <c r="E102" s="72"/>
      <c r="F102" s="73"/>
      <c r="I102" s="129" t="str">
        <f t="shared" si="3"/>
        <v/>
      </c>
    </row>
    <row r="103" spans="1:9" x14ac:dyDescent="0.25">
      <c r="A103" s="71"/>
      <c r="B103" s="224"/>
      <c r="C103" s="224"/>
      <c r="D103" s="224"/>
      <c r="E103" s="72"/>
      <c r="F103" s="73"/>
      <c r="I103" s="129" t="str">
        <f t="shared" si="3"/>
        <v/>
      </c>
    </row>
    <row r="104" spans="1:9" x14ac:dyDescent="0.25">
      <c r="A104" s="71"/>
      <c r="B104" s="224"/>
      <c r="C104" s="224"/>
      <c r="D104" s="224"/>
      <c r="E104" s="72"/>
      <c r="F104" s="73"/>
      <c r="I104" s="129" t="str">
        <f t="shared" si="3"/>
        <v/>
      </c>
    </row>
    <row r="105" spans="1:9" x14ac:dyDescent="0.25">
      <c r="A105" s="71"/>
      <c r="B105" s="224"/>
      <c r="C105" s="224"/>
      <c r="D105" s="224"/>
      <c r="E105" s="72"/>
      <c r="F105" s="73"/>
      <c r="I105" s="129" t="str">
        <f t="shared" si="3"/>
        <v/>
      </c>
    </row>
    <row r="106" spans="1:9" x14ac:dyDescent="0.25">
      <c r="A106" s="71"/>
      <c r="B106" s="224"/>
      <c r="C106" s="224"/>
      <c r="D106" s="224"/>
      <c r="E106" s="72"/>
      <c r="F106" s="73"/>
      <c r="I106" s="129" t="str">
        <f t="shared" si="3"/>
        <v/>
      </c>
    </row>
    <row r="107" spans="1:9" x14ac:dyDescent="0.25">
      <c r="A107" s="71"/>
      <c r="B107" s="224"/>
      <c r="C107" s="224"/>
      <c r="D107" s="224"/>
      <c r="E107" s="72"/>
      <c r="F107" s="73"/>
      <c r="I107" s="129" t="str">
        <f t="shared" si="3"/>
        <v/>
      </c>
    </row>
    <row r="108" spans="1:9" x14ac:dyDescent="0.25">
      <c r="A108" s="71"/>
      <c r="B108" s="224"/>
      <c r="C108" s="224"/>
      <c r="D108" s="224"/>
      <c r="E108" s="72"/>
      <c r="F108" s="73"/>
      <c r="I108" s="129" t="str">
        <f t="shared" si="3"/>
        <v/>
      </c>
    </row>
    <row r="109" spans="1:9" x14ac:dyDescent="0.25">
      <c r="I109" s="129"/>
    </row>
    <row r="110" spans="1:9" x14ac:dyDescent="0.25">
      <c r="I110" s="129"/>
    </row>
  </sheetData>
  <mergeCells count="4">
    <mergeCell ref="E8:G8"/>
    <mergeCell ref="E10:G10"/>
    <mergeCell ref="E11:G11"/>
    <mergeCell ref="E12:G12"/>
  </mergeCells>
  <conditionalFormatting sqref="B19:N19 B25:N26 J20:N24">
    <cfRule type="iconSet" priority="3">
      <iconSet>
        <cfvo type="percent" val="0"/>
        <cfvo type="num" val="1"/>
        <cfvo type="num" val="3"/>
      </iconSet>
    </cfRule>
  </conditionalFormatting>
  <conditionalFormatting sqref="B24:H24">
    <cfRule type="iconSet" priority="2">
      <iconSet>
        <cfvo type="percent" val="0"/>
        <cfvo type="num" val="1"/>
        <cfvo type="num" val="3"/>
      </iconSet>
    </cfRule>
  </conditionalFormatting>
  <conditionalFormatting sqref="I24">
    <cfRule type="iconSet" priority="1">
      <iconSet>
        <cfvo type="percent" val="0"/>
        <cfvo type="num" val="1"/>
        <cfvo type="num" val="3"/>
      </iconSet>
    </cfRule>
  </conditionalFormatting>
  <dataValidations count="4">
    <dataValidation allowBlank="1" showInputMessage="1" showErrorMessage="1" prompt="TK, License, NRE or Royalty" sqref="B7"/>
    <dataValidation allowBlank="1" showInputMessage="1" showErrorMessage="1" prompt="IPD or CSD" sqref="B8"/>
    <dataValidation allowBlank="1" showInputMessage="1" showErrorMessage="1" prompt="70% - 100% : Most likely close in this quarter_x000a_40% - 60% : Normal chance to close_x000a_0% - 30% : Low chance to close" sqref="B10"/>
    <dataValidation allowBlank="1" showInputMessage="1" showErrorMessage="1" prompt="Q1, Q2, Q3 or Q4" sqref="B11"/>
  </dataValidations>
  <hyperlinks>
    <hyperlink ref="A1" location="Menu!A1" display="Back To Menu"/>
    <hyperlink ref="B1" location="'Regular Cases'!A1" display="Regular Cases"/>
    <hyperlink ref="C1" location="QECD!B4" display="QECD"/>
    <hyperlink ref="D1" location="'Action Items'!A1" display="Action Items"/>
    <hyperlink ref="E1" location="Summary!A1" display="Summary"/>
    <hyperlink ref="F1" location="Weekly!A1" display="Weekly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Please choose &quot;High&quot;, &quot;Low&quot; or &quot;Funnel&quot; from the drop-down list, or enter it yourself._x000a__x000a_Funnel -- This project is being cooked and may go real in the next few quarters.">
          <x14:formula1>
            <xm:f>Worksheet!$A$2:$A$4</xm:f>
          </x14:formula1>
          <xm:sqref>B12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Q110"/>
  <sheetViews>
    <sheetView workbookViewId="0">
      <pane ySplit="2" topLeftCell="A3" activePane="bottomLeft" state="frozen"/>
      <selection pane="bottomLeft"/>
    </sheetView>
  </sheetViews>
  <sheetFormatPr defaultColWidth="18.42578125" defaultRowHeight="15" x14ac:dyDescent="0.25"/>
  <cols>
    <col min="1" max="1" width="24.5703125" style="1" customWidth="1"/>
    <col min="2" max="8" width="15.85546875" style="1" customWidth="1"/>
    <col min="9" max="9" width="17.140625" style="1" bestFit="1" customWidth="1"/>
    <col min="10" max="11" width="15.85546875" style="1" customWidth="1"/>
    <col min="12" max="14" width="15.85546875" style="1" hidden="1" customWidth="1"/>
    <col min="15" max="17" width="0" style="1" hidden="1" customWidth="1"/>
    <col min="18" max="16384" width="18.42578125" style="1"/>
  </cols>
  <sheetData>
    <row r="1" spans="1:17" s="68" customFormat="1" ht="18.75" x14ac:dyDescent="0.25">
      <c r="A1" s="226" t="s">
        <v>150</v>
      </c>
      <c r="B1" s="226" t="s">
        <v>149</v>
      </c>
      <c r="C1" s="226" t="s">
        <v>113</v>
      </c>
      <c r="D1" s="226" t="s">
        <v>21</v>
      </c>
      <c r="E1" s="226" t="s">
        <v>114</v>
      </c>
      <c r="F1" s="226" t="s">
        <v>177</v>
      </c>
    </row>
    <row r="2" spans="1:17" ht="4.5" customHeight="1" x14ac:dyDescent="0.25"/>
    <row r="3" spans="1:17" ht="28.5" x14ac:dyDescent="0.45">
      <c r="D3" s="223" t="str">
        <f ca="1">MID(CELL("filename",A1),FIND("]",CELL("filename",A1))+1,255)  &amp; IF(B5&lt;&gt;"", " : " &amp; B5 &amp; " - " &amp; B6, "")</f>
        <v>Project 22</v>
      </c>
    </row>
    <row r="4" spans="1:17" ht="18.75" x14ac:dyDescent="0.3">
      <c r="A4" s="115" t="s">
        <v>141</v>
      </c>
      <c r="B4" s="95"/>
      <c r="C4" s="95"/>
      <c r="D4" s="95"/>
      <c r="E4" s="95"/>
      <c r="F4" s="95" t="s">
        <v>153</v>
      </c>
      <c r="G4" s="95" t="s">
        <v>154</v>
      </c>
      <c r="L4" s="1" t="s">
        <v>147</v>
      </c>
      <c r="M4" s="1" t="s">
        <v>146</v>
      </c>
      <c r="N4" s="1" t="s">
        <v>152</v>
      </c>
      <c r="P4" s="1" t="s">
        <v>158</v>
      </c>
      <c r="Q4" s="1" t="s">
        <v>155</v>
      </c>
    </row>
    <row r="5" spans="1:17" x14ac:dyDescent="0.25">
      <c r="A5" s="95" t="s">
        <v>156</v>
      </c>
      <c r="B5" s="97"/>
      <c r="C5" s="95"/>
      <c r="D5" s="95" t="s">
        <v>20</v>
      </c>
      <c r="E5" s="95"/>
      <c r="F5" s="98"/>
      <c r="G5" s="98"/>
      <c r="L5" s="218" t="str">
        <f>IF(I23&lt;&gt;"", F5,"")</f>
        <v/>
      </c>
      <c r="M5" s="218" t="str">
        <f>IF(I23&lt;&gt;"","",IF(B10&gt;=40%,F5,""))</f>
        <v/>
      </c>
      <c r="N5" s="218">
        <f>IF(I23&lt;&gt;"","",IF(B10&lt;40%,F5,""))</f>
        <v>0</v>
      </c>
      <c r="P5" s="218" t="str">
        <f>IF(I23&lt;&gt;"", F6,"")</f>
        <v/>
      </c>
      <c r="Q5" s="1">
        <f>IF(P5 = "", F6, "")</f>
        <v>0</v>
      </c>
    </row>
    <row r="6" spans="1:17" x14ac:dyDescent="0.25">
      <c r="A6" s="95" t="s">
        <v>157</v>
      </c>
      <c r="B6" s="97"/>
      <c r="C6" s="95"/>
      <c r="D6" s="95" t="s">
        <v>45</v>
      </c>
      <c r="E6" s="95"/>
      <c r="F6" s="98"/>
      <c r="G6" s="98"/>
    </row>
    <row r="7" spans="1:17" x14ac:dyDescent="0.25">
      <c r="A7" s="95" t="s">
        <v>44</v>
      </c>
      <c r="B7" s="97"/>
      <c r="C7" s="95"/>
      <c r="D7" s="95"/>
      <c r="E7" s="95"/>
      <c r="F7" s="95"/>
      <c r="G7" s="95"/>
    </row>
    <row r="8" spans="1:17" x14ac:dyDescent="0.25">
      <c r="A8" s="95" t="s">
        <v>17</v>
      </c>
      <c r="B8" s="97"/>
      <c r="C8" s="95"/>
      <c r="D8" s="95" t="s">
        <v>43</v>
      </c>
      <c r="E8" s="253"/>
      <c r="F8" s="253"/>
      <c r="G8" s="253"/>
    </row>
    <row r="9" spans="1:17" x14ac:dyDescent="0.25">
      <c r="A9" s="95" t="s">
        <v>18</v>
      </c>
      <c r="B9" s="97"/>
      <c r="C9" s="95"/>
      <c r="D9" s="95"/>
      <c r="E9" s="95"/>
      <c r="F9" s="95"/>
      <c r="G9" s="95"/>
    </row>
    <row r="10" spans="1:17" x14ac:dyDescent="0.25">
      <c r="A10" s="95" t="s">
        <v>19</v>
      </c>
      <c r="B10" s="99"/>
      <c r="C10" s="95"/>
      <c r="D10" s="95" t="s">
        <v>159</v>
      </c>
      <c r="E10" s="253"/>
      <c r="F10" s="253"/>
      <c r="G10" s="253"/>
    </row>
    <row r="11" spans="1:17" x14ac:dyDescent="0.25">
      <c r="A11" s="95" t="s">
        <v>166</v>
      </c>
      <c r="B11" s="97"/>
      <c r="C11" s="95"/>
      <c r="D11" s="95" t="s">
        <v>160</v>
      </c>
      <c r="E11" s="253"/>
      <c r="F11" s="253"/>
      <c r="G11" s="253"/>
    </row>
    <row r="12" spans="1:17" x14ac:dyDescent="0.25">
      <c r="A12" s="95" t="s">
        <v>118</v>
      </c>
      <c r="B12" s="97"/>
      <c r="C12" s="95"/>
      <c r="D12" s="95" t="s">
        <v>161</v>
      </c>
      <c r="E12" s="253"/>
      <c r="F12" s="253"/>
      <c r="G12" s="253"/>
    </row>
    <row r="15" spans="1:17" ht="18.75" x14ac:dyDescent="0.3">
      <c r="A15" s="115" t="str">
        <f>"Stage: " &amp; B15</f>
        <v xml:space="preserve">Stage: </v>
      </c>
      <c r="B15" s="132" t="str">
        <f>IF(I23&lt;&gt;"", 10, IF(G23&lt;&gt;"", 8, IF(C23&lt;&gt;"", 6, IF(E18&lt;&gt;"", 4, IF(B18&lt;&gt;"", 2, "")))))</f>
        <v/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</row>
    <row r="16" spans="1:17" x14ac:dyDescent="0.25">
      <c r="A16" s="127" t="s">
        <v>0</v>
      </c>
      <c r="B16" s="216" t="s">
        <v>3</v>
      </c>
      <c r="C16" s="125" t="s">
        <v>6</v>
      </c>
      <c r="D16" s="125" t="s">
        <v>4</v>
      </c>
      <c r="E16" s="216" t="s">
        <v>5</v>
      </c>
      <c r="F16" s="125" t="s">
        <v>7</v>
      </c>
      <c r="G16" s="95"/>
      <c r="H16" s="95"/>
      <c r="I16" s="95"/>
      <c r="J16" s="95"/>
      <c r="K16" s="95"/>
      <c r="L16" s="95"/>
      <c r="M16" s="95"/>
      <c r="N16" s="95"/>
    </row>
    <row r="17" spans="1:14" x14ac:dyDescent="0.25">
      <c r="A17" s="126" t="s">
        <v>42</v>
      </c>
      <c r="B17" s="119"/>
      <c r="C17" s="119"/>
      <c r="D17" s="119"/>
      <c r="E17" s="119"/>
      <c r="F17" s="140"/>
      <c r="G17" s="96"/>
      <c r="H17" s="96"/>
      <c r="I17" s="96"/>
      <c r="J17" s="96"/>
      <c r="K17" s="96"/>
      <c r="L17" s="96"/>
      <c r="M17" s="96"/>
      <c r="N17" s="96"/>
    </row>
    <row r="18" spans="1:14" x14ac:dyDescent="0.25">
      <c r="A18" s="134" t="s">
        <v>1</v>
      </c>
      <c r="B18" s="118"/>
      <c r="C18" s="118"/>
      <c r="D18" s="118"/>
      <c r="E18" s="118"/>
      <c r="F18" s="133"/>
      <c r="G18" s="96"/>
      <c r="H18" s="96"/>
      <c r="I18" s="96"/>
      <c r="J18" s="96"/>
      <c r="K18" s="96"/>
      <c r="L18" s="96"/>
      <c r="M18" s="96"/>
      <c r="N18" s="96"/>
    </row>
    <row r="19" spans="1:14" x14ac:dyDescent="0.25">
      <c r="A19" s="134" t="s">
        <v>2</v>
      </c>
      <c r="B19" s="121" t="str">
        <f ca="1">IF(B18&lt;&gt;"", "Done", IF(B17&lt;&gt;"",(B17-TODAY()),""))</f>
        <v/>
      </c>
      <c r="C19" s="121" t="str">
        <f t="shared" ref="C19:N19" ca="1" si="0">IF(C18&lt;&gt;"", "Done", IF(C17&lt;&gt;"",(C17-TODAY()),""))</f>
        <v/>
      </c>
      <c r="D19" s="121" t="str">
        <f t="shared" ca="1" si="0"/>
        <v/>
      </c>
      <c r="E19" s="121" t="str">
        <f t="shared" ca="1" si="0"/>
        <v/>
      </c>
      <c r="F19" s="122" t="str">
        <f t="shared" ca="1" si="0"/>
        <v/>
      </c>
      <c r="G19" s="100" t="str">
        <f t="shared" ca="1" si="0"/>
        <v/>
      </c>
      <c r="H19" s="100" t="str">
        <f t="shared" ca="1" si="0"/>
        <v/>
      </c>
      <c r="I19" s="100" t="str">
        <f t="shared" ca="1" si="0"/>
        <v/>
      </c>
      <c r="J19" s="76" t="str">
        <f t="shared" ca="1" si="0"/>
        <v/>
      </c>
      <c r="K19" s="76" t="str">
        <f t="shared" ca="1" si="0"/>
        <v/>
      </c>
      <c r="L19" s="76" t="str">
        <f t="shared" ca="1" si="0"/>
        <v/>
      </c>
      <c r="M19" s="76" t="str">
        <f t="shared" ca="1" si="0"/>
        <v/>
      </c>
      <c r="N19" s="76" t="str">
        <f t="shared" ca="1" si="0"/>
        <v/>
      </c>
    </row>
    <row r="20" spans="1:14" x14ac:dyDescent="0.25">
      <c r="A20" s="135"/>
      <c r="B20" s="114"/>
      <c r="C20" s="114"/>
      <c r="D20" s="114"/>
      <c r="E20" s="114"/>
      <c r="F20" s="114"/>
      <c r="G20" s="114"/>
      <c r="H20" s="114"/>
      <c r="I20" s="114"/>
      <c r="J20" s="76"/>
      <c r="K20" s="76"/>
      <c r="L20" s="76"/>
      <c r="M20" s="76"/>
      <c r="N20" s="76"/>
    </row>
    <row r="21" spans="1:14" ht="30" x14ac:dyDescent="0.25">
      <c r="A21" s="126" t="s">
        <v>9</v>
      </c>
      <c r="B21" s="117" t="s">
        <v>8</v>
      </c>
      <c r="C21" s="217" t="s">
        <v>10</v>
      </c>
      <c r="D21" s="117" t="s">
        <v>11</v>
      </c>
      <c r="E21" s="117" t="s">
        <v>12</v>
      </c>
      <c r="F21" s="117" t="s">
        <v>13</v>
      </c>
      <c r="G21" s="217" t="s">
        <v>14</v>
      </c>
      <c r="H21" s="117" t="s">
        <v>16</v>
      </c>
      <c r="I21" s="217" t="s">
        <v>15</v>
      </c>
      <c r="J21" s="76"/>
      <c r="K21" s="76"/>
      <c r="L21" s="76"/>
      <c r="M21" s="76"/>
      <c r="N21" s="76"/>
    </row>
    <row r="22" spans="1:14" x14ac:dyDescent="0.25">
      <c r="A22" s="134" t="s">
        <v>42</v>
      </c>
      <c r="B22" s="118"/>
      <c r="C22" s="118"/>
      <c r="D22" s="118"/>
      <c r="E22" s="118"/>
      <c r="F22" s="118"/>
      <c r="G22" s="118"/>
      <c r="H22" s="118"/>
      <c r="I22" s="133"/>
      <c r="J22" s="76"/>
      <c r="K22" s="76"/>
      <c r="L22" s="76"/>
      <c r="M22" s="76"/>
      <c r="N22" s="76"/>
    </row>
    <row r="23" spans="1:14" x14ac:dyDescent="0.25">
      <c r="A23" s="134" t="s">
        <v>1</v>
      </c>
      <c r="B23" s="118"/>
      <c r="C23" s="118"/>
      <c r="D23" s="118"/>
      <c r="E23" s="118"/>
      <c r="F23" s="118"/>
      <c r="G23" s="118"/>
      <c r="H23" s="118"/>
      <c r="I23" s="133"/>
      <c r="J23" s="76"/>
      <c r="K23" s="76"/>
      <c r="L23" s="76"/>
      <c r="M23" s="76"/>
      <c r="N23" s="76"/>
    </row>
    <row r="24" spans="1:14" x14ac:dyDescent="0.25">
      <c r="A24" s="136" t="s">
        <v>2</v>
      </c>
      <c r="B24" s="124" t="str">
        <f ca="1">IF(B23&lt;&gt;"", "Done", IF(B22&lt;&gt;"",(B22-TODAY()),""))</f>
        <v/>
      </c>
      <c r="C24" s="124" t="str">
        <f t="shared" ref="C24:I24" ca="1" si="1">IF(C23&lt;&gt;"", "Done", IF(C22&lt;&gt;"",(C22-TODAY()),""))</f>
        <v/>
      </c>
      <c r="D24" s="124" t="str">
        <f t="shared" ca="1" si="1"/>
        <v/>
      </c>
      <c r="E24" s="124" t="str">
        <f t="shared" ca="1" si="1"/>
        <v/>
      </c>
      <c r="F24" s="124" t="str">
        <f t="shared" ca="1" si="1"/>
        <v/>
      </c>
      <c r="G24" s="124" t="str">
        <f t="shared" ca="1" si="1"/>
        <v/>
      </c>
      <c r="H24" s="120" t="str">
        <f t="shared" ca="1" si="1"/>
        <v/>
      </c>
      <c r="I24" s="122" t="str">
        <f t="shared" ca="1" si="1"/>
        <v/>
      </c>
      <c r="J24" s="76"/>
      <c r="K24" s="76"/>
      <c r="L24" s="76"/>
      <c r="M24" s="76"/>
      <c r="N24" s="76"/>
    </row>
    <row r="25" spans="1:14" x14ac:dyDescent="0.25">
      <c r="B25" s="76"/>
      <c r="C25" s="76"/>
      <c r="D25" s="76"/>
      <c r="E25" s="76"/>
      <c r="F25" s="76"/>
      <c r="G25" s="76"/>
      <c r="H25" s="123"/>
      <c r="I25" s="76"/>
      <c r="J25" s="76"/>
      <c r="K25" s="76"/>
      <c r="L25" s="76"/>
      <c r="M25" s="76"/>
      <c r="N25" s="76"/>
    </row>
    <row r="26" spans="1:14" x14ac:dyDescent="0.25"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</row>
    <row r="29" spans="1:14" ht="18.75" x14ac:dyDescent="0.3">
      <c r="A29" s="116" t="s">
        <v>21</v>
      </c>
      <c r="B29" s="66" t="s">
        <v>41</v>
      </c>
      <c r="C29" s="66" t="s">
        <v>42</v>
      </c>
      <c r="D29" s="66" t="s">
        <v>1</v>
      </c>
      <c r="E29" s="66" t="s">
        <v>67</v>
      </c>
      <c r="F29" s="1" t="s">
        <v>43</v>
      </c>
    </row>
    <row r="30" spans="1:14" x14ac:dyDescent="0.25">
      <c r="A30" s="71" t="str">
        <f>IF(B30&lt;&gt;"", IF(D30 = "", 1, ""), "")</f>
        <v/>
      </c>
      <c r="B30" s="224"/>
      <c r="C30" s="224"/>
      <c r="D30" s="224"/>
      <c r="E30" s="72"/>
      <c r="F30" s="73"/>
      <c r="I30" s="129" t="str">
        <f>IF(A30="","",HYPERLINK("#'Action Items'!A1", "Go back to Action Items"))</f>
        <v/>
      </c>
    </row>
    <row r="31" spans="1:14" x14ac:dyDescent="0.25">
      <c r="A31" s="71" t="str">
        <f>IF(B31&lt;&gt;"", IF(D31 = "", MAX($A$30:A30)+1, ""), "")</f>
        <v/>
      </c>
      <c r="B31" s="224"/>
      <c r="C31" s="224"/>
      <c r="D31" s="224"/>
      <c r="E31" s="72"/>
      <c r="F31" s="73"/>
      <c r="I31" s="129" t="str">
        <f t="shared" ref="I31:I94" si="2">IF(A31="","",HYPERLINK("#'Action Items'!A1", "Go back to Action Items"))</f>
        <v/>
      </c>
    </row>
    <row r="32" spans="1:14" x14ac:dyDescent="0.25">
      <c r="A32" s="71" t="str">
        <f>IF(B32&lt;&gt;"", IF(D32 = "", MAX($A$30:A31)+1, ""), "")</f>
        <v/>
      </c>
      <c r="B32" s="224"/>
      <c r="C32" s="224"/>
      <c r="D32" s="224"/>
      <c r="E32" s="72"/>
      <c r="F32" s="73"/>
      <c r="I32" s="129" t="str">
        <f t="shared" si="2"/>
        <v/>
      </c>
    </row>
    <row r="33" spans="1:9" x14ac:dyDescent="0.25">
      <c r="A33" s="71" t="str">
        <f>IF(B33&lt;&gt;"", IF(D33 = "", MAX($A$30:A32)+1, ""), "")</f>
        <v/>
      </c>
      <c r="B33" s="224"/>
      <c r="C33" s="224"/>
      <c r="D33" s="224"/>
      <c r="E33" s="72"/>
      <c r="F33" s="73"/>
      <c r="I33" s="129" t="str">
        <f t="shared" si="2"/>
        <v/>
      </c>
    </row>
    <row r="34" spans="1:9" x14ac:dyDescent="0.25">
      <c r="A34" s="71" t="str">
        <f>IF(B34&lt;&gt;"", IF(D34 = "", MAX($A$30:A33)+1, ""), "")</f>
        <v/>
      </c>
      <c r="B34" s="224"/>
      <c r="C34" s="224"/>
      <c r="D34" s="224"/>
      <c r="E34" s="72"/>
      <c r="F34" s="73"/>
      <c r="I34" s="129" t="str">
        <f t="shared" si="2"/>
        <v/>
      </c>
    </row>
    <row r="35" spans="1:9" x14ac:dyDescent="0.25">
      <c r="A35" s="71" t="str">
        <f>IF(B35&lt;&gt;"", IF(D35 = "", MAX($A$30:A34)+1, ""), "")</f>
        <v/>
      </c>
      <c r="B35" s="224"/>
      <c r="C35" s="224"/>
      <c r="D35" s="224"/>
      <c r="E35" s="72"/>
      <c r="F35" s="73"/>
      <c r="I35" s="129" t="str">
        <f t="shared" si="2"/>
        <v/>
      </c>
    </row>
    <row r="36" spans="1:9" x14ac:dyDescent="0.25">
      <c r="A36" s="71" t="str">
        <f>IF(B36&lt;&gt;"", IF(D36 = "", MAX($A$30:A35)+1, ""), "")</f>
        <v/>
      </c>
      <c r="B36" s="224"/>
      <c r="C36" s="224"/>
      <c r="D36" s="224"/>
      <c r="E36" s="72"/>
      <c r="F36" s="73"/>
      <c r="I36" s="129" t="str">
        <f t="shared" si="2"/>
        <v/>
      </c>
    </row>
    <row r="37" spans="1:9" x14ac:dyDescent="0.25">
      <c r="A37" s="71" t="str">
        <f>IF(B37&lt;&gt;"", IF(D37 = "", MAX($A$30:A36)+1, ""), "")</f>
        <v/>
      </c>
      <c r="B37" s="224"/>
      <c r="C37" s="224"/>
      <c r="D37" s="224"/>
      <c r="E37" s="72"/>
      <c r="F37" s="73"/>
      <c r="I37" s="129" t="str">
        <f t="shared" si="2"/>
        <v/>
      </c>
    </row>
    <row r="38" spans="1:9" x14ac:dyDescent="0.25">
      <c r="A38" s="71" t="str">
        <f>IF(B38&lt;&gt;"", IF(D38 = "", MAX($A$30:A37)+1, ""), "")</f>
        <v/>
      </c>
      <c r="B38" s="224"/>
      <c r="C38" s="224"/>
      <c r="D38" s="224"/>
      <c r="E38" s="72"/>
      <c r="F38" s="73"/>
      <c r="I38" s="129" t="str">
        <f t="shared" si="2"/>
        <v/>
      </c>
    </row>
    <row r="39" spans="1:9" x14ac:dyDescent="0.25">
      <c r="A39" s="71" t="str">
        <f>IF(B39&lt;&gt;"", IF(D39 = "", MAX($A$30:A38)+1, ""), "")</f>
        <v/>
      </c>
      <c r="B39" s="224"/>
      <c r="C39" s="224"/>
      <c r="D39" s="224"/>
      <c r="E39" s="72"/>
      <c r="F39" s="73"/>
      <c r="I39" s="129" t="str">
        <f t="shared" si="2"/>
        <v/>
      </c>
    </row>
    <row r="40" spans="1:9" x14ac:dyDescent="0.25">
      <c r="A40" s="71" t="str">
        <f>IF(B40&lt;&gt;"", IF(D40 = "", MAX($A$30:A39)+1, ""), "")</f>
        <v/>
      </c>
      <c r="B40" s="224"/>
      <c r="C40" s="224"/>
      <c r="D40" s="224"/>
      <c r="E40" s="72"/>
      <c r="F40" s="73"/>
      <c r="I40" s="129" t="str">
        <f t="shared" si="2"/>
        <v/>
      </c>
    </row>
    <row r="41" spans="1:9" x14ac:dyDescent="0.25">
      <c r="A41" s="71" t="str">
        <f>IF(B41&lt;&gt;"", IF(D41 = "", MAX($A$30:A40)+1, ""), "")</f>
        <v/>
      </c>
      <c r="B41" s="224"/>
      <c r="C41" s="224"/>
      <c r="D41" s="224"/>
      <c r="E41" s="72"/>
      <c r="F41" s="73"/>
      <c r="I41" s="129" t="str">
        <f t="shared" si="2"/>
        <v/>
      </c>
    </row>
    <row r="42" spans="1:9" x14ac:dyDescent="0.25">
      <c r="A42" s="71" t="str">
        <f>IF(B42&lt;&gt;"", IF(D42 = "", MAX($A$30:A41)+1, ""), "")</f>
        <v/>
      </c>
      <c r="B42" s="224"/>
      <c r="C42" s="224"/>
      <c r="D42" s="224"/>
      <c r="E42" s="72"/>
      <c r="F42" s="73"/>
      <c r="I42" s="129" t="str">
        <f t="shared" si="2"/>
        <v/>
      </c>
    </row>
    <row r="43" spans="1:9" x14ac:dyDescent="0.25">
      <c r="A43" s="71" t="str">
        <f>IF(B43&lt;&gt;"", IF(D43 = "", MAX($A$30:A42)+1, ""), "")</f>
        <v/>
      </c>
      <c r="B43" s="224"/>
      <c r="C43" s="224"/>
      <c r="D43" s="224"/>
      <c r="E43" s="72"/>
      <c r="F43" s="73"/>
      <c r="I43" s="129" t="str">
        <f t="shared" si="2"/>
        <v/>
      </c>
    </row>
    <row r="44" spans="1:9" x14ac:dyDescent="0.25">
      <c r="A44" s="71" t="str">
        <f>IF(B44&lt;&gt;"", IF(D44 = "", MAX($A$30:A43)+1, ""), "")</f>
        <v/>
      </c>
      <c r="B44" s="224"/>
      <c r="C44" s="224"/>
      <c r="D44" s="224"/>
      <c r="E44" s="72"/>
      <c r="F44" s="73"/>
      <c r="I44" s="129" t="str">
        <f t="shared" si="2"/>
        <v/>
      </c>
    </row>
    <row r="45" spans="1:9" x14ac:dyDescent="0.25">
      <c r="A45" s="71"/>
      <c r="B45" s="224"/>
      <c r="C45" s="224"/>
      <c r="D45" s="224"/>
      <c r="E45" s="72"/>
      <c r="F45" s="73"/>
      <c r="I45" s="129" t="str">
        <f t="shared" si="2"/>
        <v/>
      </c>
    </row>
    <row r="46" spans="1:9" x14ac:dyDescent="0.25">
      <c r="A46" s="71"/>
      <c r="B46" s="224"/>
      <c r="C46" s="224"/>
      <c r="D46" s="224"/>
      <c r="E46" s="72"/>
      <c r="F46" s="73"/>
      <c r="I46" s="129" t="str">
        <f t="shared" si="2"/>
        <v/>
      </c>
    </row>
    <row r="47" spans="1:9" x14ac:dyDescent="0.25">
      <c r="A47" s="71"/>
      <c r="B47" s="224"/>
      <c r="C47" s="224"/>
      <c r="D47" s="224"/>
      <c r="E47" s="72"/>
      <c r="F47" s="73"/>
      <c r="I47" s="129" t="str">
        <f t="shared" si="2"/>
        <v/>
      </c>
    </row>
    <row r="48" spans="1:9" x14ac:dyDescent="0.25">
      <c r="A48" s="71"/>
      <c r="B48" s="224"/>
      <c r="C48" s="224"/>
      <c r="D48" s="224"/>
      <c r="E48" s="72"/>
      <c r="F48" s="73"/>
      <c r="I48" s="129" t="str">
        <f t="shared" si="2"/>
        <v/>
      </c>
    </row>
    <row r="49" spans="1:9" x14ac:dyDescent="0.25">
      <c r="A49" s="71"/>
      <c r="B49" s="224"/>
      <c r="C49" s="224"/>
      <c r="D49" s="224"/>
      <c r="E49" s="72"/>
      <c r="F49" s="73"/>
      <c r="I49" s="129" t="str">
        <f t="shared" si="2"/>
        <v/>
      </c>
    </row>
    <row r="50" spans="1:9" x14ac:dyDescent="0.25">
      <c r="A50" s="71"/>
      <c r="B50" s="224"/>
      <c r="C50" s="224"/>
      <c r="D50" s="224"/>
      <c r="E50" s="72"/>
      <c r="F50" s="73"/>
      <c r="I50" s="129" t="str">
        <f t="shared" si="2"/>
        <v/>
      </c>
    </row>
    <row r="51" spans="1:9" x14ac:dyDescent="0.25">
      <c r="A51" s="71"/>
      <c r="B51" s="224"/>
      <c r="C51" s="224"/>
      <c r="D51" s="224"/>
      <c r="E51" s="72"/>
      <c r="F51" s="73"/>
      <c r="I51" s="129" t="str">
        <f t="shared" si="2"/>
        <v/>
      </c>
    </row>
    <row r="52" spans="1:9" x14ac:dyDescent="0.25">
      <c r="A52" s="71"/>
      <c r="B52" s="224"/>
      <c r="C52" s="224"/>
      <c r="D52" s="224"/>
      <c r="E52" s="72"/>
      <c r="F52" s="73"/>
      <c r="I52" s="129" t="str">
        <f t="shared" si="2"/>
        <v/>
      </c>
    </row>
    <row r="53" spans="1:9" x14ac:dyDescent="0.25">
      <c r="A53" s="71"/>
      <c r="B53" s="224"/>
      <c r="C53" s="224"/>
      <c r="D53" s="224"/>
      <c r="E53" s="72"/>
      <c r="F53" s="73"/>
      <c r="I53" s="129" t="str">
        <f t="shared" si="2"/>
        <v/>
      </c>
    </row>
    <row r="54" spans="1:9" x14ac:dyDescent="0.25">
      <c r="A54" s="71"/>
      <c r="B54" s="224"/>
      <c r="C54" s="224"/>
      <c r="D54" s="224"/>
      <c r="E54" s="72"/>
      <c r="F54" s="73"/>
      <c r="I54" s="129" t="str">
        <f t="shared" si="2"/>
        <v/>
      </c>
    </row>
    <row r="55" spans="1:9" x14ac:dyDescent="0.25">
      <c r="A55" s="71"/>
      <c r="B55" s="224"/>
      <c r="C55" s="224"/>
      <c r="D55" s="224"/>
      <c r="E55" s="72"/>
      <c r="F55" s="73"/>
      <c r="I55" s="129" t="str">
        <f t="shared" si="2"/>
        <v/>
      </c>
    </row>
    <row r="56" spans="1:9" x14ac:dyDescent="0.25">
      <c r="A56" s="71"/>
      <c r="B56" s="224"/>
      <c r="C56" s="224"/>
      <c r="D56" s="224"/>
      <c r="E56" s="72"/>
      <c r="F56" s="73"/>
      <c r="I56" s="129" t="str">
        <f t="shared" si="2"/>
        <v/>
      </c>
    </row>
    <row r="57" spans="1:9" x14ac:dyDescent="0.25">
      <c r="A57" s="71"/>
      <c r="B57" s="224"/>
      <c r="C57" s="224"/>
      <c r="D57" s="224"/>
      <c r="E57" s="72"/>
      <c r="F57" s="73"/>
      <c r="I57" s="129" t="str">
        <f t="shared" si="2"/>
        <v/>
      </c>
    </row>
    <row r="58" spans="1:9" x14ac:dyDescent="0.25">
      <c r="A58" s="71"/>
      <c r="B58" s="224"/>
      <c r="C58" s="224"/>
      <c r="D58" s="224"/>
      <c r="E58" s="72"/>
      <c r="F58" s="73"/>
      <c r="I58" s="129" t="str">
        <f t="shared" si="2"/>
        <v/>
      </c>
    </row>
    <row r="59" spans="1:9" x14ac:dyDescent="0.25">
      <c r="A59" s="71"/>
      <c r="B59" s="224"/>
      <c r="C59" s="224"/>
      <c r="D59" s="224"/>
      <c r="E59" s="72"/>
      <c r="F59" s="73"/>
      <c r="I59" s="129" t="str">
        <f t="shared" si="2"/>
        <v/>
      </c>
    </row>
    <row r="60" spans="1:9" x14ac:dyDescent="0.25">
      <c r="A60" s="71"/>
      <c r="B60" s="224"/>
      <c r="C60" s="224"/>
      <c r="D60" s="224"/>
      <c r="E60" s="72"/>
      <c r="F60" s="73"/>
      <c r="I60" s="129" t="str">
        <f t="shared" si="2"/>
        <v/>
      </c>
    </row>
    <row r="61" spans="1:9" x14ac:dyDescent="0.25">
      <c r="A61" s="71"/>
      <c r="B61" s="224"/>
      <c r="C61" s="224"/>
      <c r="D61" s="224"/>
      <c r="E61" s="72"/>
      <c r="F61" s="73"/>
      <c r="I61" s="129" t="str">
        <f t="shared" si="2"/>
        <v/>
      </c>
    </row>
    <row r="62" spans="1:9" x14ac:dyDescent="0.25">
      <c r="A62" s="71"/>
      <c r="B62" s="224"/>
      <c r="C62" s="224"/>
      <c r="D62" s="224"/>
      <c r="E62" s="72"/>
      <c r="F62" s="73"/>
      <c r="I62" s="129" t="str">
        <f t="shared" si="2"/>
        <v/>
      </c>
    </row>
    <row r="63" spans="1:9" x14ac:dyDescent="0.25">
      <c r="A63" s="71"/>
      <c r="B63" s="224"/>
      <c r="C63" s="224"/>
      <c r="D63" s="224"/>
      <c r="E63" s="72"/>
      <c r="F63" s="73"/>
      <c r="I63" s="129" t="str">
        <f t="shared" si="2"/>
        <v/>
      </c>
    </row>
    <row r="64" spans="1:9" x14ac:dyDescent="0.25">
      <c r="A64" s="71"/>
      <c r="B64" s="224"/>
      <c r="C64" s="224"/>
      <c r="D64" s="224"/>
      <c r="E64" s="72"/>
      <c r="F64" s="73"/>
      <c r="I64" s="129" t="str">
        <f t="shared" si="2"/>
        <v/>
      </c>
    </row>
    <row r="65" spans="1:9" x14ac:dyDescent="0.25">
      <c r="A65" s="71"/>
      <c r="B65" s="224"/>
      <c r="C65" s="224"/>
      <c r="D65" s="224"/>
      <c r="E65" s="72"/>
      <c r="F65" s="73"/>
      <c r="I65" s="129" t="str">
        <f t="shared" si="2"/>
        <v/>
      </c>
    </row>
    <row r="66" spans="1:9" x14ac:dyDescent="0.25">
      <c r="A66" s="71"/>
      <c r="B66" s="224"/>
      <c r="C66" s="224"/>
      <c r="D66" s="224"/>
      <c r="E66" s="72"/>
      <c r="F66" s="73"/>
      <c r="I66" s="129" t="str">
        <f t="shared" si="2"/>
        <v/>
      </c>
    </row>
    <row r="67" spans="1:9" x14ac:dyDescent="0.25">
      <c r="A67" s="71"/>
      <c r="B67" s="224"/>
      <c r="C67" s="224"/>
      <c r="D67" s="224"/>
      <c r="E67" s="72"/>
      <c r="F67" s="73"/>
      <c r="I67" s="129" t="str">
        <f t="shared" si="2"/>
        <v/>
      </c>
    </row>
    <row r="68" spans="1:9" x14ac:dyDescent="0.25">
      <c r="A68" s="71"/>
      <c r="B68" s="224"/>
      <c r="C68" s="224"/>
      <c r="D68" s="224"/>
      <c r="E68" s="72"/>
      <c r="F68" s="73"/>
      <c r="I68" s="129" t="str">
        <f t="shared" si="2"/>
        <v/>
      </c>
    </row>
    <row r="69" spans="1:9" x14ac:dyDescent="0.25">
      <c r="A69" s="71"/>
      <c r="B69" s="224"/>
      <c r="C69" s="224"/>
      <c r="D69" s="224"/>
      <c r="E69" s="72"/>
      <c r="F69" s="73"/>
      <c r="I69" s="129" t="str">
        <f t="shared" si="2"/>
        <v/>
      </c>
    </row>
    <row r="70" spans="1:9" x14ac:dyDescent="0.25">
      <c r="A70" s="71"/>
      <c r="B70" s="224"/>
      <c r="C70" s="224"/>
      <c r="D70" s="224"/>
      <c r="E70" s="72"/>
      <c r="F70" s="73"/>
      <c r="I70" s="129" t="str">
        <f t="shared" si="2"/>
        <v/>
      </c>
    </row>
    <row r="71" spans="1:9" x14ac:dyDescent="0.25">
      <c r="A71" s="71"/>
      <c r="B71" s="224"/>
      <c r="C71" s="224"/>
      <c r="D71" s="224"/>
      <c r="E71" s="72"/>
      <c r="F71" s="73"/>
      <c r="I71" s="129" t="str">
        <f t="shared" si="2"/>
        <v/>
      </c>
    </row>
    <row r="72" spans="1:9" x14ac:dyDescent="0.25">
      <c r="A72" s="71"/>
      <c r="B72" s="224"/>
      <c r="C72" s="224"/>
      <c r="D72" s="224"/>
      <c r="E72" s="72"/>
      <c r="F72" s="73"/>
      <c r="I72" s="129" t="str">
        <f t="shared" si="2"/>
        <v/>
      </c>
    </row>
    <row r="73" spans="1:9" x14ac:dyDescent="0.25">
      <c r="A73" s="71"/>
      <c r="B73" s="224"/>
      <c r="C73" s="224"/>
      <c r="D73" s="224"/>
      <c r="E73" s="72"/>
      <c r="F73" s="73"/>
      <c r="I73" s="129" t="str">
        <f t="shared" si="2"/>
        <v/>
      </c>
    </row>
    <row r="74" spans="1:9" x14ac:dyDescent="0.25">
      <c r="A74" s="71"/>
      <c r="B74" s="224"/>
      <c r="C74" s="224"/>
      <c r="D74" s="224"/>
      <c r="E74" s="72"/>
      <c r="F74" s="73"/>
      <c r="I74" s="129" t="str">
        <f t="shared" si="2"/>
        <v/>
      </c>
    </row>
    <row r="75" spans="1:9" x14ac:dyDescent="0.25">
      <c r="A75" s="71"/>
      <c r="B75" s="224"/>
      <c r="C75" s="224"/>
      <c r="D75" s="224"/>
      <c r="E75" s="72"/>
      <c r="F75" s="73"/>
      <c r="I75" s="129" t="str">
        <f t="shared" si="2"/>
        <v/>
      </c>
    </row>
    <row r="76" spans="1:9" x14ac:dyDescent="0.25">
      <c r="A76" s="71"/>
      <c r="B76" s="224"/>
      <c r="C76" s="224"/>
      <c r="D76" s="224"/>
      <c r="E76" s="72"/>
      <c r="F76" s="73"/>
      <c r="I76" s="129" t="str">
        <f t="shared" si="2"/>
        <v/>
      </c>
    </row>
    <row r="77" spans="1:9" x14ac:dyDescent="0.25">
      <c r="A77" s="71"/>
      <c r="B77" s="224"/>
      <c r="C77" s="224"/>
      <c r="D77" s="224"/>
      <c r="E77" s="72"/>
      <c r="F77" s="73"/>
      <c r="I77" s="129" t="str">
        <f t="shared" si="2"/>
        <v/>
      </c>
    </row>
    <row r="78" spans="1:9" x14ac:dyDescent="0.25">
      <c r="A78" s="71"/>
      <c r="B78" s="224"/>
      <c r="C78" s="224"/>
      <c r="D78" s="224"/>
      <c r="E78" s="72"/>
      <c r="F78" s="73"/>
      <c r="I78" s="129" t="str">
        <f t="shared" si="2"/>
        <v/>
      </c>
    </row>
    <row r="79" spans="1:9" x14ac:dyDescent="0.25">
      <c r="A79" s="71"/>
      <c r="B79" s="224"/>
      <c r="C79" s="224"/>
      <c r="D79" s="224"/>
      <c r="E79" s="72"/>
      <c r="F79" s="73"/>
      <c r="I79" s="129" t="str">
        <f t="shared" si="2"/>
        <v/>
      </c>
    </row>
    <row r="80" spans="1:9" x14ac:dyDescent="0.25">
      <c r="A80" s="71"/>
      <c r="B80" s="224"/>
      <c r="C80" s="224"/>
      <c r="D80" s="224"/>
      <c r="E80" s="72"/>
      <c r="F80" s="73"/>
      <c r="I80" s="129" t="str">
        <f t="shared" si="2"/>
        <v/>
      </c>
    </row>
    <row r="81" spans="1:9" x14ac:dyDescent="0.25">
      <c r="A81" s="71"/>
      <c r="B81" s="224"/>
      <c r="C81" s="224"/>
      <c r="D81" s="224"/>
      <c r="E81" s="72"/>
      <c r="F81" s="73"/>
      <c r="I81" s="129" t="str">
        <f t="shared" si="2"/>
        <v/>
      </c>
    </row>
    <row r="82" spans="1:9" x14ac:dyDescent="0.25">
      <c r="A82" s="71"/>
      <c r="B82" s="224"/>
      <c r="C82" s="224"/>
      <c r="D82" s="224"/>
      <c r="E82" s="72"/>
      <c r="F82" s="73"/>
      <c r="I82" s="129" t="str">
        <f t="shared" si="2"/>
        <v/>
      </c>
    </row>
    <row r="83" spans="1:9" x14ac:dyDescent="0.25">
      <c r="A83" s="71"/>
      <c r="B83" s="224"/>
      <c r="C83" s="224"/>
      <c r="D83" s="224"/>
      <c r="E83" s="72"/>
      <c r="F83" s="73"/>
      <c r="I83" s="129" t="str">
        <f t="shared" si="2"/>
        <v/>
      </c>
    </row>
    <row r="84" spans="1:9" x14ac:dyDescent="0.25">
      <c r="A84" s="71"/>
      <c r="B84" s="224"/>
      <c r="C84" s="224"/>
      <c r="D84" s="224"/>
      <c r="E84" s="72"/>
      <c r="F84" s="73"/>
      <c r="I84" s="129" t="str">
        <f t="shared" si="2"/>
        <v/>
      </c>
    </row>
    <row r="85" spans="1:9" x14ac:dyDescent="0.25">
      <c r="A85" s="71"/>
      <c r="B85" s="224"/>
      <c r="C85" s="224"/>
      <c r="D85" s="224"/>
      <c r="E85" s="72"/>
      <c r="F85" s="73"/>
      <c r="I85" s="129" t="str">
        <f t="shared" si="2"/>
        <v/>
      </c>
    </row>
    <row r="86" spans="1:9" x14ac:dyDescent="0.25">
      <c r="A86" s="71"/>
      <c r="B86" s="224"/>
      <c r="C86" s="224"/>
      <c r="D86" s="224"/>
      <c r="E86" s="72"/>
      <c r="F86" s="73"/>
      <c r="I86" s="129" t="str">
        <f t="shared" si="2"/>
        <v/>
      </c>
    </row>
    <row r="87" spans="1:9" x14ac:dyDescent="0.25">
      <c r="A87" s="71"/>
      <c r="B87" s="224"/>
      <c r="C87" s="224"/>
      <c r="D87" s="224"/>
      <c r="E87" s="72"/>
      <c r="F87" s="73"/>
      <c r="I87" s="129" t="str">
        <f t="shared" si="2"/>
        <v/>
      </c>
    </row>
    <row r="88" spans="1:9" x14ac:dyDescent="0.25">
      <c r="A88" s="71"/>
      <c r="B88" s="224"/>
      <c r="C88" s="224"/>
      <c r="D88" s="224"/>
      <c r="E88" s="72"/>
      <c r="F88" s="73"/>
      <c r="I88" s="129" t="str">
        <f t="shared" si="2"/>
        <v/>
      </c>
    </row>
    <row r="89" spans="1:9" x14ac:dyDescent="0.25">
      <c r="A89" s="71"/>
      <c r="B89" s="224"/>
      <c r="C89" s="224"/>
      <c r="D89" s="224"/>
      <c r="E89" s="72"/>
      <c r="F89" s="73"/>
      <c r="I89" s="129" t="str">
        <f t="shared" si="2"/>
        <v/>
      </c>
    </row>
    <row r="90" spans="1:9" x14ac:dyDescent="0.25">
      <c r="A90" s="71"/>
      <c r="B90" s="224"/>
      <c r="C90" s="224"/>
      <c r="D90" s="224"/>
      <c r="E90" s="72"/>
      <c r="F90" s="73"/>
      <c r="I90" s="129" t="str">
        <f t="shared" si="2"/>
        <v/>
      </c>
    </row>
    <row r="91" spans="1:9" x14ac:dyDescent="0.25">
      <c r="A91" s="71"/>
      <c r="B91" s="224"/>
      <c r="C91" s="224"/>
      <c r="D91" s="224"/>
      <c r="E91" s="72"/>
      <c r="F91" s="73"/>
      <c r="I91" s="129" t="str">
        <f t="shared" si="2"/>
        <v/>
      </c>
    </row>
    <row r="92" spans="1:9" x14ac:dyDescent="0.25">
      <c r="A92" s="71"/>
      <c r="B92" s="224"/>
      <c r="C92" s="224"/>
      <c r="D92" s="224"/>
      <c r="E92" s="72"/>
      <c r="F92" s="73"/>
      <c r="I92" s="129" t="str">
        <f t="shared" si="2"/>
        <v/>
      </c>
    </row>
    <row r="93" spans="1:9" x14ac:dyDescent="0.25">
      <c r="A93" s="71"/>
      <c r="B93" s="224"/>
      <c r="C93" s="224"/>
      <c r="D93" s="224"/>
      <c r="E93" s="72"/>
      <c r="F93" s="73"/>
      <c r="I93" s="129" t="str">
        <f t="shared" si="2"/>
        <v/>
      </c>
    </row>
    <row r="94" spans="1:9" x14ac:dyDescent="0.25">
      <c r="A94" s="71"/>
      <c r="B94" s="224"/>
      <c r="C94" s="224"/>
      <c r="D94" s="224"/>
      <c r="E94" s="72"/>
      <c r="F94" s="73"/>
      <c r="I94" s="129" t="str">
        <f t="shared" si="2"/>
        <v/>
      </c>
    </row>
    <row r="95" spans="1:9" x14ac:dyDescent="0.25">
      <c r="A95" s="71"/>
      <c r="B95" s="224"/>
      <c r="C95" s="224"/>
      <c r="D95" s="224"/>
      <c r="E95" s="72"/>
      <c r="F95" s="73"/>
      <c r="I95" s="129" t="str">
        <f t="shared" ref="I95:I108" si="3">IF(A95="","",HYPERLINK("#'Action Items'!A1", "Go back to Action Items"))</f>
        <v/>
      </c>
    </row>
    <row r="96" spans="1:9" x14ac:dyDescent="0.25">
      <c r="A96" s="71"/>
      <c r="B96" s="224"/>
      <c r="C96" s="224"/>
      <c r="D96" s="224"/>
      <c r="E96" s="72"/>
      <c r="F96" s="73"/>
      <c r="I96" s="129" t="str">
        <f t="shared" si="3"/>
        <v/>
      </c>
    </row>
    <row r="97" spans="1:9" x14ac:dyDescent="0.25">
      <c r="A97" s="71"/>
      <c r="B97" s="224"/>
      <c r="C97" s="224"/>
      <c r="D97" s="224"/>
      <c r="E97" s="72"/>
      <c r="F97" s="73"/>
      <c r="I97" s="129" t="str">
        <f t="shared" si="3"/>
        <v/>
      </c>
    </row>
    <row r="98" spans="1:9" x14ac:dyDescent="0.25">
      <c r="A98" s="71"/>
      <c r="B98" s="224"/>
      <c r="C98" s="224"/>
      <c r="D98" s="224"/>
      <c r="E98" s="72"/>
      <c r="F98" s="73"/>
      <c r="I98" s="129" t="str">
        <f t="shared" si="3"/>
        <v/>
      </c>
    </row>
    <row r="99" spans="1:9" x14ac:dyDescent="0.25">
      <c r="A99" s="71"/>
      <c r="B99" s="224"/>
      <c r="C99" s="224"/>
      <c r="D99" s="224"/>
      <c r="E99" s="72"/>
      <c r="F99" s="73"/>
      <c r="I99" s="129" t="str">
        <f t="shared" si="3"/>
        <v/>
      </c>
    </row>
    <row r="100" spans="1:9" x14ac:dyDescent="0.25">
      <c r="A100" s="71"/>
      <c r="B100" s="224"/>
      <c r="C100" s="224"/>
      <c r="D100" s="224"/>
      <c r="E100" s="72"/>
      <c r="F100" s="73"/>
      <c r="I100" s="129" t="str">
        <f t="shared" si="3"/>
        <v/>
      </c>
    </row>
    <row r="101" spans="1:9" x14ac:dyDescent="0.25">
      <c r="A101" s="71"/>
      <c r="B101" s="224"/>
      <c r="C101" s="224"/>
      <c r="D101" s="224"/>
      <c r="E101" s="72"/>
      <c r="F101" s="73"/>
      <c r="I101" s="129" t="str">
        <f t="shared" si="3"/>
        <v/>
      </c>
    </row>
    <row r="102" spans="1:9" x14ac:dyDescent="0.25">
      <c r="A102" s="71"/>
      <c r="B102" s="224"/>
      <c r="C102" s="224"/>
      <c r="D102" s="224"/>
      <c r="E102" s="72"/>
      <c r="F102" s="73"/>
      <c r="I102" s="129" t="str">
        <f t="shared" si="3"/>
        <v/>
      </c>
    </row>
    <row r="103" spans="1:9" x14ac:dyDescent="0.25">
      <c r="A103" s="71"/>
      <c r="B103" s="224"/>
      <c r="C103" s="224"/>
      <c r="D103" s="224"/>
      <c r="E103" s="72"/>
      <c r="F103" s="73"/>
      <c r="I103" s="129" t="str">
        <f t="shared" si="3"/>
        <v/>
      </c>
    </row>
    <row r="104" spans="1:9" x14ac:dyDescent="0.25">
      <c r="A104" s="71"/>
      <c r="B104" s="224"/>
      <c r="C104" s="224"/>
      <c r="D104" s="224"/>
      <c r="E104" s="72"/>
      <c r="F104" s="73"/>
      <c r="I104" s="129" t="str">
        <f t="shared" si="3"/>
        <v/>
      </c>
    </row>
    <row r="105" spans="1:9" x14ac:dyDescent="0.25">
      <c r="A105" s="71"/>
      <c r="B105" s="224"/>
      <c r="C105" s="224"/>
      <c r="D105" s="224"/>
      <c r="E105" s="72"/>
      <c r="F105" s="73"/>
      <c r="I105" s="129" t="str">
        <f t="shared" si="3"/>
        <v/>
      </c>
    </row>
    <row r="106" spans="1:9" x14ac:dyDescent="0.25">
      <c r="A106" s="71"/>
      <c r="B106" s="224"/>
      <c r="C106" s="224"/>
      <c r="D106" s="224"/>
      <c r="E106" s="72"/>
      <c r="F106" s="73"/>
      <c r="I106" s="129" t="str">
        <f t="shared" si="3"/>
        <v/>
      </c>
    </row>
    <row r="107" spans="1:9" x14ac:dyDescent="0.25">
      <c r="A107" s="71"/>
      <c r="B107" s="224"/>
      <c r="C107" s="224"/>
      <c r="D107" s="224"/>
      <c r="E107" s="72"/>
      <c r="F107" s="73"/>
      <c r="I107" s="129" t="str">
        <f t="shared" si="3"/>
        <v/>
      </c>
    </row>
    <row r="108" spans="1:9" x14ac:dyDescent="0.25">
      <c r="A108" s="71"/>
      <c r="B108" s="224"/>
      <c r="C108" s="224"/>
      <c r="D108" s="224"/>
      <c r="E108" s="72"/>
      <c r="F108" s="73"/>
      <c r="I108" s="129" t="str">
        <f t="shared" si="3"/>
        <v/>
      </c>
    </row>
    <row r="109" spans="1:9" x14ac:dyDescent="0.25">
      <c r="I109" s="129"/>
    </row>
    <row r="110" spans="1:9" x14ac:dyDescent="0.25">
      <c r="I110" s="129"/>
    </row>
  </sheetData>
  <mergeCells count="4">
    <mergeCell ref="E8:G8"/>
    <mergeCell ref="E10:G10"/>
    <mergeCell ref="E11:G11"/>
    <mergeCell ref="E12:G12"/>
  </mergeCells>
  <conditionalFormatting sqref="B19:N19 B25:N26 J20:N24">
    <cfRule type="iconSet" priority="3">
      <iconSet>
        <cfvo type="percent" val="0"/>
        <cfvo type="num" val="1"/>
        <cfvo type="num" val="3"/>
      </iconSet>
    </cfRule>
  </conditionalFormatting>
  <conditionalFormatting sqref="B24:H24">
    <cfRule type="iconSet" priority="2">
      <iconSet>
        <cfvo type="percent" val="0"/>
        <cfvo type="num" val="1"/>
        <cfvo type="num" val="3"/>
      </iconSet>
    </cfRule>
  </conditionalFormatting>
  <conditionalFormatting sqref="I24">
    <cfRule type="iconSet" priority="1">
      <iconSet>
        <cfvo type="percent" val="0"/>
        <cfvo type="num" val="1"/>
        <cfvo type="num" val="3"/>
      </iconSet>
    </cfRule>
  </conditionalFormatting>
  <dataValidations count="4">
    <dataValidation allowBlank="1" showInputMessage="1" showErrorMessage="1" prompt="TK, License, NRE or Royalty" sqref="B7"/>
    <dataValidation allowBlank="1" showInputMessage="1" showErrorMessage="1" prompt="IPD or CSD" sqref="B8"/>
    <dataValidation allowBlank="1" showInputMessage="1" showErrorMessage="1" prompt="70% - 100% : Most likely close in this quarter_x000a_40% - 60% : Normal chance to close_x000a_0% - 30% : Low chance to close" sqref="B10"/>
    <dataValidation allowBlank="1" showInputMessage="1" showErrorMessage="1" prompt="Q1, Q2, Q3 or Q4" sqref="B11"/>
  </dataValidations>
  <hyperlinks>
    <hyperlink ref="A1" location="Menu!A1" display="Back To Menu"/>
    <hyperlink ref="B1" location="'Regular Cases'!A1" display="Regular Cases"/>
    <hyperlink ref="C1" location="QECD!B4" display="QECD"/>
    <hyperlink ref="D1" location="'Action Items'!A1" display="Action Items"/>
    <hyperlink ref="E1" location="Summary!A1" display="Summary"/>
    <hyperlink ref="F1" location="Weekly!A1" display="Weekly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Please choose &quot;High&quot;, &quot;Low&quot; or &quot;Funnel&quot; from the drop-down list, or enter it yourself._x000a__x000a_Funnel -- This project is being cooked and may go real in the next few quarters.">
          <x14:formula1>
            <xm:f>Worksheet!$A$2:$A$4</xm:f>
          </x14:formula1>
          <xm:sqref>B12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Q110"/>
  <sheetViews>
    <sheetView workbookViewId="0">
      <pane ySplit="2" topLeftCell="A3" activePane="bottomLeft" state="frozen"/>
      <selection pane="bottomLeft"/>
    </sheetView>
  </sheetViews>
  <sheetFormatPr defaultColWidth="18.42578125" defaultRowHeight="15" x14ac:dyDescent="0.25"/>
  <cols>
    <col min="1" max="1" width="24.5703125" style="1" customWidth="1"/>
    <col min="2" max="8" width="15.85546875" style="1" customWidth="1"/>
    <col min="9" max="9" width="17.140625" style="1" bestFit="1" customWidth="1"/>
    <col min="10" max="11" width="15.85546875" style="1" customWidth="1"/>
    <col min="12" max="14" width="15.85546875" style="1" hidden="1" customWidth="1"/>
    <col min="15" max="17" width="0" style="1" hidden="1" customWidth="1"/>
    <col min="18" max="16384" width="18.42578125" style="1"/>
  </cols>
  <sheetData>
    <row r="1" spans="1:17" s="68" customFormat="1" ht="18.75" x14ac:dyDescent="0.25">
      <c r="A1" s="226" t="s">
        <v>150</v>
      </c>
      <c r="B1" s="226" t="s">
        <v>149</v>
      </c>
      <c r="C1" s="226" t="s">
        <v>113</v>
      </c>
      <c r="D1" s="226" t="s">
        <v>21</v>
      </c>
      <c r="E1" s="226" t="s">
        <v>114</v>
      </c>
      <c r="F1" s="226" t="s">
        <v>177</v>
      </c>
    </row>
    <row r="2" spans="1:17" ht="4.5" customHeight="1" x14ac:dyDescent="0.25"/>
    <row r="3" spans="1:17" ht="28.5" x14ac:dyDescent="0.45">
      <c r="D3" s="223" t="str">
        <f ca="1">MID(CELL("filename",A1),FIND("]",CELL("filename",A1))+1,255)  &amp; IF(B5&lt;&gt;"", " : " &amp; B5 &amp; " - " &amp; B6, "")</f>
        <v>Project 23</v>
      </c>
    </row>
    <row r="4" spans="1:17" ht="18.75" x14ac:dyDescent="0.3">
      <c r="A4" s="115" t="s">
        <v>141</v>
      </c>
      <c r="B4" s="95"/>
      <c r="C4" s="95"/>
      <c r="D4" s="95"/>
      <c r="E4" s="95"/>
      <c r="F4" s="95" t="s">
        <v>153</v>
      </c>
      <c r="G4" s="95" t="s">
        <v>154</v>
      </c>
      <c r="L4" s="1" t="s">
        <v>147</v>
      </c>
      <c r="M4" s="1" t="s">
        <v>146</v>
      </c>
      <c r="N4" s="1" t="s">
        <v>152</v>
      </c>
      <c r="P4" s="1" t="s">
        <v>158</v>
      </c>
      <c r="Q4" s="1" t="s">
        <v>155</v>
      </c>
    </row>
    <row r="5" spans="1:17" x14ac:dyDescent="0.25">
      <c r="A5" s="95" t="s">
        <v>156</v>
      </c>
      <c r="B5" s="97"/>
      <c r="C5" s="95"/>
      <c r="D5" s="95" t="s">
        <v>20</v>
      </c>
      <c r="E5" s="95"/>
      <c r="F5" s="98"/>
      <c r="G5" s="98"/>
      <c r="L5" s="218" t="str">
        <f>IF(I23&lt;&gt;"", F5,"")</f>
        <v/>
      </c>
      <c r="M5" s="218" t="str">
        <f>IF(I23&lt;&gt;"","",IF(B10&gt;=40%,F5,""))</f>
        <v/>
      </c>
      <c r="N5" s="218">
        <f>IF(I23&lt;&gt;"","",IF(B10&lt;40%,F5,""))</f>
        <v>0</v>
      </c>
      <c r="P5" s="218" t="str">
        <f>IF(I23&lt;&gt;"", F6,"")</f>
        <v/>
      </c>
      <c r="Q5" s="1">
        <f>IF(P5 = "", F6, "")</f>
        <v>0</v>
      </c>
    </row>
    <row r="6" spans="1:17" x14ac:dyDescent="0.25">
      <c r="A6" s="95" t="s">
        <v>157</v>
      </c>
      <c r="B6" s="97"/>
      <c r="C6" s="95"/>
      <c r="D6" s="95" t="s">
        <v>45</v>
      </c>
      <c r="E6" s="95"/>
      <c r="F6" s="98"/>
      <c r="G6" s="98"/>
    </row>
    <row r="7" spans="1:17" x14ac:dyDescent="0.25">
      <c r="A7" s="95" t="s">
        <v>44</v>
      </c>
      <c r="B7" s="97"/>
      <c r="C7" s="95"/>
      <c r="D7" s="95"/>
      <c r="E7" s="95"/>
      <c r="F7" s="95"/>
      <c r="G7" s="95"/>
    </row>
    <row r="8" spans="1:17" x14ac:dyDescent="0.25">
      <c r="A8" s="95" t="s">
        <v>17</v>
      </c>
      <c r="B8" s="97"/>
      <c r="C8" s="95"/>
      <c r="D8" s="95" t="s">
        <v>43</v>
      </c>
      <c r="E8" s="253"/>
      <c r="F8" s="253"/>
      <c r="G8" s="253"/>
    </row>
    <row r="9" spans="1:17" x14ac:dyDescent="0.25">
      <c r="A9" s="95" t="s">
        <v>18</v>
      </c>
      <c r="B9" s="97"/>
      <c r="C9" s="95"/>
      <c r="D9" s="95"/>
      <c r="E9" s="95"/>
      <c r="F9" s="95"/>
      <c r="G9" s="95"/>
    </row>
    <row r="10" spans="1:17" x14ac:dyDescent="0.25">
      <c r="A10" s="95" t="s">
        <v>19</v>
      </c>
      <c r="B10" s="99"/>
      <c r="C10" s="95"/>
      <c r="D10" s="95" t="s">
        <v>159</v>
      </c>
      <c r="E10" s="253"/>
      <c r="F10" s="253"/>
      <c r="G10" s="253"/>
    </row>
    <row r="11" spans="1:17" x14ac:dyDescent="0.25">
      <c r="A11" s="95" t="s">
        <v>166</v>
      </c>
      <c r="B11" s="97"/>
      <c r="C11" s="95"/>
      <c r="D11" s="95" t="s">
        <v>160</v>
      </c>
      <c r="E11" s="253"/>
      <c r="F11" s="253"/>
      <c r="G11" s="253"/>
    </row>
    <row r="12" spans="1:17" x14ac:dyDescent="0.25">
      <c r="A12" s="95" t="s">
        <v>118</v>
      </c>
      <c r="B12" s="97"/>
      <c r="C12" s="95"/>
      <c r="D12" s="95" t="s">
        <v>161</v>
      </c>
      <c r="E12" s="253"/>
      <c r="F12" s="253"/>
      <c r="G12" s="253"/>
    </row>
    <row r="15" spans="1:17" ht="18.75" x14ac:dyDescent="0.3">
      <c r="A15" s="115" t="str">
        <f>"Stage: " &amp; B15</f>
        <v xml:space="preserve">Stage: </v>
      </c>
      <c r="B15" s="132" t="str">
        <f>IF(I23&lt;&gt;"", 10, IF(G23&lt;&gt;"", 8, IF(C23&lt;&gt;"", 6, IF(E18&lt;&gt;"", 4, IF(B18&lt;&gt;"", 2, "")))))</f>
        <v/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</row>
    <row r="16" spans="1:17" x14ac:dyDescent="0.25">
      <c r="A16" s="127" t="s">
        <v>0</v>
      </c>
      <c r="B16" s="216" t="s">
        <v>3</v>
      </c>
      <c r="C16" s="125" t="s">
        <v>6</v>
      </c>
      <c r="D16" s="125" t="s">
        <v>4</v>
      </c>
      <c r="E16" s="216" t="s">
        <v>5</v>
      </c>
      <c r="F16" s="125" t="s">
        <v>7</v>
      </c>
      <c r="G16" s="95"/>
      <c r="H16" s="95"/>
      <c r="I16" s="95"/>
      <c r="J16" s="95"/>
      <c r="K16" s="95"/>
      <c r="L16" s="95"/>
      <c r="M16" s="95"/>
      <c r="N16" s="95"/>
    </row>
    <row r="17" spans="1:14" x14ac:dyDescent="0.25">
      <c r="A17" s="126" t="s">
        <v>42</v>
      </c>
      <c r="B17" s="119"/>
      <c r="C17" s="119"/>
      <c r="D17" s="119"/>
      <c r="E17" s="119"/>
      <c r="F17" s="140"/>
      <c r="G17" s="96"/>
      <c r="H17" s="96"/>
      <c r="I17" s="96"/>
      <c r="J17" s="96"/>
      <c r="K17" s="96"/>
      <c r="L17" s="96"/>
      <c r="M17" s="96"/>
      <c r="N17" s="96"/>
    </row>
    <row r="18" spans="1:14" x14ac:dyDescent="0.25">
      <c r="A18" s="134" t="s">
        <v>1</v>
      </c>
      <c r="B18" s="118"/>
      <c r="C18" s="118"/>
      <c r="D18" s="118"/>
      <c r="E18" s="118"/>
      <c r="F18" s="133"/>
      <c r="G18" s="96"/>
      <c r="H18" s="96"/>
      <c r="I18" s="96"/>
      <c r="J18" s="96"/>
      <c r="K18" s="96"/>
      <c r="L18" s="96"/>
      <c r="M18" s="96"/>
      <c r="N18" s="96"/>
    </row>
    <row r="19" spans="1:14" x14ac:dyDescent="0.25">
      <c r="A19" s="134" t="s">
        <v>2</v>
      </c>
      <c r="B19" s="121" t="str">
        <f ca="1">IF(B18&lt;&gt;"", "Done", IF(B17&lt;&gt;"",(B17-TODAY()),""))</f>
        <v/>
      </c>
      <c r="C19" s="121" t="str">
        <f t="shared" ref="C19:N19" ca="1" si="0">IF(C18&lt;&gt;"", "Done", IF(C17&lt;&gt;"",(C17-TODAY()),""))</f>
        <v/>
      </c>
      <c r="D19" s="121" t="str">
        <f t="shared" ca="1" si="0"/>
        <v/>
      </c>
      <c r="E19" s="121" t="str">
        <f t="shared" ca="1" si="0"/>
        <v/>
      </c>
      <c r="F19" s="122" t="str">
        <f t="shared" ca="1" si="0"/>
        <v/>
      </c>
      <c r="G19" s="100" t="str">
        <f t="shared" ca="1" si="0"/>
        <v/>
      </c>
      <c r="H19" s="100" t="str">
        <f t="shared" ca="1" si="0"/>
        <v/>
      </c>
      <c r="I19" s="100" t="str">
        <f t="shared" ca="1" si="0"/>
        <v/>
      </c>
      <c r="J19" s="76" t="str">
        <f t="shared" ca="1" si="0"/>
        <v/>
      </c>
      <c r="K19" s="76" t="str">
        <f t="shared" ca="1" si="0"/>
        <v/>
      </c>
      <c r="L19" s="76" t="str">
        <f t="shared" ca="1" si="0"/>
        <v/>
      </c>
      <c r="M19" s="76" t="str">
        <f t="shared" ca="1" si="0"/>
        <v/>
      </c>
      <c r="N19" s="76" t="str">
        <f t="shared" ca="1" si="0"/>
        <v/>
      </c>
    </row>
    <row r="20" spans="1:14" x14ac:dyDescent="0.25">
      <c r="A20" s="135"/>
      <c r="B20" s="114"/>
      <c r="C20" s="114"/>
      <c r="D20" s="114"/>
      <c r="E20" s="114"/>
      <c r="F20" s="114"/>
      <c r="G20" s="114"/>
      <c r="H20" s="114"/>
      <c r="I20" s="114"/>
      <c r="J20" s="76"/>
      <c r="K20" s="76"/>
      <c r="L20" s="76"/>
      <c r="M20" s="76"/>
      <c r="N20" s="76"/>
    </row>
    <row r="21" spans="1:14" ht="30" x14ac:dyDescent="0.25">
      <c r="A21" s="126" t="s">
        <v>9</v>
      </c>
      <c r="B21" s="117" t="s">
        <v>8</v>
      </c>
      <c r="C21" s="217" t="s">
        <v>10</v>
      </c>
      <c r="D21" s="117" t="s">
        <v>11</v>
      </c>
      <c r="E21" s="117" t="s">
        <v>12</v>
      </c>
      <c r="F21" s="117" t="s">
        <v>13</v>
      </c>
      <c r="G21" s="217" t="s">
        <v>14</v>
      </c>
      <c r="H21" s="117" t="s">
        <v>16</v>
      </c>
      <c r="I21" s="217" t="s">
        <v>15</v>
      </c>
      <c r="J21" s="76"/>
      <c r="K21" s="76"/>
      <c r="L21" s="76"/>
      <c r="M21" s="76"/>
      <c r="N21" s="76"/>
    </row>
    <row r="22" spans="1:14" x14ac:dyDescent="0.25">
      <c r="A22" s="134" t="s">
        <v>42</v>
      </c>
      <c r="B22" s="118"/>
      <c r="C22" s="118"/>
      <c r="D22" s="118"/>
      <c r="E22" s="118"/>
      <c r="F22" s="118"/>
      <c r="G22" s="118"/>
      <c r="H22" s="118"/>
      <c r="I22" s="133"/>
      <c r="J22" s="76"/>
      <c r="K22" s="76"/>
      <c r="L22" s="76"/>
      <c r="M22" s="76"/>
      <c r="N22" s="76"/>
    </row>
    <row r="23" spans="1:14" x14ac:dyDescent="0.25">
      <c r="A23" s="134" t="s">
        <v>1</v>
      </c>
      <c r="B23" s="118"/>
      <c r="C23" s="118"/>
      <c r="D23" s="118"/>
      <c r="E23" s="118"/>
      <c r="F23" s="118"/>
      <c r="G23" s="118"/>
      <c r="H23" s="118"/>
      <c r="I23" s="133"/>
      <c r="J23" s="76"/>
      <c r="K23" s="76"/>
      <c r="L23" s="76"/>
      <c r="M23" s="76"/>
      <c r="N23" s="76"/>
    </row>
    <row r="24" spans="1:14" x14ac:dyDescent="0.25">
      <c r="A24" s="136" t="s">
        <v>2</v>
      </c>
      <c r="B24" s="124" t="str">
        <f ca="1">IF(B23&lt;&gt;"", "Done", IF(B22&lt;&gt;"",(B22-TODAY()),""))</f>
        <v/>
      </c>
      <c r="C24" s="124" t="str">
        <f t="shared" ref="C24:I24" ca="1" si="1">IF(C23&lt;&gt;"", "Done", IF(C22&lt;&gt;"",(C22-TODAY()),""))</f>
        <v/>
      </c>
      <c r="D24" s="124" t="str">
        <f t="shared" ca="1" si="1"/>
        <v/>
      </c>
      <c r="E24" s="124" t="str">
        <f t="shared" ca="1" si="1"/>
        <v/>
      </c>
      <c r="F24" s="124" t="str">
        <f t="shared" ca="1" si="1"/>
        <v/>
      </c>
      <c r="G24" s="124" t="str">
        <f t="shared" ca="1" si="1"/>
        <v/>
      </c>
      <c r="H24" s="120" t="str">
        <f t="shared" ca="1" si="1"/>
        <v/>
      </c>
      <c r="I24" s="122" t="str">
        <f t="shared" ca="1" si="1"/>
        <v/>
      </c>
      <c r="J24" s="76"/>
      <c r="K24" s="76"/>
      <c r="L24" s="76"/>
      <c r="M24" s="76"/>
      <c r="N24" s="76"/>
    </row>
    <row r="25" spans="1:14" x14ac:dyDescent="0.25">
      <c r="B25" s="76"/>
      <c r="C25" s="76"/>
      <c r="D25" s="76"/>
      <c r="E25" s="76"/>
      <c r="F25" s="76"/>
      <c r="G25" s="76"/>
      <c r="H25" s="123"/>
      <c r="I25" s="76"/>
      <c r="J25" s="76"/>
      <c r="K25" s="76"/>
      <c r="L25" s="76"/>
      <c r="M25" s="76"/>
      <c r="N25" s="76"/>
    </row>
    <row r="26" spans="1:14" x14ac:dyDescent="0.25"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</row>
    <row r="29" spans="1:14" ht="18.75" x14ac:dyDescent="0.3">
      <c r="A29" s="116" t="s">
        <v>21</v>
      </c>
      <c r="B29" s="66" t="s">
        <v>41</v>
      </c>
      <c r="C29" s="66" t="s">
        <v>42</v>
      </c>
      <c r="D29" s="66" t="s">
        <v>1</v>
      </c>
      <c r="E29" s="66" t="s">
        <v>67</v>
      </c>
      <c r="F29" s="1" t="s">
        <v>43</v>
      </c>
    </row>
    <row r="30" spans="1:14" x14ac:dyDescent="0.25">
      <c r="A30" s="71" t="str">
        <f>IF(B30&lt;&gt;"", IF(D30 = "", 1, ""), "")</f>
        <v/>
      </c>
      <c r="B30" s="224"/>
      <c r="C30" s="224"/>
      <c r="D30" s="224"/>
      <c r="E30" s="72"/>
      <c r="F30" s="73"/>
      <c r="I30" s="129" t="str">
        <f>IF(A30="","",HYPERLINK("#'Action Items'!A1", "Go back to Action Items"))</f>
        <v/>
      </c>
    </row>
    <row r="31" spans="1:14" x14ac:dyDescent="0.25">
      <c r="A31" s="71" t="str">
        <f>IF(B31&lt;&gt;"", IF(D31 = "", MAX($A$30:A30)+1, ""), "")</f>
        <v/>
      </c>
      <c r="B31" s="224"/>
      <c r="C31" s="224"/>
      <c r="D31" s="224"/>
      <c r="E31" s="72"/>
      <c r="F31" s="73"/>
      <c r="I31" s="129" t="str">
        <f t="shared" ref="I31:I94" si="2">IF(A31="","",HYPERLINK("#'Action Items'!A1", "Go back to Action Items"))</f>
        <v/>
      </c>
    </row>
    <row r="32" spans="1:14" x14ac:dyDescent="0.25">
      <c r="A32" s="71" t="str">
        <f>IF(B32&lt;&gt;"", IF(D32 = "", MAX($A$30:A31)+1, ""), "")</f>
        <v/>
      </c>
      <c r="B32" s="224"/>
      <c r="C32" s="224"/>
      <c r="D32" s="224"/>
      <c r="E32" s="72"/>
      <c r="F32" s="73"/>
      <c r="I32" s="129" t="str">
        <f t="shared" si="2"/>
        <v/>
      </c>
    </row>
    <row r="33" spans="1:9" x14ac:dyDescent="0.25">
      <c r="A33" s="71" t="str">
        <f>IF(B33&lt;&gt;"", IF(D33 = "", MAX($A$30:A32)+1, ""), "")</f>
        <v/>
      </c>
      <c r="B33" s="224"/>
      <c r="C33" s="224"/>
      <c r="D33" s="224"/>
      <c r="E33" s="72"/>
      <c r="F33" s="73"/>
      <c r="I33" s="129" t="str">
        <f t="shared" si="2"/>
        <v/>
      </c>
    </row>
    <row r="34" spans="1:9" x14ac:dyDescent="0.25">
      <c r="A34" s="71" t="str">
        <f>IF(B34&lt;&gt;"", IF(D34 = "", MAX($A$30:A33)+1, ""), "")</f>
        <v/>
      </c>
      <c r="B34" s="224"/>
      <c r="C34" s="224"/>
      <c r="D34" s="224"/>
      <c r="E34" s="72"/>
      <c r="F34" s="73"/>
      <c r="I34" s="129" t="str">
        <f t="shared" si="2"/>
        <v/>
      </c>
    </row>
    <row r="35" spans="1:9" x14ac:dyDescent="0.25">
      <c r="A35" s="71" t="str">
        <f>IF(B35&lt;&gt;"", IF(D35 = "", MAX($A$30:A34)+1, ""), "")</f>
        <v/>
      </c>
      <c r="B35" s="224"/>
      <c r="C35" s="224"/>
      <c r="D35" s="224"/>
      <c r="E35" s="72"/>
      <c r="F35" s="73"/>
      <c r="I35" s="129" t="str">
        <f t="shared" si="2"/>
        <v/>
      </c>
    </row>
    <row r="36" spans="1:9" x14ac:dyDescent="0.25">
      <c r="A36" s="71" t="str">
        <f>IF(B36&lt;&gt;"", IF(D36 = "", MAX($A$30:A35)+1, ""), "")</f>
        <v/>
      </c>
      <c r="B36" s="224"/>
      <c r="C36" s="224"/>
      <c r="D36" s="224"/>
      <c r="E36" s="72"/>
      <c r="F36" s="73"/>
      <c r="I36" s="129" t="str">
        <f t="shared" si="2"/>
        <v/>
      </c>
    </row>
    <row r="37" spans="1:9" x14ac:dyDescent="0.25">
      <c r="A37" s="71" t="str">
        <f>IF(B37&lt;&gt;"", IF(D37 = "", MAX($A$30:A36)+1, ""), "")</f>
        <v/>
      </c>
      <c r="B37" s="224"/>
      <c r="C37" s="224"/>
      <c r="D37" s="224"/>
      <c r="E37" s="72"/>
      <c r="F37" s="73"/>
      <c r="I37" s="129" t="str">
        <f t="shared" si="2"/>
        <v/>
      </c>
    </row>
    <row r="38" spans="1:9" x14ac:dyDescent="0.25">
      <c r="A38" s="71" t="str">
        <f>IF(B38&lt;&gt;"", IF(D38 = "", MAX($A$30:A37)+1, ""), "")</f>
        <v/>
      </c>
      <c r="B38" s="224"/>
      <c r="C38" s="224"/>
      <c r="D38" s="224"/>
      <c r="E38" s="72"/>
      <c r="F38" s="73"/>
      <c r="I38" s="129" t="str">
        <f t="shared" si="2"/>
        <v/>
      </c>
    </row>
    <row r="39" spans="1:9" x14ac:dyDescent="0.25">
      <c r="A39" s="71" t="str">
        <f>IF(B39&lt;&gt;"", IF(D39 = "", MAX($A$30:A38)+1, ""), "")</f>
        <v/>
      </c>
      <c r="B39" s="224"/>
      <c r="C39" s="224"/>
      <c r="D39" s="224"/>
      <c r="E39" s="72"/>
      <c r="F39" s="73"/>
      <c r="I39" s="129" t="str">
        <f t="shared" si="2"/>
        <v/>
      </c>
    </row>
    <row r="40" spans="1:9" x14ac:dyDescent="0.25">
      <c r="A40" s="71" t="str">
        <f>IF(B40&lt;&gt;"", IF(D40 = "", MAX($A$30:A39)+1, ""), "")</f>
        <v/>
      </c>
      <c r="B40" s="224"/>
      <c r="C40" s="224"/>
      <c r="D40" s="224"/>
      <c r="E40" s="72"/>
      <c r="F40" s="73"/>
      <c r="I40" s="129" t="str">
        <f t="shared" si="2"/>
        <v/>
      </c>
    </row>
    <row r="41" spans="1:9" x14ac:dyDescent="0.25">
      <c r="A41" s="71" t="str">
        <f>IF(B41&lt;&gt;"", IF(D41 = "", MAX($A$30:A40)+1, ""), "")</f>
        <v/>
      </c>
      <c r="B41" s="224"/>
      <c r="C41" s="224"/>
      <c r="D41" s="224"/>
      <c r="E41" s="72"/>
      <c r="F41" s="73"/>
      <c r="I41" s="129" t="str">
        <f t="shared" si="2"/>
        <v/>
      </c>
    </row>
    <row r="42" spans="1:9" x14ac:dyDescent="0.25">
      <c r="A42" s="71" t="str">
        <f>IF(B42&lt;&gt;"", IF(D42 = "", MAX($A$30:A41)+1, ""), "")</f>
        <v/>
      </c>
      <c r="B42" s="224"/>
      <c r="C42" s="224"/>
      <c r="D42" s="224"/>
      <c r="E42" s="72"/>
      <c r="F42" s="73"/>
      <c r="I42" s="129" t="str">
        <f t="shared" si="2"/>
        <v/>
      </c>
    </row>
    <row r="43" spans="1:9" x14ac:dyDescent="0.25">
      <c r="A43" s="71" t="str">
        <f>IF(B43&lt;&gt;"", IF(D43 = "", MAX($A$30:A42)+1, ""), "")</f>
        <v/>
      </c>
      <c r="B43" s="224"/>
      <c r="C43" s="224"/>
      <c r="D43" s="224"/>
      <c r="E43" s="72"/>
      <c r="F43" s="73"/>
      <c r="I43" s="129" t="str">
        <f t="shared" si="2"/>
        <v/>
      </c>
    </row>
    <row r="44" spans="1:9" x14ac:dyDescent="0.25">
      <c r="A44" s="71" t="str">
        <f>IF(B44&lt;&gt;"", IF(D44 = "", MAX($A$30:A43)+1, ""), "")</f>
        <v/>
      </c>
      <c r="B44" s="224"/>
      <c r="C44" s="224"/>
      <c r="D44" s="224"/>
      <c r="E44" s="72"/>
      <c r="F44" s="73"/>
      <c r="I44" s="129" t="str">
        <f t="shared" si="2"/>
        <v/>
      </c>
    </row>
    <row r="45" spans="1:9" x14ac:dyDescent="0.25">
      <c r="A45" s="71"/>
      <c r="B45" s="224"/>
      <c r="C45" s="224"/>
      <c r="D45" s="224"/>
      <c r="E45" s="72"/>
      <c r="F45" s="73"/>
      <c r="I45" s="129" t="str">
        <f t="shared" si="2"/>
        <v/>
      </c>
    </row>
    <row r="46" spans="1:9" x14ac:dyDescent="0.25">
      <c r="A46" s="71"/>
      <c r="B46" s="224"/>
      <c r="C46" s="224"/>
      <c r="D46" s="224"/>
      <c r="E46" s="72"/>
      <c r="F46" s="73"/>
      <c r="I46" s="129" t="str">
        <f t="shared" si="2"/>
        <v/>
      </c>
    </row>
    <row r="47" spans="1:9" x14ac:dyDescent="0.25">
      <c r="A47" s="71"/>
      <c r="B47" s="224"/>
      <c r="C47" s="224"/>
      <c r="D47" s="224"/>
      <c r="E47" s="72"/>
      <c r="F47" s="73"/>
      <c r="I47" s="129" t="str">
        <f t="shared" si="2"/>
        <v/>
      </c>
    </row>
    <row r="48" spans="1:9" x14ac:dyDescent="0.25">
      <c r="A48" s="71"/>
      <c r="B48" s="224"/>
      <c r="C48" s="224"/>
      <c r="D48" s="224"/>
      <c r="E48" s="72"/>
      <c r="F48" s="73"/>
      <c r="I48" s="129" t="str">
        <f t="shared" si="2"/>
        <v/>
      </c>
    </row>
    <row r="49" spans="1:9" x14ac:dyDescent="0.25">
      <c r="A49" s="71"/>
      <c r="B49" s="224"/>
      <c r="C49" s="224"/>
      <c r="D49" s="224"/>
      <c r="E49" s="72"/>
      <c r="F49" s="73"/>
      <c r="I49" s="129" t="str">
        <f t="shared" si="2"/>
        <v/>
      </c>
    </row>
    <row r="50" spans="1:9" x14ac:dyDescent="0.25">
      <c r="A50" s="71"/>
      <c r="B50" s="224"/>
      <c r="C50" s="224"/>
      <c r="D50" s="224"/>
      <c r="E50" s="72"/>
      <c r="F50" s="73"/>
      <c r="I50" s="129" t="str">
        <f t="shared" si="2"/>
        <v/>
      </c>
    </row>
    <row r="51" spans="1:9" x14ac:dyDescent="0.25">
      <c r="A51" s="71"/>
      <c r="B51" s="224"/>
      <c r="C51" s="224"/>
      <c r="D51" s="224"/>
      <c r="E51" s="72"/>
      <c r="F51" s="73"/>
      <c r="I51" s="129" t="str">
        <f t="shared" si="2"/>
        <v/>
      </c>
    </row>
    <row r="52" spans="1:9" x14ac:dyDescent="0.25">
      <c r="A52" s="71"/>
      <c r="B52" s="224"/>
      <c r="C52" s="224"/>
      <c r="D52" s="224"/>
      <c r="E52" s="72"/>
      <c r="F52" s="73"/>
      <c r="I52" s="129" t="str">
        <f t="shared" si="2"/>
        <v/>
      </c>
    </row>
    <row r="53" spans="1:9" x14ac:dyDescent="0.25">
      <c r="A53" s="71"/>
      <c r="B53" s="224"/>
      <c r="C53" s="224"/>
      <c r="D53" s="224"/>
      <c r="E53" s="72"/>
      <c r="F53" s="73"/>
      <c r="I53" s="129" t="str">
        <f t="shared" si="2"/>
        <v/>
      </c>
    </row>
    <row r="54" spans="1:9" x14ac:dyDescent="0.25">
      <c r="A54" s="71"/>
      <c r="B54" s="224"/>
      <c r="C54" s="224"/>
      <c r="D54" s="224"/>
      <c r="E54" s="72"/>
      <c r="F54" s="73"/>
      <c r="I54" s="129" t="str">
        <f t="shared" si="2"/>
        <v/>
      </c>
    </row>
    <row r="55" spans="1:9" x14ac:dyDescent="0.25">
      <c r="A55" s="71"/>
      <c r="B55" s="224"/>
      <c r="C55" s="224"/>
      <c r="D55" s="224"/>
      <c r="E55" s="72"/>
      <c r="F55" s="73"/>
      <c r="I55" s="129" t="str">
        <f t="shared" si="2"/>
        <v/>
      </c>
    </row>
    <row r="56" spans="1:9" x14ac:dyDescent="0.25">
      <c r="A56" s="71"/>
      <c r="B56" s="224"/>
      <c r="C56" s="224"/>
      <c r="D56" s="224"/>
      <c r="E56" s="72"/>
      <c r="F56" s="73"/>
      <c r="I56" s="129" t="str">
        <f t="shared" si="2"/>
        <v/>
      </c>
    </row>
    <row r="57" spans="1:9" x14ac:dyDescent="0.25">
      <c r="A57" s="71"/>
      <c r="B57" s="224"/>
      <c r="C57" s="224"/>
      <c r="D57" s="224"/>
      <c r="E57" s="72"/>
      <c r="F57" s="73"/>
      <c r="I57" s="129" t="str">
        <f t="shared" si="2"/>
        <v/>
      </c>
    </row>
    <row r="58" spans="1:9" x14ac:dyDescent="0.25">
      <c r="A58" s="71"/>
      <c r="B58" s="224"/>
      <c r="C58" s="224"/>
      <c r="D58" s="224"/>
      <c r="E58" s="72"/>
      <c r="F58" s="73"/>
      <c r="I58" s="129" t="str">
        <f t="shared" si="2"/>
        <v/>
      </c>
    </row>
    <row r="59" spans="1:9" x14ac:dyDescent="0.25">
      <c r="A59" s="71"/>
      <c r="B59" s="224"/>
      <c r="C59" s="224"/>
      <c r="D59" s="224"/>
      <c r="E59" s="72"/>
      <c r="F59" s="73"/>
      <c r="I59" s="129" t="str">
        <f t="shared" si="2"/>
        <v/>
      </c>
    </row>
    <row r="60" spans="1:9" x14ac:dyDescent="0.25">
      <c r="A60" s="71"/>
      <c r="B60" s="224"/>
      <c r="C60" s="224"/>
      <c r="D60" s="224"/>
      <c r="E60" s="72"/>
      <c r="F60" s="73"/>
      <c r="I60" s="129" t="str">
        <f t="shared" si="2"/>
        <v/>
      </c>
    </row>
    <row r="61" spans="1:9" x14ac:dyDescent="0.25">
      <c r="A61" s="71"/>
      <c r="B61" s="224"/>
      <c r="C61" s="224"/>
      <c r="D61" s="224"/>
      <c r="E61" s="72"/>
      <c r="F61" s="73"/>
      <c r="I61" s="129" t="str">
        <f t="shared" si="2"/>
        <v/>
      </c>
    </row>
    <row r="62" spans="1:9" x14ac:dyDescent="0.25">
      <c r="A62" s="71"/>
      <c r="B62" s="224"/>
      <c r="C62" s="224"/>
      <c r="D62" s="224"/>
      <c r="E62" s="72"/>
      <c r="F62" s="73"/>
      <c r="I62" s="129" t="str">
        <f t="shared" si="2"/>
        <v/>
      </c>
    </row>
    <row r="63" spans="1:9" x14ac:dyDescent="0.25">
      <c r="A63" s="71"/>
      <c r="B63" s="224"/>
      <c r="C63" s="224"/>
      <c r="D63" s="224"/>
      <c r="E63" s="72"/>
      <c r="F63" s="73"/>
      <c r="I63" s="129" t="str">
        <f t="shared" si="2"/>
        <v/>
      </c>
    </row>
    <row r="64" spans="1:9" x14ac:dyDescent="0.25">
      <c r="A64" s="71"/>
      <c r="B64" s="224"/>
      <c r="C64" s="224"/>
      <c r="D64" s="224"/>
      <c r="E64" s="72"/>
      <c r="F64" s="73"/>
      <c r="I64" s="129" t="str">
        <f t="shared" si="2"/>
        <v/>
      </c>
    </row>
    <row r="65" spans="1:9" x14ac:dyDescent="0.25">
      <c r="A65" s="71"/>
      <c r="B65" s="224"/>
      <c r="C65" s="224"/>
      <c r="D65" s="224"/>
      <c r="E65" s="72"/>
      <c r="F65" s="73"/>
      <c r="I65" s="129" t="str">
        <f t="shared" si="2"/>
        <v/>
      </c>
    </row>
    <row r="66" spans="1:9" x14ac:dyDescent="0.25">
      <c r="A66" s="71"/>
      <c r="B66" s="224"/>
      <c r="C66" s="224"/>
      <c r="D66" s="224"/>
      <c r="E66" s="72"/>
      <c r="F66" s="73"/>
      <c r="I66" s="129" t="str">
        <f t="shared" si="2"/>
        <v/>
      </c>
    </row>
    <row r="67" spans="1:9" x14ac:dyDescent="0.25">
      <c r="A67" s="71"/>
      <c r="B67" s="224"/>
      <c r="C67" s="224"/>
      <c r="D67" s="224"/>
      <c r="E67" s="72"/>
      <c r="F67" s="73"/>
      <c r="I67" s="129" t="str">
        <f t="shared" si="2"/>
        <v/>
      </c>
    </row>
    <row r="68" spans="1:9" x14ac:dyDescent="0.25">
      <c r="A68" s="71"/>
      <c r="B68" s="224"/>
      <c r="C68" s="224"/>
      <c r="D68" s="224"/>
      <c r="E68" s="72"/>
      <c r="F68" s="73"/>
      <c r="I68" s="129" t="str">
        <f t="shared" si="2"/>
        <v/>
      </c>
    </row>
    <row r="69" spans="1:9" x14ac:dyDescent="0.25">
      <c r="A69" s="71"/>
      <c r="B69" s="224"/>
      <c r="C69" s="224"/>
      <c r="D69" s="224"/>
      <c r="E69" s="72"/>
      <c r="F69" s="73"/>
      <c r="I69" s="129" t="str">
        <f t="shared" si="2"/>
        <v/>
      </c>
    </row>
    <row r="70" spans="1:9" x14ac:dyDescent="0.25">
      <c r="A70" s="71"/>
      <c r="B70" s="224"/>
      <c r="C70" s="224"/>
      <c r="D70" s="224"/>
      <c r="E70" s="72"/>
      <c r="F70" s="73"/>
      <c r="I70" s="129" t="str">
        <f t="shared" si="2"/>
        <v/>
      </c>
    </row>
    <row r="71" spans="1:9" x14ac:dyDescent="0.25">
      <c r="A71" s="71"/>
      <c r="B71" s="224"/>
      <c r="C71" s="224"/>
      <c r="D71" s="224"/>
      <c r="E71" s="72"/>
      <c r="F71" s="73"/>
      <c r="I71" s="129" t="str">
        <f t="shared" si="2"/>
        <v/>
      </c>
    </row>
    <row r="72" spans="1:9" x14ac:dyDescent="0.25">
      <c r="A72" s="71"/>
      <c r="B72" s="224"/>
      <c r="C72" s="224"/>
      <c r="D72" s="224"/>
      <c r="E72" s="72"/>
      <c r="F72" s="73"/>
      <c r="I72" s="129" t="str">
        <f t="shared" si="2"/>
        <v/>
      </c>
    </row>
    <row r="73" spans="1:9" x14ac:dyDescent="0.25">
      <c r="A73" s="71"/>
      <c r="B73" s="224"/>
      <c r="C73" s="224"/>
      <c r="D73" s="224"/>
      <c r="E73" s="72"/>
      <c r="F73" s="73"/>
      <c r="I73" s="129" t="str">
        <f t="shared" si="2"/>
        <v/>
      </c>
    </row>
    <row r="74" spans="1:9" x14ac:dyDescent="0.25">
      <c r="A74" s="71"/>
      <c r="B74" s="224"/>
      <c r="C74" s="224"/>
      <c r="D74" s="224"/>
      <c r="E74" s="72"/>
      <c r="F74" s="73"/>
      <c r="I74" s="129" t="str">
        <f t="shared" si="2"/>
        <v/>
      </c>
    </row>
    <row r="75" spans="1:9" x14ac:dyDescent="0.25">
      <c r="A75" s="71"/>
      <c r="B75" s="224"/>
      <c r="C75" s="224"/>
      <c r="D75" s="224"/>
      <c r="E75" s="72"/>
      <c r="F75" s="73"/>
      <c r="I75" s="129" t="str">
        <f t="shared" si="2"/>
        <v/>
      </c>
    </row>
    <row r="76" spans="1:9" x14ac:dyDescent="0.25">
      <c r="A76" s="71"/>
      <c r="B76" s="224"/>
      <c r="C76" s="224"/>
      <c r="D76" s="224"/>
      <c r="E76" s="72"/>
      <c r="F76" s="73"/>
      <c r="I76" s="129" t="str">
        <f t="shared" si="2"/>
        <v/>
      </c>
    </row>
    <row r="77" spans="1:9" x14ac:dyDescent="0.25">
      <c r="A77" s="71"/>
      <c r="B77" s="224"/>
      <c r="C77" s="224"/>
      <c r="D77" s="224"/>
      <c r="E77" s="72"/>
      <c r="F77" s="73"/>
      <c r="I77" s="129" t="str">
        <f t="shared" si="2"/>
        <v/>
      </c>
    </row>
    <row r="78" spans="1:9" x14ac:dyDescent="0.25">
      <c r="A78" s="71"/>
      <c r="B78" s="224"/>
      <c r="C78" s="224"/>
      <c r="D78" s="224"/>
      <c r="E78" s="72"/>
      <c r="F78" s="73"/>
      <c r="I78" s="129" t="str">
        <f t="shared" si="2"/>
        <v/>
      </c>
    </row>
    <row r="79" spans="1:9" x14ac:dyDescent="0.25">
      <c r="A79" s="71"/>
      <c r="B79" s="224"/>
      <c r="C79" s="224"/>
      <c r="D79" s="224"/>
      <c r="E79" s="72"/>
      <c r="F79" s="73"/>
      <c r="I79" s="129" t="str">
        <f t="shared" si="2"/>
        <v/>
      </c>
    </row>
    <row r="80" spans="1:9" x14ac:dyDescent="0.25">
      <c r="A80" s="71"/>
      <c r="B80" s="224"/>
      <c r="C80" s="224"/>
      <c r="D80" s="224"/>
      <c r="E80" s="72"/>
      <c r="F80" s="73"/>
      <c r="I80" s="129" t="str">
        <f t="shared" si="2"/>
        <v/>
      </c>
    </row>
    <row r="81" spans="1:9" x14ac:dyDescent="0.25">
      <c r="A81" s="71"/>
      <c r="B81" s="224"/>
      <c r="C81" s="224"/>
      <c r="D81" s="224"/>
      <c r="E81" s="72"/>
      <c r="F81" s="73"/>
      <c r="I81" s="129" t="str">
        <f t="shared" si="2"/>
        <v/>
      </c>
    </row>
    <row r="82" spans="1:9" x14ac:dyDescent="0.25">
      <c r="A82" s="71"/>
      <c r="B82" s="224"/>
      <c r="C82" s="224"/>
      <c r="D82" s="224"/>
      <c r="E82" s="72"/>
      <c r="F82" s="73"/>
      <c r="I82" s="129" t="str">
        <f t="shared" si="2"/>
        <v/>
      </c>
    </row>
    <row r="83" spans="1:9" x14ac:dyDescent="0.25">
      <c r="A83" s="71"/>
      <c r="B83" s="224"/>
      <c r="C83" s="224"/>
      <c r="D83" s="224"/>
      <c r="E83" s="72"/>
      <c r="F83" s="73"/>
      <c r="I83" s="129" t="str">
        <f t="shared" si="2"/>
        <v/>
      </c>
    </row>
    <row r="84" spans="1:9" x14ac:dyDescent="0.25">
      <c r="A84" s="71"/>
      <c r="B84" s="224"/>
      <c r="C84" s="224"/>
      <c r="D84" s="224"/>
      <c r="E84" s="72"/>
      <c r="F84" s="73"/>
      <c r="I84" s="129" t="str">
        <f t="shared" si="2"/>
        <v/>
      </c>
    </row>
    <row r="85" spans="1:9" x14ac:dyDescent="0.25">
      <c r="A85" s="71"/>
      <c r="B85" s="224"/>
      <c r="C85" s="224"/>
      <c r="D85" s="224"/>
      <c r="E85" s="72"/>
      <c r="F85" s="73"/>
      <c r="I85" s="129" t="str">
        <f t="shared" si="2"/>
        <v/>
      </c>
    </row>
    <row r="86" spans="1:9" x14ac:dyDescent="0.25">
      <c r="A86" s="71"/>
      <c r="B86" s="224"/>
      <c r="C86" s="224"/>
      <c r="D86" s="224"/>
      <c r="E86" s="72"/>
      <c r="F86" s="73"/>
      <c r="I86" s="129" t="str">
        <f t="shared" si="2"/>
        <v/>
      </c>
    </row>
    <row r="87" spans="1:9" x14ac:dyDescent="0.25">
      <c r="A87" s="71"/>
      <c r="B87" s="224"/>
      <c r="C87" s="224"/>
      <c r="D87" s="224"/>
      <c r="E87" s="72"/>
      <c r="F87" s="73"/>
      <c r="I87" s="129" t="str">
        <f t="shared" si="2"/>
        <v/>
      </c>
    </row>
    <row r="88" spans="1:9" x14ac:dyDescent="0.25">
      <c r="A88" s="71"/>
      <c r="B88" s="224"/>
      <c r="C88" s="224"/>
      <c r="D88" s="224"/>
      <c r="E88" s="72"/>
      <c r="F88" s="73"/>
      <c r="I88" s="129" t="str">
        <f t="shared" si="2"/>
        <v/>
      </c>
    </row>
    <row r="89" spans="1:9" x14ac:dyDescent="0.25">
      <c r="A89" s="71"/>
      <c r="B89" s="224"/>
      <c r="C89" s="224"/>
      <c r="D89" s="224"/>
      <c r="E89" s="72"/>
      <c r="F89" s="73"/>
      <c r="I89" s="129" t="str">
        <f t="shared" si="2"/>
        <v/>
      </c>
    </row>
    <row r="90" spans="1:9" x14ac:dyDescent="0.25">
      <c r="A90" s="71"/>
      <c r="B90" s="224"/>
      <c r="C90" s="224"/>
      <c r="D90" s="224"/>
      <c r="E90" s="72"/>
      <c r="F90" s="73"/>
      <c r="I90" s="129" t="str">
        <f t="shared" si="2"/>
        <v/>
      </c>
    </row>
    <row r="91" spans="1:9" x14ac:dyDescent="0.25">
      <c r="A91" s="71"/>
      <c r="B91" s="224"/>
      <c r="C91" s="224"/>
      <c r="D91" s="224"/>
      <c r="E91" s="72"/>
      <c r="F91" s="73"/>
      <c r="I91" s="129" t="str">
        <f t="shared" si="2"/>
        <v/>
      </c>
    </row>
    <row r="92" spans="1:9" x14ac:dyDescent="0.25">
      <c r="A92" s="71"/>
      <c r="B92" s="224"/>
      <c r="C92" s="224"/>
      <c r="D92" s="224"/>
      <c r="E92" s="72"/>
      <c r="F92" s="73"/>
      <c r="I92" s="129" t="str">
        <f t="shared" si="2"/>
        <v/>
      </c>
    </row>
    <row r="93" spans="1:9" x14ac:dyDescent="0.25">
      <c r="A93" s="71"/>
      <c r="B93" s="224"/>
      <c r="C93" s="224"/>
      <c r="D93" s="224"/>
      <c r="E93" s="72"/>
      <c r="F93" s="73"/>
      <c r="I93" s="129" t="str">
        <f t="shared" si="2"/>
        <v/>
      </c>
    </row>
    <row r="94" spans="1:9" x14ac:dyDescent="0.25">
      <c r="A94" s="71"/>
      <c r="B94" s="224"/>
      <c r="C94" s="224"/>
      <c r="D94" s="224"/>
      <c r="E94" s="72"/>
      <c r="F94" s="73"/>
      <c r="I94" s="129" t="str">
        <f t="shared" si="2"/>
        <v/>
      </c>
    </row>
    <row r="95" spans="1:9" x14ac:dyDescent="0.25">
      <c r="A95" s="71"/>
      <c r="B95" s="224"/>
      <c r="C95" s="224"/>
      <c r="D95" s="224"/>
      <c r="E95" s="72"/>
      <c r="F95" s="73"/>
      <c r="I95" s="129" t="str">
        <f t="shared" ref="I95:I108" si="3">IF(A95="","",HYPERLINK("#'Action Items'!A1", "Go back to Action Items"))</f>
        <v/>
      </c>
    </row>
    <row r="96" spans="1:9" x14ac:dyDescent="0.25">
      <c r="A96" s="71"/>
      <c r="B96" s="224"/>
      <c r="C96" s="224"/>
      <c r="D96" s="224"/>
      <c r="E96" s="72"/>
      <c r="F96" s="73"/>
      <c r="I96" s="129" t="str">
        <f t="shared" si="3"/>
        <v/>
      </c>
    </row>
    <row r="97" spans="1:9" x14ac:dyDescent="0.25">
      <c r="A97" s="71"/>
      <c r="B97" s="224"/>
      <c r="C97" s="224"/>
      <c r="D97" s="224"/>
      <c r="E97" s="72"/>
      <c r="F97" s="73"/>
      <c r="I97" s="129" t="str">
        <f t="shared" si="3"/>
        <v/>
      </c>
    </row>
    <row r="98" spans="1:9" x14ac:dyDescent="0.25">
      <c r="A98" s="71"/>
      <c r="B98" s="224"/>
      <c r="C98" s="224"/>
      <c r="D98" s="224"/>
      <c r="E98" s="72"/>
      <c r="F98" s="73"/>
      <c r="I98" s="129" t="str">
        <f t="shared" si="3"/>
        <v/>
      </c>
    </row>
    <row r="99" spans="1:9" x14ac:dyDescent="0.25">
      <c r="A99" s="71"/>
      <c r="B99" s="224"/>
      <c r="C99" s="224"/>
      <c r="D99" s="224"/>
      <c r="E99" s="72"/>
      <c r="F99" s="73"/>
      <c r="I99" s="129" t="str">
        <f t="shared" si="3"/>
        <v/>
      </c>
    </row>
    <row r="100" spans="1:9" x14ac:dyDescent="0.25">
      <c r="A100" s="71"/>
      <c r="B100" s="224"/>
      <c r="C100" s="224"/>
      <c r="D100" s="224"/>
      <c r="E100" s="72"/>
      <c r="F100" s="73"/>
      <c r="I100" s="129" t="str">
        <f t="shared" si="3"/>
        <v/>
      </c>
    </row>
    <row r="101" spans="1:9" x14ac:dyDescent="0.25">
      <c r="A101" s="71"/>
      <c r="B101" s="224"/>
      <c r="C101" s="224"/>
      <c r="D101" s="224"/>
      <c r="E101" s="72"/>
      <c r="F101" s="73"/>
      <c r="I101" s="129" t="str">
        <f t="shared" si="3"/>
        <v/>
      </c>
    </row>
    <row r="102" spans="1:9" x14ac:dyDescent="0.25">
      <c r="A102" s="71"/>
      <c r="B102" s="224"/>
      <c r="C102" s="224"/>
      <c r="D102" s="224"/>
      <c r="E102" s="72"/>
      <c r="F102" s="73"/>
      <c r="I102" s="129" t="str">
        <f t="shared" si="3"/>
        <v/>
      </c>
    </row>
    <row r="103" spans="1:9" x14ac:dyDescent="0.25">
      <c r="A103" s="71"/>
      <c r="B103" s="224"/>
      <c r="C103" s="224"/>
      <c r="D103" s="224"/>
      <c r="E103" s="72"/>
      <c r="F103" s="73"/>
      <c r="I103" s="129" t="str">
        <f t="shared" si="3"/>
        <v/>
      </c>
    </row>
    <row r="104" spans="1:9" x14ac:dyDescent="0.25">
      <c r="A104" s="71"/>
      <c r="B104" s="224"/>
      <c r="C104" s="224"/>
      <c r="D104" s="224"/>
      <c r="E104" s="72"/>
      <c r="F104" s="73"/>
      <c r="I104" s="129" t="str">
        <f t="shared" si="3"/>
        <v/>
      </c>
    </row>
    <row r="105" spans="1:9" x14ac:dyDescent="0.25">
      <c r="A105" s="71"/>
      <c r="B105" s="224"/>
      <c r="C105" s="224"/>
      <c r="D105" s="224"/>
      <c r="E105" s="72"/>
      <c r="F105" s="73"/>
      <c r="I105" s="129" t="str">
        <f t="shared" si="3"/>
        <v/>
      </c>
    </row>
    <row r="106" spans="1:9" x14ac:dyDescent="0.25">
      <c r="A106" s="71"/>
      <c r="B106" s="224"/>
      <c r="C106" s="224"/>
      <c r="D106" s="224"/>
      <c r="E106" s="72"/>
      <c r="F106" s="73"/>
      <c r="I106" s="129" t="str">
        <f t="shared" si="3"/>
        <v/>
      </c>
    </row>
    <row r="107" spans="1:9" x14ac:dyDescent="0.25">
      <c r="A107" s="71"/>
      <c r="B107" s="224"/>
      <c r="C107" s="224"/>
      <c r="D107" s="224"/>
      <c r="E107" s="72"/>
      <c r="F107" s="73"/>
      <c r="I107" s="129" t="str">
        <f t="shared" si="3"/>
        <v/>
      </c>
    </row>
    <row r="108" spans="1:9" x14ac:dyDescent="0.25">
      <c r="A108" s="71"/>
      <c r="B108" s="224"/>
      <c r="C108" s="224"/>
      <c r="D108" s="224"/>
      <c r="E108" s="72"/>
      <c r="F108" s="73"/>
      <c r="I108" s="129" t="str">
        <f t="shared" si="3"/>
        <v/>
      </c>
    </row>
    <row r="109" spans="1:9" x14ac:dyDescent="0.25">
      <c r="I109" s="129"/>
    </row>
    <row r="110" spans="1:9" x14ac:dyDescent="0.25">
      <c r="I110" s="129"/>
    </row>
  </sheetData>
  <mergeCells count="4">
    <mergeCell ref="E8:G8"/>
    <mergeCell ref="E10:G10"/>
    <mergeCell ref="E11:G11"/>
    <mergeCell ref="E12:G12"/>
  </mergeCells>
  <conditionalFormatting sqref="B19:N19 B25:N26 J20:N24">
    <cfRule type="iconSet" priority="3">
      <iconSet>
        <cfvo type="percent" val="0"/>
        <cfvo type="num" val="1"/>
        <cfvo type="num" val="3"/>
      </iconSet>
    </cfRule>
  </conditionalFormatting>
  <conditionalFormatting sqref="B24:H24">
    <cfRule type="iconSet" priority="2">
      <iconSet>
        <cfvo type="percent" val="0"/>
        <cfvo type="num" val="1"/>
        <cfvo type="num" val="3"/>
      </iconSet>
    </cfRule>
  </conditionalFormatting>
  <conditionalFormatting sqref="I24">
    <cfRule type="iconSet" priority="1">
      <iconSet>
        <cfvo type="percent" val="0"/>
        <cfvo type="num" val="1"/>
        <cfvo type="num" val="3"/>
      </iconSet>
    </cfRule>
  </conditionalFormatting>
  <dataValidations count="4">
    <dataValidation allowBlank="1" showInputMessage="1" showErrorMessage="1" prompt="TK, License, NRE or Royalty" sqref="B7"/>
    <dataValidation allowBlank="1" showInputMessage="1" showErrorMessage="1" prompt="IPD or CSD" sqref="B8"/>
    <dataValidation allowBlank="1" showInputMessage="1" showErrorMessage="1" prompt="70% - 100% : Most likely close in this quarter_x000a_40% - 60% : Normal chance to close_x000a_0% - 30% : Low chance to close" sqref="B10"/>
    <dataValidation allowBlank="1" showInputMessage="1" showErrorMessage="1" prompt="Q1, Q2, Q3 or Q4" sqref="B11"/>
  </dataValidations>
  <hyperlinks>
    <hyperlink ref="A1" location="Menu!A1" display="Back To Menu"/>
    <hyperlink ref="B1" location="'Regular Cases'!A1" display="Regular Cases"/>
    <hyperlink ref="C1" location="QECD!B4" display="QECD"/>
    <hyperlink ref="D1" location="'Action Items'!A1" display="Action Items"/>
    <hyperlink ref="E1" location="Summary!A1" display="Summary"/>
    <hyperlink ref="F1" location="Weekly!A1" display="Weekly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Please choose &quot;High&quot;, &quot;Low&quot; or &quot;Funnel&quot; from the drop-down list, or enter it yourself._x000a__x000a_Funnel -- This project is being cooked and may go real in the next few quarters.">
          <x14:formula1>
            <xm:f>Worksheet!$A$2:$A$4</xm:f>
          </x14:formula1>
          <xm:sqref>B12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Q110"/>
  <sheetViews>
    <sheetView workbookViewId="0">
      <pane ySplit="2" topLeftCell="A3" activePane="bottomLeft" state="frozen"/>
      <selection pane="bottomLeft"/>
    </sheetView>
  </sheetViews>
  <sheetFormatPr defaultColWidth="18.42578125" defaultRowHeight="15" x14ac:dyDescent="0.25"/>
  <cols>
    <col min="1" max="1" width="24.5703125" style="1" customWidth="1"/>
    <col min="2" max="8" width="15.85546875" style="1" customWidth="1"/>
    <col min="9" max="9" width="17.140625" style="1" bestFit="1" customWidth="1"/>
    <col min="10" max="11" width="15.85546875" style="1" customWidth="1"/>
    <col min="12" max="14" width="15.85546875" style="1" hidden="1" customWidth="1"/>
    <col min="15" max="17" width="0" style="1" hidden="1" customWidth="1"/>
    <col min="18" max="16384" width="18.42578125" style="1"/>
  </cols>
  <sheetData>
    <row r="1" spans="1:17" s="68" customFormat="1" ht="18.75" x14ac:dyDescent="0.25">
      <c r="A1" s="226" t="s">
        <v>150</v>
      </c>
      <c r="B1" s="226" t="s">
        <v>149</v>
      </c>
      <c r="C1" s="226" t="s">
        <v>113</v>
      </c>
      <c r="D1" s="226" t="s">
        <v>21</v>
      </c>
      <c r="E1" s="226" t="s">
        <v>114</v>
      </c>
      <c r="F1" s="226" t="s">
        <v>177</v>
      </c>
    </row>
    <row r="2" spans="1:17" ht="4.5" customHeight="1" x14ac:dyDescent="0.25"/>
    <row r="3" spans="1:17" ht="28.5" x14ac:dyDescent="0.45">
      <c r="D3" s="223" t="str">
        <f ca="1">MID(CELL("filename",A1),FIND("]",CELL("filename",A1))+1,255)  &amp; IF(B5&lt;&gt;"", " : " &amp; B5 &amp; " - " &amp; B6, "")</f>
        <v>Project 24</v>
      </c>
    </row>
    <row r="4" spans="1:17" ht="18.75" x14ac:dyDescent="0.3">
      <c r="A4" s="115" t="s">
        <v>141</v>
      </c>
      <c r="B4" s="95"/>
      <c r="C4" s="95"/>
      <c r="D4" s="95"/>
      <c r="E4" s="95"/>
      <c r="F4" s="95" t="s">
        <v>153</v>
      </c>
      <c r="G4" s="95" t="s">
        <v>154</v>
      </c>
      <c r="L4" s="1" t="s">
        <v>147</v>
      </c>
      <c r="M4" s="1" t="s">
        <v>146</v>
      </c>
      <c r="N4" s="1" t="s">
        <v>152</v>
      </c>
      <c r="P4" s="1" t="s">
        <v>158</v>
      </c>
      <c r="Q4" s="1" t="s">
        <v>155</v>
      </c>
    </row>
    <row r="5" spans="1:17" x14ac:dyDescent="0.25">
      <c r="A5" s="95" t="s">
        <v>156</v>
      </c>
      <c r="B5" s="97"/>
      <c r="C5" s="95"/>
      <c r="D5" s="95" t="s">
        <v>20</v>
      </c>
      <c r="E5" s="95"/>
      <c r="F5" s="98"/>
      <c r="G5" s="98"/>
      <c r="L5" s="218" t="str">
        <f>IF(I23&lt;&gt;"", F5,"")</f>
        <v/>
      </c>
      <c r="M5" s="218" t="str">
        <f>IF(I23&lt;&gt;"","",IF(B10&gt;=40%,F5,""))</f>
        <v/>
      </c>
      <c r="N5" s="218">
        <f>IF(I23&lt;&gt;"","",IF(B10&lt;40%,F5,""))</f>
        <v>0</v>
      </c>
      <c r="P5" s="218" t="str">
        <f>IF(I23&lt;&gt;"", F6,"")</f>
        <v/>
      </c>
      <c r="Q5" s="1">
        <f>IF(P5 = "", F6, "")</f>
        <v>0</v>
      </c>
    </row>
    <row r="6" spans="1:17" x14ac:dyDescent="0.25">
      <c r="A6" s="95" t="s">
        <v>157</v>
      </c>
      <c r="B6" s="97"/>
      <c r="C6" s="95"/>
      <c r="D6" s="95" t="s">
        <v>45</v>
      </c>
      <c r="E6" s="95"/>
      <c r="F6" s="98"/>
      <c r="G6" s="98"/>
    </row>
    <row r="7" spans="1:17" x14ac:dyDescent="0.25">
      <c r="A7" s="95" t="s">
        <v>44</v>
      </c>
      <c r="B7" s="97"/>
      <c r="C7" s="95"/>
      <c r="D7" s="95"/>
      <c r="E7" s="95"/>
      <c r="F7" s="95"/>
      <c r="G7" s="95"/>
    </row>
    <row r="8" spans="1:17" x14ac:dyDescent="0.25">
      <c r="A8" s="95" t="s">
        <v>17</v>
      </c>
      <c r="B8" s="97"/>
      <c r="C8" s="95"/>
      <c r="D8" s="95" t="s">
        <v>43</v>
      </c>
      <c r="E8" s="253"/>
      <c r="F8" s="253"/>
      <c r="G8" s="253"/>
    </row>
    <row r="9" spans="1:17" x14ac:dyDescent="0.25">
      <c r="A9" s="95" t="s">
        <v>18</v>
      </c>
      <c r="B9" s="97"/>
      <c r="C9" s="95"/>
      <c r="D9" s="95"/>
      <c r="E9" s="95"/>
      <c r="F9" s="95"/>
      <c r="G9" s="95"/>
    </row>
    <row r="10" spans="1:17" x14ac:dyDescent="0.25">
      <c r="A10" s="95" t="s">
        <v>19</v>
      </c>
      <c r="B10" s="99"/>
      <c r="C10" s="95"/>
      <c r="D10" s="95" t="s">
        <v>159</v>
      </c>
      <c r="E10" s="253"/>
      <c r="F10" s="253"/>
      <c r="G10" s="253"/>
    </row>
    <row r="11" spans="1:17" x14ac:dyDescent="0.25">
      <c r="A11" s="95" t="s">
        <v>166</v>
      </c>
      <c r="B11" s="97"/>
      <c r="C11" s="95"/>
      <c r="D11" s="95" t="s">
        <v>160</v>
      </c>
      <c r="E11" s="253"/>
      <c r="F11" s="253"/>
      <c r="G11" s="253"/>
    </row>
    <row r="12" spans="1:17" x14ac:dyDescent="0.25">
      <c r="A12" s="95" t="s">
        <v>118</v>
      </c>
      <c r="B12" s="97"/>
      <c r="C12" s="95"/>
      <c r="D12" s="95" t="s">
        <v>161</v>
      </c>
      <c r="E12" s="253"/>
      <c r="F12" s="253"/>
      <c r="G12" s="253"/>
    </row>
    <row r="15" spans="1:17" ht="18.75" x14ac:dyDescent="0.3">
      <c r="A15" s="115" t="str">
        <f>"Stage: " &amp; B15</f>
        <v xml:space="preserve">Stage: </v>
      </c>
      <c r="B15" s="132" t="str">
        <f>IF(I23&lt;&gt;"", 10, IF(G23&lt;&gt;"", 8, IF(C23&lt;&gt;"", 6, IF(E18&lt;&gt;"", 4, IF(B18&lt;&gt;"", 2, "")))))</f>
        <v/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</row>
    <row r="16" spans="1:17" x14ac:dyDescent="0.25">
      <c r="A16" s="127" t="s">
        <v>0</v>
      </c>
      <c r="B16" s="216" t="s">
        <v>3</v>
      </c>
      <c r="C16" s="125" t="s">
        <v>6</v>
      </c>
      <c r="D16" s="125" t="s">
        <v>4</v>
      </c>
      <c r="E16" s="216" t="s">
        <v>5</v>
      </c>
      <c r="F16" s="125" t="s">
        <v>7</v>
      </c>
      <c r="G16" s="95"/>
      <c r="H16" s="95"/>
      <c r="I16" s="95"/>
      <c r="J16" s="95"/>
      <c r="K16" s="95"/>
      <c r="L16" s="95"/>
      <c r="M16" s="95"/>
      <c r="N16" s="95"/>
    </row>
    <row r="17" spans="1:14" x14ac:dyDescent="0.25">
      <c r="A17" s="126" t="s">
        <v>42</v>
      </c>
      <c r="B17" s="119"/>
      <c r="C17" s="119"/>
      <c r="D17" s="119"/>
      <c r="E17" s="119"/>
      <c r="F17" s="140"/>
      <c r="G17" s="96"/>
      <c r="H17" s="96"/>
      <c r="I17" s="96"/>
      <c r="J17" s="96"/>
      <c r="K17" s="96"/>
      <c r="L17" s="96"/>
      <c r="M17" s="96"/>
      <c r="N17" s="96"/>
    </row>
    <row r="18" spans="1:14" x14ac:dyDescent="0.25">
      <c r="A18" s="134" t="s">
        <v>1</v>
      </c>
      <c r="B18" s="118"/>
      <c r="C18" s="118"/>
      <c r="D18" s="118"/>
      <c r="E18" s="118"/>
      <c r="F18" s="133"/>
      <c r="G18" s="96"/>
      <c r="H18" s="96"/>
      <c r="I18" s="96"/>
      <c r="J18" s="96"/>
      <c r="K18" s="96"/>
      <c r="L18" s="96"/>
      <c r="M18" s="96"/>
      <c r="N18" s="96"/>
    </row>
    <row r="19" spans="1:14" x14ac:dyDescent="0.25">
      <c r="A19" s="134" t="s">
        <v>2</v>
      </c>
      <c r="B19" s="121" t="str">
        <f ca="1">IF(B18&lt;&gt;"", "Done", IF(B17&lt;&gt;"",(B17-TODAY()),""))</f>
        <v/>
      </c>
      <c r="C19" s="121" t="str">
        <f t="shared" ref="C19:N19" ca="1" si="0">IF(C18&lt;&gt;"", "Done", IF(C17&lt;&gt;"",(C17-TODAY()),""))</f>
        <v/>
      </c>
      <c r="D19" s="121" t="str">
        <f t="shared" ca="1" si="0"/>
        <v/>
      </c>
      <c r="E19" s="121" t="str">
        <f t="shared" ca="1" si="0"/>
        <v/>
      </c>
      <c r="F19" s="122" t="str">
        <f t="shared" ca="1" si="0"/>
        <v/>
      </c>
      <c r="G19" s="100" t="str">
        <f t="shared" ca="1" si="0"/>
        <v/>
      </c>
      <c r="H19" s="100" t="str">
        <f t="shared" ca="1" si="0"/>
        <v/>
      </c>
      <c r="I19" s="100" t="str">
        <f t="shared" ca="1" si="0"/>
        <v/>
      </c>
      <c r="J19" s="76" t="str">
        <f t="shared" ca="1" si="0"/>
        <v/>
      </c>
      <c r="K19" s="76" t="str">
        <f t="shared" ca="1" si="0"/>
        <v/>
      </c>
      <c r="L19" s="76" t="str">
        <f t="shared" ca="1" si="0"/>
        <v/>
      </c>
      <c r="M19" s="76" t="str">
        <f t="shared" ca="1" si="0"/>
        <v/>
      </c>
      <c r="N19" s="76" t="str">
        <f t="shared" ca="1" si="0"/>
        <v/>
      </c>
    </row>
    <row r="20" spans="1:14" x14ac:dyDescent="0.25">
      <c r="A20" s="135"/>
      <c r="B20" s="114"/>
      <c r="C20" s="114"/>
      <c r="D20" s="114"/>
      <c r="E20" s="114"/>
      <c r="F20" s="114"/>
      <c r="G20" s="114"/>
      <c r="H20" s="114"/>
      <c r="I20" s="114"/>
      <c r="J20" s="76"/>
      <c r="K20" s="76"/>
      <c r="L20" s="76"/>
      <c r="M20" s="76"/>
      <c r="N20" s="76"/>
    </row>
    <row r="21" spans="1:14" ht="30" x14ac:dyDescent="0.25">
      <c r="A21" s="126" t="s">
        <v>9</v>
      </c>
      <c r="B21" s="117" t="s">
        <v>8</v>
      </c>
      <c r="C21" s="217" t="s">
        <v>10</v>
      </c>
      <c r="D21" s="117" t="s">
        <v>11</v>
      </c>
      <c r="E21" s="117" t="s">
        <v>12</v>
      </c>
      <c r="F21" s="117" t="s">
        <v>13</v>
      </c>
      <c r="G21" s="217" t="s">
        <v>14</v>
      </c>
      <c r="H21" s="117" t="s">
        <v>16</v>
      </c>
      <c r="I21" s="217" t="s">
        <v>15</v>
      </c>
      <c r="J21" s="76"/>
      <c r="K21" s="76"/>
      <c r="L21" s="76"/>
      <c r="M21" s="76"/>
      <c r="N21" s="76"/>
    </row>
    <row r="22" spans="1:14" x14ac:dyDescent="0.25">
      <c r="A22" s="134" t="s">
        <v>42</v>
      </c>
      <c r="B22" s="118"/>
      <c r="C22" s="118"/>
      <c r="D22" s="118"/>
      <c r="E22" s="118"/>
      <c r="F22" s="118"/>
      <c r="G22" s="118"/>
      <c r="H22" s="118"/>
      <c r="I22" s="133"/>
      <c r="J22" s="76"/>
      <c r="K22" s="76"/>
      <c r="L22" s="76"/>
      <c r="M22" s="76"/>
      <c r="N22" s="76"/>
    </row>
    <row r="23" spans="1:14" x14ac:dyDescent="0.25">
      <c r="A23" s="134" t="s">
        <v>1</v>
      </c>
      <c r="B23" s="118"/>
      <c r="C23" s="118"/>
      <c r="D23" s="118"/>
      <c r="E23" s="118"/>
      <c r="F23" s="118"/>
      <c r="G23" s="118"/>
      <c r="H23" s="118"/>
      <c r="I23" s="133"/>
      <c r="J23" s="76"/>
      <c r="K23" s="76"/>
      <c r="L23" s="76"/>
      <c r="M23" s="76"/>
      <c r="N23" s="76"/>
    </row>
    <row r="24" spans="1:14" x14ac:dyDescent="0.25">
      <c r="A24" s="136" t="s">
        <v>2</v>
      </c>
      <c r="B24" s="124" t="str">
        <f ca="1">IF(B23&lt;&gt;"", "Done", IF(B22&lt;&gt;"",(B22-TODAY()),""))</f>
        <v/>
      </c>
      <c r="C24" s="124" t="str">
        <f t="shared" ref="C24:I24" ca="1" si="1">IF(C23&lt;&gt;"", "Done", IF(C22&lt;&gt;"",(C22-TODAY()),""))</f>
        <v/>
      </c>
      <c r="D24" s="124" t="str">
        <f t="shared" ca="1" si="1"/>
        <v/>
      </c>
      <c r="E24" s="124" t="str">
        <f t="shared" ca="1" si="1"/>
        <v/>
      </c>
      <c r="F24" s="124" t="str">
        <f t="shared" ca="1" si="1"/>
        <v/>
      </c>
      <c r="G24" s="124" t="str">
        <f t="shared" ca="1" si="1"/>
        <v/>
      </c>
      <c r="H24" s="120" t="str">
        <f t="shared" ca="1" si="1"/>
        <v/>
      </c>
      <c r="I24" s="122" t="str">
        <f t="shared" ca="1" si="1"/>
        <v/>
      </c>
      <c r="J24" s="76"/>
      <c r="K24" s="76"/>
      <c r="L24" s="76"/>
      <c r="M24" s="76"/>
      <c r="N24" s="76"/>
    </row>
    <row r="25" spans="1:14" x14ac:dyDescent="0.25">
      <c r="B25" s="76"/>
      <c r="C25" s="76"/>
      <c r="D25" s="76"/>
      <c r="E25" s="76"/>
      <c r="F25" s="76"/>
      <c r="G25" s="76"/>
      <c r="H25" s="123"/>
      <c r="I25" s="76"/>
      <c r="J25" s="76"/>
      <c r="K25" s="76"/>
      <c r="L25" s="76"/>
      <c r="M25" s="76"/>
      <c r="N25" s="76"/>
    </row>
    <row r="26" spans="1:14" x14ac:dyDescent="0.25"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</row>
    <row r="29" spans="1:14" ht="18.75" x14ac:dyDescent="0.3">
      <c r="A29" s="116" t="s">
        <v>21</v>
      </c>
      <c r="B29" s="66" t="s">
        <v>41</v>
      </c>
      <c r="C29" s="66" t="s">
        <v>42</v>
      </c>
      <c r="D29" s="66" t="s">
        <v>1</v>
      </c>
      <c r="E29" s="66" t="s">
        <v>67</v>
      </c>
      <c r="F29" s="1" t="s">
        <v>43</v>
      </c>
    </row>
    <row r="30" spans="1:14" x14ac:dyDescent="0.25">
      <c r="A30" s="71" t="str">
        <f>IF(B30&lt;&gt;"", IF(D30 = "", 1, ""), "")</f>
        <v/>
      </c>
      <c r="B30" s="224"/>
      <c r="C30" s="224"/>
      <c r="D30" s="224"/>
      <c r="E30" s="72"/>
      <c r="F30" s="73"/>
      <c r="I30" s="129" t="str">
        <f>IF(A30="","",HYPERLINK("#'Action Items'!A1", "Go back to Action Items"))</f>
        <v/>
      </c>
    </row>
    <row r="31" spans="1:14" x14ac:dyDescent="0.25">
      <c r="A31" s="71" t="str">
        <f>IF(B31&lt;&gt;"", IF(D31 = "", MAX($A$30:A30)+1, ""), "")</f>
        <v/>
      </c>
      <c r="B31" s="224"/>
      <c r="C31" s="224"/>
      <c r="D31" s="224"/>
      <c r="E31" s="72"/>
      <c r="F31" s="73"/>
      <c r="I31" s="129" t="str">
        <f t="shared" ref="I31:I94" si="2">IF(A31="","",HYPERLINK("#'Action Items'!A1", "Go back to Action Items"))</f>
        <v/>
      </c>
    </row>
    <row r="32" spans="1:14" x14ac:dyDescent="0.25">
      <c r="A32" s="71" t="str">
        <f>IF(B32&lt;&gt;"", IF(D32 = "", MAX($A$30:A31)+1, ""), "")</f>
        <v/>
      </c>
      <c r="B32" s="224"/>
      <c r="C32" s="224"/>
      <c r="D32" s="224"/>
      <c r="E32" s="72"/>
      <c r="F32" s="73"/>
      <c r="I32" s="129" t="str">
        <f t="shared" si="2"/>
        <v/>
      </c>
    </row>
    <row r="33" spans="1:9" x14ac:dyDescent="0.25">
      <c r="A33" s="71" t="str">
        <f>IF(B33&lt;&gt;"", IF(D33 = "", MAX($A$30:A32)+1, ""), "")</f>
        <v/>
      </c>
      <c r="B33" s="224"/>
      <c r="C33" s="224"/>
      <c r="D33" s="224"/>
      <c r="E33" s="72"/>
      <c r="F33" s="73"/>
      <c r="I33" s="129" t="str">
        <f t="shared" si="2"/>
        <v/>
      </c>
    </row>
    <row r="34" spans="1:9" x14ac:dyDescent="0.25">
      <c r="A34" s="71" t="str">
        <f>IF(B34&lt;&gt;"", IF(D34 = "", MAX($A$30:A33)+1, ""), "")</f>
        <v/>
      </c>
      <c r="B34" s="224"/>
      <c r="C34" s="224"/>
      <c r="D34" s="224"/>
      <c r="E34" s="72"/>
      <c r="F34" s="73"/>
      <c r="I34" s="129" t="str">
        <f t="shared" si="2"/>
        <v/>
      </c>
    </row>
    <row r="35" spans="1:9" x14ac:dyDescent="0.25">
      <c r="A35" s="71" t="str">
        <f>IF(B35&lt;&gt;"", IF(D35 = "", MAX($A$30:A34)+1, ""), "")</f>
        <v/>
      </c>
      <c r="B35" s="224"/>
      <c r="C35" s="224"/>
      <c r="D35" s="224"/>
      <c r="E35" s="72"/>
      <c r="F35" s="73"/>
      <c r="I35" s="129" t="str">
        <f t="shared" si="2"/>
        <v/>
      </c>
    </row>
    <row r="36" spans="1:9" x14ac:dyDescent="0.25">
      <c r="A36" s="71" t="str">
        <f>IF(B36&lt;&gt;"", IF(D36 = "", MAX($A$30:A35)+1, ""), "")</f>
        <v/>
      </c>
      <c r="B36" s="224"/>
      <c r="C36" s="224"/>
      <c r="D36" s="224"/>
      <c r="E36" s="72"/>
      <c r="F36" s="73"/>
      <c r="I36" s="129" t="str">
        <f t="shared" si="2"/>
        <v/>
      </c>
    </row>
    <row r="37" spans="1:9" x14ac:dyDescent="0.25">
      <c r="A37" s="71" t="str">
        <f>IF(B37&lt;&gt;"", IF(D37 = "", MAX($A$30:A36)+1, ""), "")</f>
        <v/>
      </c>
      <c r="B37" s="224"/>
      <c r="C37" s="224"/>
      <c r="D37" s="224"/>
      <c r="E37" s="72"/>
      <c r="F37" s="73"/>
      <c r="I37" s="129" t="str">
        <f t="shared" si="2"/>
        <v/>
      </c>
    </row>
    <row r="38" spans="1:9" x14ac:dyDescent="0.25">
      <c r="A38" s="71" t="str">
        <f>IF(B38&lt;&gt;"", IF(D38 = "", MAX($A$30:A37)+1, ""), "")</f>
        <v/>
      </c>
      <c r="B38" s="224"/>
      <c r="C38" s="224"/>
      <c r="D38" s="224"/>
      <c r="E38" s="72"/>
      <c r="F38" s="73"/>
      <c r="I38" s="129" t="str">
        <f t="shared" si="2"/>
        <v/>
      </c>
    </row>
    <row r="39" spans="1:9" x14ac:dyDescent="0.25">
      <c r="A39" s="71" t="str">
        <f>IF(B39&lt;&gt;"", IF(D39 = "", MAX($A$30:A38)+1, ""), "")</f>
        <v/>
      </c>
      <c r="B39" s="224"/>
      <c r="C39" s="224"/>
      <c r="D39" s="224"/>
      <c r="E39" s="72"/>
      <c r="F39" s="73"/>
      <c r="I39" s="129" t="str">
        <f t="shared" si="2"/>
        <v/>
      </c>
    </row>
    <row r="40" spans="1:9" x14ac:dyDescent="0.25">
      <c r="A40" s="71" t="str">
        <f>IF(B40&lt;&gt;"", IF(D40 = "", MAX($A$30:A39)+1, ""), "")</f>
        <v/>
      </c>
      <c r="B40" s="224"/>
      <c r="C40" s="224"/>
      <c r="D40" s="224"/>
      <c r="E40" s="72"/>
      <c r="F40" s="73"/>
      <c r="I40" s="129" t="str">
        <f t="shared" si="2"/>
        <v/>
      </c>
    </row>
    <row r="41" spans="1:9" x14ac:dyDescent="0.25">
      <c r="A41" s="71" t="str">
        <f>IF(B41&lt;&gt;"", IF(D41 = "", MAX($A$30:A40)+1, ""), "")</f>
        <v/>
      </c>
      <c r="B41" s="224"/>
      <c r="C41" s="224"/>
      <c r="D41" s="224"/>
      <c r="E41" s="72"/>
      <c r="F41" s="73"/>
      <c r="I41" s="129" t="str">
        <f t="shared" si="2"/>
        <v/>
      </c>
    </row>
    <row r="42" spans="1:9" x14ac:dyDescent="0.25">
      <c r="A42" s="71" t="str">
        <f>IF(B42&lt;&gt;"", IF(D42 = "", MAX($A$30:A41)+1, ""), "")</f>
        <v/>
      </c>
      <c r="B42" s="224"/>
      <c r="C42" s="224"/>
      <c r="D42" s="224"/>
      <c r="E42" s="72"/>
      <c r="F42" s="73"/>
      <c r="I42" s="129" t="str">
        <f t="shared" si="2"/>
        <v/>
      </c>
    </row>
    <row r="43" spans="1:9" x14ac:dyDescent="0.25">
      <c r="A43" s="71" t="str">
        <f>IF(B43&lt;&gt;"", IF(D43 = "", MAX($A$30:A42)+1, ""), "")</f>
        <v/>
      </c>
      <c r="B43" s="224"/>
      <c r="C43" s="224"/>
      <c r="D43" s="224"/>
      <c r="E43" s="72"/>
      <c r="F43" s="73"/>
      <c r="I43" s="129" t="str">
        <f t="shared" si="2"/>
        <v/>
      </c>
    </row>
    <row r="44" spans="1:9" x14ac:dyDescent="0.25">
      <c r="A44" s="71" t="str">
        <f>IF(B44&lt;&gt;"", IF(D44 = "", MAX($A$30:A43)+1, ""), "")</f>
        <v/>
      </c>
      <c r="B44" s="224"/>
      <c r="C44" s="224"/>
      <c r="D44" s="224"/>
      <c r="E44" s="72"/>
      <c r="F44" s="73"/>
      <c r="I44" s="129" t="str">
        <f t="shared" si="2"/>
        <v/>
      </c>
    </row>
    <row r="45" spans="1:9" x14ac:dyDescent="0.25">
      <c r="A45" s="71"/>
      <c r="B45" s="224"/>
      <c r="C45" s="224"/>
      <c r="D45" s="224"/>
      <c r="E45" s="72"/>
      <c r="F45" s="73"/>
      <c r="I45" s="129" t="str">
        <f t="shared" si="2"/>
        <v/>
      </c>
    </row>
    <row r="46" spans="1:9" x14ac:dyDescent="0.25">
      <c r="A46" s="71"/>
      <c r="B46" s="224"/>
      <c r="C46" s="224"/>
      <c r="D46" s="224"/>
      <c r="E46" s="72"/>
      <c r="F46" s="73"/>
      <c r="I46" s="129" t="str">
        <f t="shared" si="2"/>
        <v/>
      </c>
    </row>
    <row r="47" spans="1:9" x14ac:dyDescent="0.25">
      <c r="A47" s="71"/>
      <c r="B47" s="224"/>
      <c r="C47" s="224"/>
      <c r="D47" s="224"/>
      <c r="E47" s="72"/>
      <c r="F47" s="73"/>
      <c r="I47" s="129" t="str">
        <f t="shared" si="2"/>
        <v/>
      </c>
    </row>
    <row r="48" spans="1:9" x14ac:dyDescent="0.25">
      <c r="A48" s="71"/>
      <c r="B48" s="224"/>
      <c r="C48" s="224"/>
      <c r="D48" s="224"/>
      <c r="E48" s="72"/>
      <c r="F48" s="73"/>
      <c r="I48" s="129" t="str">
        <f t="shared" si="2"/>
        <v/>
      </c>
    </row>
    <row r="49" spans="1:9" x14ac:dyDescent="0.25">
      <c r="A49" s="71"/>
      <c r="B49" s="224"/>
      <c r="C49" s="224"/>
      <c r="D49" s="224"/>
      <c r="E49" s="72"/>
      <c r="F49" s="73"/>
      <c r="I49" s="129" t="str">
        <f t="shared" si="2"/>
        <v/>
      </c>
    </row>
    <row r="50" spans="1:9" x14ac:dyDescent="0.25">
      <c r="A50" s="71"/>
      <c r="B50" s="224"/>
      <c r="C50" s="224"/>
      <c r="D50" s="224"/>
      <c r="E50" s="72"/>
      <c r="F50" s="73"/>
      <c r="I50" s="129" t="str">
        <f t="shared" si="2"/>
        <v/>
      </c>
    </row>
    <row r="51" spans="1:9" x14ac:dyDescent="0.25">
      <c r="A51" s="71"/>
      <c r="B51" s="224"/>
      <c r="C51" s="224"/>
      <c r="D51" s="224"/>
      <c r="E51" s="72"/>
      <c r="F51" s="73"/>
      <c r="I51" s="129" t="str">
        <f t="shared" si="2"/>
        <v/>
      </c>
    </row>
    <row r="52" spans="1:9" x14ac:dyDescent="0.25">
      <c r="A52" s="71"/>
      <c r="B52" s="224"/>
      <c r="C52" s="224"/>
      <c r="D52" s="224"/>
      <c r="E52" s="72"/>
      <c r="F52" s="73"/>
      <c r="I52" s="129" t="str">
        <f t="shared" si="2"/>
        <v/>
      </c>
    </row>
    <row r="53" spans="1:9" x14ac:dyDescent="0.25">
      <c r="A53" s="71"/>
      <c r="B53" s="224"/>
      <c r="C53" s="224"/>
      <c r="D53" s="224"/>
      <c r="E53" s="72"/>
      <c r="F53" s="73"/>
      <c r="I53" s="129" t="str">
        <f t="shared" si="2"/>
        <v/>
      </c>
    </row>
    <row r="54" spans="1:9" x14ac:dyDescent="0.25">
      <c r="A54" s="71"/>
      <c r="B54" s="224"/>
      <c r="C54" s="224"/>
      <c r="D54" s="224"/>
      <c r="E54" s="72"/>
      <c r="F54" s="73"/>
      <c r="I54" s="129" t="str">
        <f t="shared" si="2"/>
        <v/>
      </c>
    </row>
    <row r="55" spans="1:9" x14ac:dyDescent="0.25">
      <c r="A55" s="71"/>
      <c r="B55" s="224"/>
      <c r="C55" s="224"/>
      <c r="D55" s="224"/>
      <c r="E55" s="72"/>
      <c r="F55" s="73"/>
      <c r="I55" s="129" t="str">
        <f t="shared" si="2"/>
        <v/>
      </c>
    </row>
    <row r="56" spans="1:9" x14ac:dyDescent="0.25">
      <c r="A56" s="71"/>
      <c r="B56" s="224"/>
      <c r="C56" s="224"/>
      <c r="D56" s="224"/>
      <c r="E56" s="72"/>
      <c r="F56" s="73"/>
      <c r="I56" s="129" t="str">
        <f t="shared" si="2"/>
        <v/>
      </c>
    </row>
    <row r="57" spans="1:9" x14ac:dyDescent="0.25">
      <c r="A57" s="71"/>
      <c r="B57" s="224"/>
      <c r="C57" s="224"/>
      <c r="D57" s="224"/>
      <c r="E57" s="72"/>
      <c r="F57" s="73"/>
      <c r="I57" s="129" t="str">
        <f t="shared" si="2"/>
        <v/>
      </c>
    </row>
    <row r="58" spans="1:9" x14ac:dyDescent="0.25">
      <c r="A58" s="71"/>
      <c r="B58" s="224"/>
      <c r="C58" s="224"/>
      <c r="D58" s="224"/>
      <c r="E58" s="72"/>
      <c r="F58" s="73"/>
      <c r="I58" s="129" t="str">
        <f t="shared" si="2"/>
        <v/>
      </c>
    </row>
    <row r="59" spans="1:9" x14ac:dyDescent="0.25">
      <c r="A59" s="71"/>
      <c r="B59" s="224"/>
      <c r="C59" s="224"/>
      <c r="D59" s="224"/>
      <c r="E59" s="72"/>
      <c r="F59" s="73"/>
      <c r="I59" s="129" t="str">
        <f t="shared" si="2"/>
        <v/>
      </c>
    </row>
    <row r="60" spans="1:9" x14ac:dyDescent="0.25">
      <c r="A60" s="71"/>
      <c r="B60" s="224"/>
      <c r="C60" s="224"/>
      <c r="D60" s="224"/>
      <c r="E60" s="72"/>
      <c r="F60" s="73"/>
      <c r="I60" s="129" t="str">
        <f t="shared" si="2"/>
        <v/>
      </c>
    </row>
    <row r="61" spans="1:9" x14ac:dyDescent="0.25">
      <c r="A61" s="71"/>
      <c r="B61" s="224"/>
      <c r="C61" s="224"/>
      <c r="D61" s="224"/>
      <c r="E61" s="72"/>
      <c r="F61" s="73"/>
      <c r="I61" s="129" t="str">
        <f t="shared" si="2"/>
        <v/>
      </c>
    </row>
    <row r="62" spans="1:9" x14ac:dyDescent="0.25">
      <c r="A62" s="71"/>
      <c r="B62" s="224"/>
      <c r="C62" s="224"/>
      <c r="D62" s="224"/>
      <c r="E62" s="72"/>
      <c r="F62" s="73"/>
      <c r="I62" s="129" t="str">
        <f t="shared" si="2"/>
        <v/>
      </c>
    </row>
    <row r="63" spans="1:9" x14ac:dyDescent="0.25">
      <c r="A63" s="71"/>
      <c r="B63" s="224"/>
      <c r="C63" s="224"/>
      <c r="D63" s="224"/>
      <c r="E63" s="72"/>
      <c r="F63" s="73"/>
      <c r="I63" s="129" t="str">
        <f t="shared" si="2"/>
        <v/>
      </c>
    </row>
    <row r="64" spans="1:9" x14ac:dyDescent="0.25">
      <c r="A64" s="71"/>
      <c r="B64" s="224"/>
      <c r="C64" s="224"/>
      <c r="D64" s="224"/>
      <c r="E64" s="72"/>
      <c r="F64" s="73"/>
      <c r="I64" s="129" t="str">
        <f t="shared" si="2"/>
        <v/>
      </c>
    </row>
    <row r="65" spans="1:9" x14ac:dyDescent="0.25">
      <c r="A65" s="71"/>
      <c r="B65" s="224"/>
      <c r="C65" s="224"/>
      <c r="D65" s="224"/>
      <c r="E65" s="72"/>
      <c r="F65" s="73"/>
      <c r="I65" s="129" t="str">
        <f t="shared" si="2"/>
        <v/>
      </c>
    </row>
    <row r="66" spans="1:9" x14ac:dyDescent="0.25">
      <c r="A66" s="71"/>
      <c r="B66" s="224"/>
      <c r="C66" s="224"/>
      <c r="D66" s="224"/>
      <c r="E66" s="72"/>
      <c r="F66" s="73"/>
      <c r="I66" s="129" t="str">
        <f t="shared" si="2"/>
        <v/>
      </c>
    </row>
    <row r="67" spans="1:9" x14ac:dyDescent="0.25">
      <c r="A67" s="71"/>
      <c r="B67" s="224"/>
      <c r="C67" s="224"/>
      <c r="D67" s="224"/>
      <c r="E67" s="72"/>
      <c r="F67" s="73"/>
      <c r="I67" s="129" t="str">
        <f t="shared" si="2"/>
        <v/>
      </c>
    </row>
    <row r="68" spans="1:9" x14ac:dyDescent="0.25">
      <c r="A68" s="71"/>
      <c r="B68" s="224"/>
      <c r="C68" s="224"/>
      <c r="D68" s="224"/>
      <c r="E68" s="72"/>
      <c r="F68" s="73"/>
      <c r="I68" s="129" t="str">
        <f t="shared" si="2"/>
        <v/>
      </c>
    </row>
    <row r="69" spans="1:9" x14ac:dyDescent="0.25">
      <c r="A69" s="71"/>
      <c r="B69" s="224"/>
      <c r="C69" s="224"/>
      <c r="D69" s="224"/>
      <c r="E69" s="72"/>
      <c r="F69" s="73"/>
      <c r="I69" s="129" t="str">
        <f t="shared" si="2"/>
        <v/>
      </c>
    </row>
    <row r="70" spans="1:9" x14ac:dyDescent="0.25">
      <c r="A70" s="71"/>
      <c r="B70" s="224"/>
      <c r="C70" s="224"/>
      <c r="D70" s="224"/>
      <c r="E70" s="72"/>
      <c r="F70" s="73"/>
      <c r="I70" s="129" t="str">
        <f t="shared" si="2"/>
        <v/>
      </c>
    </row>
    <row r="71" spans="1:9" x14ac:dyDescent="0.25">
      <c r="A71" s="71"/>
      <c r="B71" s="224"/>
      <c r="C71" s="224"/>
      <c r="D71" s="224"/>
      <c r="E71" s="72"/>
      <c r="F71" s="73"/>
      <c r="I71" s="129" t="str">
        <f t="shared" si="2"/>
        <v/>
      </c>
    </row>
    <row r="72" spans="1:9" x14ac:dyDescent="0.25">
      <c r="A72" s="71"/>
      <c r="B72" s="224"/>
      <c r="C72" s="224"/>
      <c r="D72" s="224"/>
      <c r="E72" s="72"/>
      <c r="F72" s="73"/>
      <c r="I72" s="129" t="str">
        <f t="shared" si="2"/>
        <v/>
      </c>
    </row>
    <row r="73" spans="1:9" x14ac:dyDescent="0.25">
      <c r="A73" s="71"/>
      <c r="B73" s="224"/>
      <c r="C73" s="224"/>
      <c r="D73" s="224"/>
      <c r="E73" s="72"/>
      <c r="F73" s="73"/>
      <c r="I73" s="129" t="str">
        <f t="shared" si="2"/>
        <v/>
      </c>
    </row>
    <row r="74" spans="1:9" x14ac:dyDescent="0.25">
      <c r="A74" s="71"/>
      <c r="B74" s="224"/>
      <c r="C74" s="224"/>
      <c r="D74" s="224"/>
      <c r="E74" s="72"/>
      <c r="F74" s="73"/>
      <c r="I74" s="129" t="str">
        <f t="shared" si="2"/>
        <v/>
      </c>
    </row>
    <row r="75" spans="1:9" x14ac:dyDescent="0.25">
      <c r="A75" s="71"/>
      <c r="B75" s="224"/>
      <c r="C75" s="224"/>
      <c r="D75" s="224"/>
      <c r="E75" s="72"/>
      <c r="F75" s="73"/>
      <c r="I75" s="129" t="str">
        <f t="shared" si="2"/>
        <v/>
      </c>
    </row>
    <row r="76" spans="1:9" x14ac:dyDescent="0.25">
      <c r="A76" s="71"/>
      <c r="B76" s="224"/>
      <c r="C76" s="224"/>
      <c r="D76" s="224"/>
      <c r="E76" s="72"/>
      <c r="F76" s="73"/>
      <c r="I76" s="129" t="str">
        <f t="shared" si="2"/>
        <v/>
      </c>
    </row>
    <row r="77" spans="1:9" x14ac:dyDescent="0.25">
      <c r="A77" s="71"/>
      <c r="B77" s="224"/>
      <c r="C77" s="224"/>
      <c r="D77" s="224"/>
      <c r="E77" s="72"/>
      <c r="F77" s="73"/>
      <c r="I77" s="129" t="str">
        <f t="shared" si="2"/>
        <v/>
      </c>
    </row>
    <row r="78" spans="1:9" x14ac:dyDescent="0.25">
      <c r="A78" s="71"/>
      <c r="B78" s="224"/>
      <c r="C78" s="224"/>
      <c r="D78" s="224"/>
      <c r="E78" s="72"/>
      <c r="F78" s="73"/>
      <c r="I78" s="129" t="str">
        <f t="shared" si="2"/>
        <v/>
      </c>
    </row>
    <row r="79" spans="1:9" x14ac:dyDescent="0.25">
      <c r="A79" s="71"/>
      <c r="B79" s="224"/>
      <c r="C79" s="224"/>
      <c r="D79" s="224"/>
      <c r="E79" s="72"/>
      <c r="F79" s="73"/>
      <c r="I79" s="129" t="str">
        <f t="shared" si="2"/>
        <v/>
      </c>
    </row>
    <row r="80" spans="1:9" x14ac:dyDescent="0.25">
      <c r="A80" s="71"/>
      <c r="B80" s="224"/>
      <c r="C80" s="224"/>
      <c r="D80" s="224"/>
      <c r="E80" s="72"/>
      <c r="F80" s="73"/>
      <c r="I80" s="129" t="str">
        <f t="shared" si="2"/>
        <v/>
      </c>
    </row>
    <row r="81" spans="1:9" x14ac:dyDescent="0.25">
      <c r="A81" s="71"/>
      <c r="B81" s="224"/>
      <c r="C81" s="224"/>
      <c r="D81" s="224"/>
      <c r="E81" s="72"/>
      <c r="F81" s="73"/>
      <c r="I81" s="129" t="str">
        <f t="shared" si="2"/>
        <v/>
      </c>
    </row>
    <row r="82" spans="1:9" x14ac:dyDescent="0.25">
      <c r="A82" s="71"/>
      <c r="B82" s="224"/>
      <c r="C82" s="224"/>
      <c r="D82" s="224"/>
      <c r="E82" s="72"/>
      <c r="F82" s="73"/>
      <c r="I82" s="129" t="str">
        <f t="shared" si="2"/>
        <v/>
      </c>
    </row>
    <row r="83" spans="1:9" x14ac:dyDescent="0.25">
      <c r="A83" s="71"/>
      <c r="B83" s="224"/>
      <c r="C83" s="224"/>
      <c r="D83" s="224"/>
      <c r="E83" s="72"/>
      <c r="F83" s="73"/>
      <c r="I83" s="129" t="str">
        <f t="shared" si="2"/>
        <v/>
      </c>
    </row>
    <row r="84" spans="1:9" x14ac:dyDescent="0.25">
      <c r="A84" s="71"/>
      <c r="B84" s="224"/>
      <c r="C84" s="224"/>
      <c r="D84" s="224"/>
      <c r="E84" s="72"/>
      <c r="F84" s="73"/>
      <c r="I84" s="129" t="str">
        <f t="shared" si="2"/>
        <v/>
      </c>
    </row>
    <row r="85" spans="1:9" x14ac:dyDescent="0.25">
      <c r="A85" s="71"/>
      <c r="B85" s="224"/>
      <c r="C85" s="224"/>
      <c r="D85" s="224"/>
      <c r="E85" s="72"/>
      <c r="F85" s="73"/>
      <c r="I85" s="129" t="str">
        <f t="shared" si="2"/>
        <v/>
      </c>
    </row>
    <row r="86" spans="1:9" x14ac:dyDescent="0.25">
      <c r="A86" s="71"/>
      <c r="B86" s="224"/>
      <c r="C86" s="224"/>
      <c r="D86" s="224"/>
      <c r="E86" s="72"/>
      <c r="F86" s="73"/>
      <c r="I86" s="129" t="str">
        <f t="shared" si="2"/>
        <v/>
      </c>
    </row>
    <row r="87" spans="1:9" x14ac:dyDescent="0.25">
      <c r="A87" s="71"/>
      <c r="B87" s="224"/>
      <c r="C87" s="224"/>
      <c r="D87" s="224"/>
      <c r="E87" s="72"/>
      <c r="F87" s="73"/>
      <c r="I87" s="129" t="str">
        <f t="shared" si="2"/>
        <v/>
      </c>
    </row>
    <row r="88" spans="1:9" x14ac:dyDescent="0.25">
      <c r="A88" s="71"/>
      <c r="B88" s="224"/>
      <c r="C88" s="224"/>
      <c r="D88" s="224"/>
      <c r="E88" s="72"/>
      <c r="F88" s="73"/>
      <c r="I88" s="129" t="str">
        <f t="shared" si="2"/>
        <v/>
      </c>
    </row>
    <row r="89" spans="1:9" x14ac:dyDescent="0.25">
      <c r="A89" s="71"/>
      <c r="B89" s="224"/>
      <c r="C89" s="224"/>
      <c r="D89" s="224"/>
      <c r="E89" s="72"/>
      <c r="F89" s="73"/>
      <c r="I89" s="129" t="str">
        <f t="shared" si="2"/>
        <v/>
      </c>
    </row>
    <row r="90" spans="1:9" x14ac:dyDescent="0.25">
      <c r="A90" s="71"/>
      <c r="B90" s="224"/>
      <c r="C90" s="224"/>
      <c r="D90" s="224"/>
      <c r="E90" s="72"/>
      <c r="F90" s="73"/>
      <c r="I90" s="129" t="str">
        <f t="shared" si="2"/>
        <v/>
      </c>
    </row>
    <row r="91" spans="1:9" x14ac:dyDescent="0.25">
      <c r="A91" s="71"/>
      <c r="B91" s="224"/>
      <c r="C91" s="224"/>
      <c r="D91" s="224"/>
      <c r="E91" s="72"/>
      <c r="F91" s="73"/>
      <c r="I91" s="129" t="str">
        <f t="shared" si="2"/>
        <v/>
      </c>
    </row>
    <row r="92" spans="1:9" x14ac:dyDescent="0.25">
      <c r="A92" s="71"/>
      <c r="B92" s="224"/>
      <c r="C92" s="224"/>
      <c r="D92" s="224"/>
      <c r="E92" s="72"/>
      <c r="F92" s="73"/>
      <c r="I92" s="129" t="str">
        <f t="shared" si="2"/>
        <v/>
      </c>
    </row>
    <row r="93" spans="1:9" x14ac:dyDescent="0.25">
      <c r="A93" s="71"/>
      <c r="B93" s="224"/>
      <c r="C93" s="224"/>
      <c r="D93" s="224"/>
      <c r="E93" s="72"/>
      <c r="F93" s="73"/>
      <c r="I93" s="129" t="str">
        <f t="shared" si="2"/>
        <v/>
      </c>
    </row>
    <row r="94" spans="1:9" x14ac:dyDescent="0.25">
      <c r="A94" s="71"/>
      <c r="B94" s="224"/>
      <c r="C94" s="224"/>
      <c r="D94" s="224"/>
      <c r="E94" s="72"/>
      <c r="F94" s="73"/>
      <c r="I94" s="129" t="str">
        <f t="shared" si="2"/>
        <v/>
      </c>
    </row>
    <row r="95" spans="1:9" x14ac:dyDescent="0.25">
      <c r="A95" s="71"/>
      <c r="B95" s="224"/>
      <c r="C95" s="224"/>
      <c r="D95" s="224"/>
      <c r="E95" s="72"/>
      <c r="F95" s="73"/>
      <c r="I95" s="129" t="str">
        <f t="shared" ref="I95:I108" si="3">IF(A95="","",HYPERLINK("#'Action Items'!A1", "Go back to Action Items"))</f>
        <v/>
      </c>
    </row>
    <row r="96" spans="1:9" x14ac:dyDescent="0.25">
      <c r="A96" s="71"/>
      <c r="B96" s="224"/>
      <c r="C96" s="224"/>
      <c r="D96" s="224"/>
      <c r="E96" s="72"/>
      <c r="F96" s="73"/>
      <c r="I96" s="129" t="str">
        <f t="shared" si="3"/>
        <v/>
      </c>
    </row>
    <row r="97" spans="1:9" x14ac:dyDescent="0.25">
      <c r="A97" s="71"/>
      <c r="B97" s="224"/>
      <c r="C97" s="224"/>
      <c r="D97" s="224"/>
      <c r="E97" s="72"/>
      <c r="F97" s="73"/>
      <c r="I97" s="129" t="str">
        <f t="shared" si="3"/>
        <v/>
      </c>
    </row>
    <row r="98" spans="1:9" x14ac:dyDescent="0.25">
      <c r="A98" s="71"/>
      <c r="B98" s="224"/>
      <c r="C98" s="224"/>
      <c r="D98" s="224"/>
      <c r="E98" s="72"/>
      <c r="F98" s="73"/>
      <c r="I98" s="129" t="str">
        <f t="shared" si="3"/>
        <v/>
      </c>
    </row>
    <row r="99" spans="1:9" x14ac:dyDescent="0.25">
      <c r="A99" s="71"/>
      <c r="B99" s="224"/>
      <c r="C99" s="224"/>
      <c r="D99" s="224"/>
      <c r="E99" s="72"/>
      <c r="F99" s="73"/>
      <c r="I99" s="129" t="str">
        <f t="shared" si="3"/>
        <v/>
      </c>
    </row>
    <row r="100" spans="1:9" x14ac:dyDescent="0.25">
      <c r="A100" s="71"/>
      <c r="B100" s="224"/>
      <c r="C100" s="224"/>
      <c r="D100" s="224"/>
      <c r="E100" s="72"/>
      <c r="F100" s="73"/>
      <c r="I100" s="129" t="str">
        <f t="shared" si="3"/>
        <v/>
      </c>
    </row>
    <row r="101" spans="1:9" x14ac:dyDescent="0.25">
      <c r="A101" s="71"/>
      <c r="B101" s="224"/>
      <c r="C101" s="224"/>
      <c r="D101" s="224"/>
      <c r="E101" s="72"/>
      <c r="F101" s="73"/>
      <c r="I101" s="129" t="str">
        <f t="shared" si="3"/>
        <v/>
      </c>
    </row>
    <row r="102" spans="1:9" x14ac:dyDescent="0.25">
      <c r="A102" s="71"/>
      <c r="B102" s="224"/>
      <c r="C102" s="224"/>
      <c r="D102" s="224"/>
      <c r="E102" s="72"/>
      <c r="F102" s="73"/>
      <c r="I102" s="129" t="str">
        <f t="shared" si="3"/>
        <v/>
      </c>
    </row>
    <row r="103" spans="1:9" x14ac:dyDescent="0.25">
      <c r="A103" s="71"/>
      <c r="B103" s="224"/>
      <c r="C103" s="224"/>
      <c r="D103" s="224"/>
      <c r="E103" s="72"/>
      <c r="F103" s="73"/>
      <c r="I103" s="129" t="str">
        <f t="shared" si="3"/>
        <v/>
      </c>
    </row>
    <row r="104" spans="1:9" x14ac:dyDescent="0.25">
      <c r="A104" s="71"/>
      <c r="B104" s="224"/>
      <c r="C104" s="224"/>
      <c r="D104" s="224"/>
      <c r="E104" s="72"/>
      <c r="F104" s="73"/>
      <c r="I104" s="129" t="str">
        <f t="shared" si="3"/>
        <v/>
      </c>
    </row>
    <row r="105" spans="1:9" x14ac:dyDescent="0.25">
      <c r="A105" s="71"/>
      <c r="B105" s="224"/>
      <c r="C105" s="224"/>
      <c r="D105" s="224"/>
      <c r="E105" s="72"/>
      <c r="F105" s="73"/>
      <c r="I105" s="129" t="str">
        <f t="shared" si="3"/>
        <v/>
      </c>
    </row>
    <row r="106" spans="1:9" x14ac:dyDescent="0.25">
      <c r="A106" s="71"/>
      <c r="B106" s="224"/>
      <c r="C106" s="224"/>
      <c r="D106" s="224"/>
      <c r="E106" s="72"/>
      <c r="F106" s="73"/>
      <c r="I106" s="129" t="str">
        <f t="shared" si="3"/>
        <v/>
      </c>
    </row>
    <row r="107" spans="1:9" x14ac:dyDescent="0.25">
      <c r="A107" s="71"/>
      <c r="B107" s="224"/>
      <c r="C107" s="224"/>
      <c r="D107" s="224"/>
      <c r="E107" s="72"/>
      <c r="F107" s="73"/>
      <c r="I107" s="129" t="str">
        <f t="shared" si="3"/>
        <v/>
      </c>
    </row>
    <row r="108" spans="1:9" x14ac:dyDescent="0.25">
      <c r="A108" s="71"/>
      <c r="B108" s="224"/>
      <c r="C108" s="224"/>
      <c r="D108" s="224"/>
      <c r="E108" s="72"/>
      <c r="F108" s="73"/>
      <c r="I108" s="129" t="str">
        <f t="shared" si="3"/>
        <v/>
      </c>
    </row>
    <row r="109" spans="1:9" x14ac:dyDescent="0.25">
      <c r="I109" s="129"/>
    </row>
    <row r="110" spans="1:9" x14ac:dyDescent="0.25">
      <c r="I110" s="129"/>
    </row>
  </sheetData>
  <mergeCells count="4">
    <mergeCell ref="E8:G8"/>
    <mergeCell ref="E10:G10"/>
    <mergeCell ref="E11:G11"/>
    <mergeCell ref="E12:G12"/>
  </mergeCells>
  <conditionalFormatting sqref="B19:N19 B25:N26 J20:N24">
    <cfRule type="iconSet" priority="3">
      <iconSet>
        <cfvo type="percent" val="0"/>
        <cfvo type="num" val="1"/>
        <cfvo type="num" val="3"/>
      </iconSet>
    </cfRule>
  </conditionalFormatting>
  <conditionalFormatting sqref="B24:H24">
    <cfRule type="iconSet" priority="2">
      <iconSet>
        <cfvo type="percent" val="0"/>
        <cfvo type="num" val="1"/>
        <cfvo type="num" val="3"/>
      </iconSet>
    </cfRule>
  </conditionalFormatting>
  <conditionalFormatting sqref="I24">
    <cfRule type="iconSet" priority="1">
      <iconSet>
        <cfvo type="percent" val="0"/>
        <cfvo type="num" val="1"/>
        <cfvo type="num" val="3"/>
      </iconSet>
    </cfRule>
  </conditionalFormatting>
  <dataValidations count="4">
    <dataValidation allowBlank="1" showInputMessage="1" showErrorMessage="1" prompt="TK, License, NRE or Royalty" sqref="B7"/>
    <dataValidation allowBlank="1" showInputMessage="1" showErrorMessage="1" prompt="IPD or CSD" sqref="B8"/>
    <dataValidation allowBlank="1" showInputMessage="1" showErrorMessage="1" prompt="70% - 100% : Most likely close in this quarter_x000a_40% - 60% : Normal chance to close_x000a_0% - 30% : Low chance to close" sqref="B10"/>
    <dataValidation allowBlank="1" showInputMessage="1" showErrorMessage="1" prompt="Q1, Q2, Q3 or Q4" sqref="B11"/>
  </dataValidations>
  <hyperlinks>
    <hyperlink ref="A1" location="Menu!A1" display="Back To Menu"/>
    <hyperlink ref="B1" location="'Regular Cases'!A1" display="Regular Cases"/>
    <hyperlink ref="C1" location="QECD!B4" display="QECD"/>
    <hyperlink ref="D1" location="'Action Items'!A1" display="Action Items"/>
    <hyperlink ref="E1" location="Summary!A1" display="Summary"/>
    <hyperlink ref="F1" location="Weekly!A1" display="Weekly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Please choose &quot;High&quot;, &quot;Low&quot; or &quot;Funnel&quot; from the drop-down list, or enter it yourself._x000a__x000a_Funnel -- This project is being cooked and may go real in the next few quarters.">
          <x14:formula1>
            <xm:f>Worksheet!$A$2:$A$4</xm:f>
          </x14:formula1>
          <xm:sqref>B12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Q110"/>
  <sheetViews>
    <sheetView workbookViewId="0">
      <pane ySplit="2" topLeftCell="A3" activePane="bottomLeft" state="frozen"/>
      <selection pane="bottomLeft"/>
    </sheetView>
  </sheetViews>
  <sheetFormatPr defaultColWidth="18.42578125" defaultRowHeight="15" x14ac:dyDescent="0.25"/>
  <cols>
    <col min="1" max="1" width="24.5703125" style="1" customWidth="1"/>
    <col min="2" max="8" width="15.85546875" style="1" customWidth="1"/>
    <col min="9" max="9" width="17.140625" style="1" bestFit="1" customWidth="1"/>
    <col min="10" max="11" width="15.85546875" style="1" customWidth="1"/>
    <col min="12" max="14" width="15.85546875" style="1" hidden="1" customWidth="1"/>
    <col min="15" max="17" width="0" style="1" hidden="1" customWidth="1"/>
    <col min="18" max="16384" width="18.42578125" style="1"/>
  </cols>
  <sheetData>
    <row r="1" spans="1:17" s="68" customFormat="1" ht="18.75" x14ac:dyDescent="0.25">
      <c r="A1" s="226" t="s">
        <v>150</v>
      </c>
      <c r="B1" s="226" t="s">
        <v>149</v>
      </c>
      <c r="C1" s="226" t="s">
        <v>113</v>
      </c>
      <c r="D1" s="226" t="s">
        <v>21</v>
      </c>
      <c r="E1" s="226" t="s">
        <v>114</v>
      </c>
      <c r="F1" s="226" t="s">
        <v>177</v>
      </c>
    </row>
    <row r="2" spans="1:17" ht="4.5" customHeight="1" x14ac:dyDescent="0.25"/>
    <row r="3" spans="1:17" ht="28.5" x14ac:dyDescent="0.45">
      <c r="D3" s="223" t="str">
        <f ca="1">MID(CELL("filename",A1),FIND("]",CELL("filename",A1))+1,255)  &amp; IF(B5&lt;&gt;"", " : " &amp; B5 &amp; " - " &amp; B6, "")</f>
        <v>Project 25</v>
      </c>
    </row>
    <row r="4" spans="1:17" ht="18.75" x14ac:dyDescent="0.3">
      <c r="A4" s="115" t="s">
        <v>141</v>
      </c>
      <c r="B4" s="95"/>
      <c r="C4" s="95"/>
      <c r="D4" s="95"/>
      <c r="E4" s="95"/>
      <c r="F4" s="95" t="s">
        <v>153</v>
      </c>
      <c r="G4" s="95" t="s">
        <v>154</v>
      </c>
      <c r="L4" s="1" t="s">
        <v>147</v>
      </c>
      <c r="M4" s="1" t="s">
        <v>146</v>
      </c>
      <c r="N4" s="1" t="s">
        <v>152</v>
      </c>
      <c r="P4" s="1" t="s">
        <v>158</v>
      </c>
      <c r="Q4" s="1" t="s">
        <v>155</v>
      </c>
    </row>
    <row r="5" spans="1:17" x14ac:dyDescent="0.25">
      <c r="A5" s="95" t="s">
        <v>156</v>
      </c>
      <c r="B5" s="97"/>
      <c r="C5" s="95"/>
      <c r="D5" s="95" t="s">
        <v>20</v>
      </c>
      <c r="E5" s="95"/>
      <c r="F5" s="98"/>
      <c r="G5" s="98"/>
      <c r="L5" s="218" t="str">
        <f>IF(I23&lt;&gt;"", F5,"")</f>
        <v/>
      </c>
      <c r="M5" s="218" t="str">
        <f>IF(I23&lt;&gt;"","",IF(B10&gt;=40%,F5,""))</f>
        <v/>
      </c>
      <c r="N5" s="218">
        <f>IF(I23&lt;&gt;"","",IF(B10&lt;40%,F5,""))</f>
        <v>0</v>
      </c>
      <c r="P5" s="218" t="str">
        <f>IF(I23&lt;&gt;"", F6,"")</f>
        <v/>
      </c>
      <c r="Q5" s="1">
        <f>IF(P5 = "", F6, "")</f>
        <v>0</v>
      </c>
    </row>
    <row r="6" spans="1:17" x14ac:dyDescent="0.25">
      <c r="A6" s="95" t="s">
        <v>157</v>
      </c>
      <c r="B6" s="97"/>
      <c r="C6" s="95"/>
      <c r="D6" s="95" t="s">
        <v>45</v>
      </c>
      <c r="E6" s="95"/>
      <c r="F6" s="98"/>
      <c r="G6" s="98"/>
    </row>
    <row r="7" spans="1:17" x14ac:dyDescent="0.25">
      <c r="A7" s="95" t="s">
        <v>44</v>
      </c>
      <c r="B7" s="97"/>
      <c r="C7" s="95"/>
      <c r="D7" s="95"/>
      <c r="E7" s="95"/>
      <c r="F7" s="95"/>
      <c r="G7" s="95"/>
    </row>
    <row r="8" spans="1:17" x14ac:dyDescent="0.25">
      <c r="A8" s="95" t="s">
        <v>17</v>
      </c>
      <c r="B8" s="97"/>
      <c r="C8" s="95"/>
      <c r="D8" s="95" t="s">
        <v>43</v>
      </c>
      <c r="E8" s="253"/>
      <c r="F8" s="253"/>
      <c r="G8" s="253"/>
    </row>
    <row r="9" spans="1:17" x14ac:dyDescent="0.25">
      <c r="A9" s="95" t="s">
        <v>18</v>
      </c>
      <c r="B9" s="97"/>
      <c r="C9" s="95"/>
      <c r="D9" s="95"/>
      <c r="E9" s="95"/>
      <c r="F9" s="95"/>
      <c r="G9" s="95"/>
    </row>
    <row r="10" spans="1:17" x14ac:dyDescent="0.25">
      <c r="A10" s="95" t="s">
        <v>19</v>
      </c>
      <c r="B10" s="99"/>
      <c r="C10" s="95"/>
      <c r="D10" s="95" t="s">
        <v>159</v>
      </c>
      <c r="E10" s="253"/>
      <c r="F10" s="253"/>
      <c r="G10" s="253"/>
    </row>
    <row r="11" spans="1:17" x14ac:dyDescent="0.25">
      <c r="A11" s="95" t="s">
        <v>166</v>
      </c>
      <c r="B11" s="97"/>
      <c r="C11" s="95"/>
      <c r="D11" s="95" t="s">
        <v>160</v>
      </c>
      <c r="E11" s="253"/>
      <c r="F11" s="253"/>
      <c r="G11" s="253"/>
    </row>
    <row r="12" spans="1:17" x14ac:dyDescent="0.25">
      <c r="A12" s="95" t="s">
        <v>118</v>
      </c>
      <c r="B12" s="97"/>
      <c r="C12" s="95"/>
      <c r="D12" s="95" t="s">
        <v>161</v>
      </c>
      <c r="E12" s="253"/>
      <c r="F12" s="253"/>
      <c r="G12" s="253"/>
    </row>
    <row r="15" spans="1:17" ht="18.75" x14ac:dyDescent="0.3">
      <c r="A15" s="115" t="str">
        <f>"Stage: " &amp; B15</f>
        <v xml:space="preserve">Stage: </v>
      </c>
      <c r="B15" s="132" t="str">
        <f>IF(I23&lt;&gt;"", 10, IF(G23&lt;&gt;"", 8, IF(C23&lt;&gt;"", 6, IF(E18&lt;&gt;"", 4, IF(B18&lt;&gt;"", 2, "")))))</f>
        <v/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</row>
    <row r="16" spans="1:17" x14ac:dyDescent="0.25">
      <c r="A16" s="127" t="s">
        <v>0</v>
      </c>
      <c r="B16" s="216" t="s">
        <v>3</v>
      </c>
      <c r="C16" s="125" t="s">
        <v>6</v>
      </c>
      <c r="D16" s="125" t="s">
        <v>4</v>
      </c>
      <c r="E16" s="216" t="s">
        <v>5</v>
      </c>
      <c r="F16" s="125" t="s">
        <v>7</v>
      </c>
      <c r="G16" s="95"/>
      <c r="H16" s="95"/>
      <c r="I16" s="95"/>
      <c r="J16" s="95"/>
      <c r="K16" s="95"/>
      <c r="L16" s="95"/>
      <c r="M16" s="95"/>
      <c r="N16" s="95"/>
    </row>
    <row r="17" spans="1:14" x14ac:dyDescent="0.25">
      <c r="A17" s="126" t="s">
        <v>42</v>
      </c>
      <c r="B17" s="119"/>
      <c r="C17" s="119"/>
      <c r="D17" s="119"/>
      <c r="E17" s="119"/>
      <c r="F17" s="140"/>
      <c r="G17" s="96"/>
      <c r="H17" s="96"/>
      <c r="I17" s="96"/>
      <c r="J17" s="96"/>
      <c r="K17" s="96"/>
      <c r="L17" s="96"/>
      <c r="M17" s="96"/>
      <c r="N17" s="96"/>
    </row>
    <row r="18" spans="1:14" x14ac:dyDescent="0.25">
      <c r="A18" s="134" t="s">
        <v>1</v>
      </c>
      <c r="B18" s="118"/>
      <c r="C18" s="118"/>
      <c r="D18" s="118"/>
      <c r="E18" s="118"/>
      <c r="F18" s="133"/>
      <c r="G18" s="96"/>
      <c r="H18" s="96"/>
      <c r="I18" s="96"/>
      <c r="J18" s="96"/>
      <c r="K18" s="96"/>
      <c r="L18" s="96"/>
      <c r="M18" s="96"/>
      <c r="N18" s="96"/>
    </row>
    <row r="19" spans="1:14" x14ac:dyDescent="0.25">
      <c r="A19" s="134" t="s">
        <v>2</v>
      </c>
      <c r="B19" s="121" t="str">
        <f ca="1">IF(B18&lt;&gt;"", "Done", IF(B17&lt;&gt;"",(B17-TODAY()),""))</f>
        <v/>
      </c>
      <c r="C19" s="121" t="str">
        <f t="shared" ref="C19:N19" ca="1" si="0">IF(C18&lt;&gt;"", "Done", IF(C17&lt;&gt;"",(C17-TODAY()),""))</f>
        <v/>
      </c>
      <c r="D19" s="121" t="str">
        <f t="shared" ca="1" si="0"/>
        <v/>
      </c>
      <c r="E19" s="121" t="str">
        <f t="shared" ca="1" si="0"/>
        <v/>
      </c>
      <c r="F19" s="122" t="str">
        <f t="shared" ca="1" si="0"/>
        <v/>
      </c>
      <c r="G19" s="100" t="str">
        <f t="shared" ca="1" si="0"/>
        <v/>
      </c>
      <c r="H19" s="100" t="str">
        <f t="shared" ca="1" si="0"/>
        <v/>
      </c>
      <c r="I19" s="100" t="str">
        <f t="shared" ca="1" si="0"/>
        <v/>
      </c>
      <c r="J19" s="76" t="str">
        <f t="shared" ca="1" si="0"/>
        <v/>
      </c>
      <c r="K19" s="76" t="str">
        <f t="shared" ca="1" si="0"/>
        <v/>
      </c>
      <c r="L19" s="76" t="str">
        <f t="shared" ca="1" si="0"/>
        <v/>
      </c>
      <c r="M19" s="76" t="str">
        <f t="shared" ca="1" si="0"/>
        <v/>
      </c>
      <c r="N19" s="76" t="str">
        <f t="shared" ca="1" si="0"/>
        <v/>
      </c>
    </row>
    <row r="20" spans="1:14" x14ac:dyDescent="0.25">
      <c r="A20" s="135"/>
      <c r="B20" s="114"/>
      <c r="C20" s="114"/>
      <c r="D20" s="114"/>
      <c r="E20" s="114"/>
      <c r="F20" s="114"/>
      <c r="G20" s="114"/>
      <c r="H20" s="114"/>
      <c r="I20" s="114"/>
      <c r="J20" s="76"/>
      <c r="K20" s="76"/>
      <c r="L20" s="76"/>
      <c r="M20" s="76"/>
      <c r="N20" s="76"/>
    </row>
    <row r="21" spans="1:14" ht="30" x14ac:dyDescent="0.25">
      <c r="A21" s="126" t="s">
        <v>9</v>
      </c>
      <c r="B21" s="117" t="s">
        <v>8</v>
      </c>
      <c r="C21" s="217" t="s">
        <v>10</v>
      </c>
      <c r="D21" s="117" t="s">
        <v>11</v>
      </c>
      <c r="E21" s="117" t="s">
        <v>12</v>
      </c>
      <c r="F21" s="117" t="s">
        <v>13</v>
      </c>
      <c r="G21" s="217" t="s">
        <v>14</v>
      </c>
      <c r="H21" s="117" t="s">
        <v>16</v>
      </c>
      <c r="I21" s="217" t="s">
        <v>15</v>
      </c>
      <c r="J21" s="76"/>
      <c r="K21" s="76"/>
      <c r="L21" s="76"/>
      <c r="M21" s="76"/>
      <c r="N21" s="76"/>
    </row>
    <row r="22" spans="1:14" x14ac:dyDescent="0.25">
      <c r="A22" s="134" t="s">
        <v>42</v>
      </c>
      <c r="B22" s="118"/>
      <c r="C22" s="118"/>
      <c r="D22" s="118"/>
      <c r="E22" s="118"/>
      <c r="F22" s="118"/>
      <c r="G22" s="118"/>
      <c r="H22" s="118"/>
      <c r="I22" s="133"/>
      <c r="J22" s="76"/>
      <c r="K22" s="76"/>
      <c r="L22" s="76"/>
      <c r="M22" s="76"/>
      <c r="N22" s="76"/>
    </row>
    <row r="23" spans="1:14" x14ac:dyDescent="0.25">
      <c r="A23" s="134" t="s">
        <v>1</v>
      </c>
      <c r="B23" s="118"/>
      <c r="C23" s="118"/>
      <c r="D23" s="118"/>
      <c r="E23" s="118"/>
      <c r="F23" s="118"/>
      <c r="G23" s="118"/>
      <c r="H23" s="118"/>
      <c r="I23" s="133"/>
      <c r="J23" s="76"/>
      <c r="K23" s="76"/>
      <c r="L23" s="76"/>
      <c r="M23" s="76"/>
      <c r="N23" s="76"/>
    </row>
    <row r="24" spans="1:14" x14ac:dyDescent="0.25">
      <c r="A24" s="136" t="s">
        <v>2</v>
      </c>
      <c r="B24" s="124" t="str">
        <f ca="1">IF(B23&lt;&gt;"", "Done", IF(B22&lt;&gt;"",(B22-TODAY()),""))</f>
        <v/>
      </c>
      <c r="C24" s="124" t="str">
        <f t="shared" ref="C24:I24" ca="1" si="1">IF(C23&lt;&gt;"", "Done", IF(C22&lt;&gt;"",(C22-TODAY()),""))</f>
        <v/>
      </c>
      <c r="D24" s="124" t="str">
        <f t="shared" ca="1" si="1"/>
        <v/>
      </c>
      <c r="E24" s="124" t="str">
        <f t="shared" ca="1" si="1"/>
        <v/>
      </c>
      <c r="F24" s="124" t="str">
        <f t="shared" ca="1" si="1"/>
        <v/>
      </c>
      <c r="G24" s="124" t="str">
        <f t="shared" ca="1" si="1"/>
        <v/>
      </c>
      <c r="H24" s="120" t="str">
        <f t="shared" ca="1" si="1"/>
        <v/>
      </c>
      <c r="I24" s="122" t="str">
        <f t="shared" ca="1" si="1"/>
        <v/>
      </c>
      <c r="J24" s="76"/>
      <c r="K24" s="76"/>
      <c r="L24" s="76"/>
      <c r="M24" s="76"/>
      <c r="N24" s="76"/>
    </row>
    <row r="25" spans="1:14" x14ac:dyDescent="0.25">
      <c r="B25" s="76"/>
      <c r="C25" s="76"/>
      <c r="D25" s="76"/>
      <c r="E25" s="76"/>
      <c r="F25" s="76"/>
      <c r="G25" s="76"/>
      <c r="H25" s="123"/>
      <c r="I25" s="76"/>
      <c r="J25" s="76"/>
      <c r="K25" s="76"/>
      <c r="L25" s="76"/>
      <c r="M25" s="76"/>
      <c r="N25" s="76"/>
    </row>
    <row r="26" spans="1:14" x14ac:dyDescent="0.25"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</row>
    <row r="29" spans="1:14" ht="18.75" x14ac:dyDescent="0.3">
      <c r="A29" s="116" t="s">
        <v>21</v>
      </c>
      <c r="B29" s="66" t="s">
        <v>41</v>
      </c>
      <c r="C29" s="66" t="s">
        <v>42</v>
      </c>
      <c r="D29" s="66" t="s">
        <v>1</v>
      </c>
      <c r="E29" s="66" t="s">
        <v>67</v>
      </c>
      <c r="F29" s="1" t="s">
        <v>43</v>
      </c>
    </row>
    <row r="30" spans="1:14" x14ac:dyDescent="0.25">
      <c r="A30" s="71" t="str">
        <f>IF(B30&lt;&gt;"", IF(D30 = "", 1, ""), "")</f>
        <v/>
      </c>
      <c r="B30" s="224"/>
      <c r="C30" s="224"/>
      <c r="D30" s="224"/>
      <c r="E30" s="72"/>
      <c r="F30" s="73"/>
      <c r="I30" s="129" t="str">
        <f>IF(A30="","",HYPERLINK("#'Action Items'!A1", "Go back to Action Items"))</f>
        <v/>
      </c>
    </row>
    <row r="31" spans="1:14" x14ac:dyDescent="0.25">
      <c r="A31" s="71" t="str">
        <f>IF(B31&lt;&gt;"", IF(D31 = "", MAX($A$30:A30)+1, ""), "")</f>
        <v/>
      </c>
      <c r="B31" s="224"/>
      <c r="C31" s="224"/>
      <c r="D31" s="224"/>
      <c r="E31" s="72"/>
      <c r="F31" s="73"/>
      <c r="I31" s="129" t="str">
        <f t="shared" ref="I31:I94" si="2">IF(A31="","",HYPERLINK("#'Action Items'!A1", "Go back to Action Items"))</f>
        <v/>
      </c>
    </row>
    <row r="32" spans="1:14" x14ac:dyDescent="0.25">
      <c r="A32" s="71" t="str">
        <f>IF(B32&lt;&gt;"", IF(D32 = "", MAX($A$30:A31)+1, ""), "")</f>
        <v/>
      </c>
      <c r="B32" s="224"/>
      <c r="C32" s="224"/>
      <c r="D32" s="224"/>
      <c r="E32" s="72"/>
      <c r="F32" s="73"/>
      <c r="I32" s="129" t="str">
        <f t="shared" si="2"/>
        <v/>
      </c>
    </row>
    <row r="33" spans="1:9" x14ac:dyDescent="0.25">
      <c r="A33" s="71" t="str">
        <f>IF(B33&lt;&gt;"", IF(D33 = "", MAX($A$30:A32)+1, ""), "")</f>
        <v/>
      </c>
      <c r="B33" s="224"/>
      <c r="C33" s="224"/>
      <c r="D33" s="224"/>
      <c r="E33" s="72"/>
      <c r="F33" s="73"/>
      <c r="I33" s="129" t="str">
        <f t="shared" si="2"/>
        <v/>
      </c>
    </row>
    <row r="34" spans="1:9" x14ac:dyDescent="0.25">
      <c r="A34" s="71" t="str">
        <f>IF(B34&lt;&gt;"", IF(D34 = "", MAX($A$30:A33)+1, ""), "")</f>
        <v/>
      </c>
      <c r="B34" s="224"/>
      <c r="C34" s="224"/>
      <c r="D34" s="224"/>
      <c r="E34" s="72"/>
      <c r="F34" s="73"/>
      <c r="I34" s="129" t="str">
        <f t="shared" si="2"/>
        <v/>
      </c>
    </row>
    <row r="35" spans="1:9" x14ac:dyDescent="0.25">
      <c r="A35" s="71" t="str">
        <f>IF(B35&lt;&gt;"", IF(D35 = "", MAX($A$30:A34)+1, ""), "")</f>
        <v/>
      </c>
      <c r="B35" s="224"/>
      <c r="C35" s="224"/>
      <c r="D35" s="224"/>
      <c r="E35" s="72"/>
      <c r="F35" s="73"/>
      <c r="I35" s="129" t="str">
        <f t="shared" si="2"/>
        <v/>
      </c>
    </row>
    <row r="36" spans="1:9" x14ac:dyDescent="0.25">
      <c r="A36" s="71" t="str">
        <f>IF(B36&lt;&gt;"", IF(D36 = "", MAX($A$30:A35)+1, ""), "")</f>
        <v/>
      </c>
      <c r="B36" s="224"/>
      <c r="C36" s="224"/>
      <c r="D36" s="224"/>
      <c r="E36" s="72"/>
      <c r="F36" s="73"/>
      <c r="I36" s="129" t="str">
        <f t="shared" si="2"/>
        <v/>
      </c>
    </row>
    <row r="37" spans="1:9" x14ac:dyDescent="0.25">
      <c r="A37" s="71" t="str">
        <f>IF(B37&lt;&gt;"", IF(D37 = "", MAX($A$30:A36)+1, ""), "")</f>
        <v/>
      </c>
      <c r="B37" s="224"/>
      <c r="C37" s="224"/>
      <c r="D37" s="224"/>
      <c r="E37" s="72"/>
      <c r="F37" s="73"/>
      <c r="I37" s="129" t="str">
        <f t="shared" si="2"/>
        <v/>
      </c>
    </row>
    <row r="38" spans="1:9" x14ac:dyDescent="0.25">
      <c r="A38" s="71" t="str">
        <f>IF(B38&lt;&gt;"", IF(D38 = "", MAX($A$30:A37)+1, ""), "")</f>
        <v/>
      </c>
      <c r="B38" s="224"/>
      <c r="C38" s="224"/>
      <c r="D38" s="224"/>
      <c r="E38" s="72"/>
      <c r="F38" s="73"/>
      <c r="I38" s="129" t="str">
        <f t="shared" si="2"/>
        <v/>
      </c>
    </row>
    <row r="39" spans="1:9" x14ac:dyDescent="0.25">
      <c r="A39" s="71" t="str">
        <f>IF(B39&lt;&gt;"", IF(D39 = "", MAX($A$30:A38)+1, ""), "")</f>
        <v/>
      </c>
      <c r="B39" s="224"/>
      <c r="C39" s="224"/>
      <c r="D39" s="224"/>
      <c r="E39" s="72"/>
      <c r="F39" s="73"/>
      <c r="I39" s="129" t="str">
        <f t="shared" si="2"/>
        <v/>
      </c>
    </row>
    <row r="40" spans="1:9" x14ac:dyDescent="0.25">
      <c r="A40" s="71" t="str">
        <f>IF(B40&lt;&gt;"", IF(D40 = "", MAX($A$30:A39)+1, ""), "")</f>
        <v/>
      </c>
      <c r="B40" s="224"/>
      <c r="C40" s="224"/>
      <c r="D40" s="224"/>
      <c r="E40" s="72"/>
      <c r="F40" s="73"/>
      <c r="I40" s="129" t="str">
        <f t="shared" si="2"/>
        <v/>
      </c>
    </row>
    <row r="41" spans="1:9" x14ac:dyDescent="0.25">
      <c r="A41" s="71" t="str">
        <f>IF(B41&lt;&gt;"", IF(D41 = "", MAX($A$30:A40)+1, ""), "")</f>
        <v/>
      </c>
      <c r="B41" s="224"/>
      <c r="C41" s="224"/>
      <c r="D41" s="224"/>
      <c r="E41" s="72"/>
      <c r="F41" s="73"/>
      <c r="I41" s="129" t="str">
        <f t="shared" si="2"/>
        <v/>
      </c>
    </row>
    <row r="42" spans="1:9" x14ac:dyDescent="0.25">
      <c r="A42" s="71" t="str">
        <f>IF(B42&lt;&gt;"", IF(D42 = "", MAX($A$30:A41)+1, ""), "")</f>
        <v/>
      </c>
      <c r="B42" s="224"/>
      <c r="C42" s="224"/>
      <c r="D42" s="224"/>
      <c r="E42" s="72"/>
      <c r="F42" s="73"/>
      <c r="I42" s="129" t="str">
        <f t="shared" si="2"/>
        <v/>
      </c>
    </row>
    <row r="43" spans="1:9" x14ac:dyDescent="0.25">
      <c r="A43" s="71" t="str">
        <f>IF(B43&lt;&gt;"", IF(D43 = "", MAX($A$30:A42)+1, ""), "")</f>
        <v/>
      </c>
      <c r="B43" s="224"/>
      <c r="C43" s="224"/>
      <c r="D43" s="224"/>
      <c r="E43" s="72"/>
      <c r="F43" s="73"/>
      <c r="I43" s="129" t="str">
        <f t="shared" si="2"/>
        <v/>
      </c>
    </row>
    <row r="44" spans="1:9" x14ac:dyDescent="0.25">
      <c r="A44" s="71" t="str">
        <f>IF(B44&lt;&gt;"", IF(D44 = "", MAX($A$30:A43)+1, ""), "")</f>
        <v/>
      </c>
      <c r="B44" s="224"/>
      <c r="C44" s="224"/>
      <c r="D44" s="224"/>
      <c r="E44" s="72"/>
      <c r="F44" s="73"/>
      <c r="I44" s="129" t="str">
        <f t="shared" si="2"/>
        <v/>
      </c>
    </row>
    <row r="45" spans="1:9" x14ac:dyDescent="0.25">
      <c r="A45" s="71"/>
      <c r="B45" s="224"/>
      <c r="C45" s="224"/>
      <c r="D45" s="224"/>
      <c r="E45" s="72"/>
      <c r="F45" s="73"/>
      <c r="I45" s="129" t="str">
        <f t="shared" si="2"/>
        <v/>
      </c>
    </row>
    <row r="46" spans="1:9" x14ac:dyDescent="0.25">
      <c r="A46" s="71"/>
      <c r="B46" s="224"/>
      <c r="C46" s="224"/>
      <c r="D46" s="224"/>
      <c r="E46" s="72"/>
      <c r="F46" s="73"/>
      <c r="I46" s="129" t="str">
        <f t="shared" si="2"/>
        <v/>
      </c>
    </row>
    <row r="47" spans="1:9" x14ac:dyDescent="0.25">
      <c r="A47" s="71"/>
      <c r="B47" s="224"/>
      <c r="C47" s="224"/>
      <c r="D47" s="224"/>
      <c r="E47" s="72"/>
      <c r="F47" s="73"/>
      <c r="I47" s="129" t="str">
        <f t="shared" si="2"/>
        <v/>
      </c>
    </row>
    <row r="48" spans="1:9" x14ac:dyDescent="0.25">
      <c r="A48" s="71"/>
      <c r="B48" s="224"/>
      <c r="C48" s="224"/>
      <c r="D48" s="224"/>
      <c r="E48" s="72"/>
      <c r="F48" s="73"/>
      <c r="I48" s="129" t="str">
        <f t="shared" si="2"/>
        <v/>
      </c>
    </row>
    <row r="49" spans="1:9" x14ac:dyDescent="0.25">
      <c r="A49" s="71"/>
      <c r="B49" s="224"/>
      <c r="C49" s="224"/>
      <c r="D49" s="224"/>
      <c r="E49" s="72"/>
      <c r="F49" s="73"/>
      <c r="I49" s="129" t="str">
        <f t="shared" si="2"/>
        <v/>
      </c>
    </row>
    <row r="50" spans="1:9" x14ac:dyDescent="0.25">
      <c r="A50" s="71"/>
      <c r="B50" s="224"/>
      <c r="C50" s="224"/>
      <c r="D50" s="224"/>
      <c r="E50" s="72"/>
      <c r="F50" s="73"/>
      <c r="I50" s="129" t="str">
        <f t="shared" si="2"/>
        <v/>
      </c>
    </row>
    <row r="51" spans="1:9" x14ac:dyDescent="0.25">
      <c r="A51" s="71"/>
      <c r="B51" s="224"/>
      <c r="C51" s="224"/>
      <c r="D51" s="224"/>
      <c r="E51" s="72"/>
      <c r="F51" s="73"/>
      <c r="I51" s="129" t="str">
        <f t="shared" si="2"/>
        <v/>
      </c>
    </row>
    <row r="52" spans="1:9" x14ac:dyDescent="0.25">
      <c r="A52" s="71"/>
      <c r="B52" s="224"/>
      <c r="C52" s="224"/>
      <c r="D52" s="224"/>
      <c r="E52" s="72"/>
      <c r="F52" s="73"/>
      <c r="I52" s="129" t="str">
        <f t="shared" si="2"/>
        <v/>
      </c>
    </row>
    <row r="53" spans="1:9" x14ac:dyDescent="0.25">
      <c r="A53" s="71"/>
      <c r="B53" s="224"/>
      <c r="C53" s="224"/>
      <c r="D53" s="224"/>
      <c r="E53" s="72"/>
      <c r="F53" s="73"/>
      <c r="I53" s="129" t="str">
        <f t="shared" si="2"/>
        <v/>
      </c>
    </row>
    <row r="54" spans="1:9" x14ac:dyDescent="0.25">
      <c r="A54" s="71"/>
      <c r="B54" s="224"/>
      <c r="C54" s="224"/>
      <c r="D54" s="224"/>
      <c r="E54" s="72"/>
      <c r="F54" s="73"/>
      <c r="I54" s="129" t="str">
        <f t="shared" si="2"/>
        <v/>
      </c>
    </row>
    <row r="55" spans="1:9" x14ac:dyDescent="0.25">
      <c r="A55" s="71"/>
      <c r="B55" s="224"/>
      <c r="C55" s="224"/>
      <c r="D55" s="224"/>
      <c r="E55" s="72"/>
      <c r="F55" s="73"/>
      <c r="I55" s="129" t="str">
        <f t="shared" si="2"/>
        <v/>
      </c>
    </row>
    <row r="56" spans="1:9" x14ac:dyDescent="0.25">
      <c r="A56" s="71"/>
      <c r="B56" s="224"/>
      <c r="C56" s="224"/>
      <c r="D56" s="224"/>
      <c r="E56" s="72"/>
      <c r="F56" s="73"/>
      <c r="I56" s="129" t="str">
        <f t="shared" si="2"/>
        <v/>
      </c>
    </row>
    <row r="57" spans="1:9" x14ac:dyDescent="0.25">
      <c r="A57" s="71"/>
      <c r="B57" s="224"/>
      <c r="C57" s="224"/>
      <c r="D57" s="224"/>
      <c r="E57" s="72"/>
      <c r="F57" s="73"/>
      <c r="I57" s="129" t="str">
        <f t="shared" si="2"/>
        <v/>
      </c>
    </row>
    <row r="58" spans="1:9" x14ac:dyDescent="0.25">
      <c r="A58" s="71"/>
      <c r="B58" s="224"/>
      <c r="C58" s="224"/>
      <c r="D58" s="224"/>
      <c r="E58" s="72"/>
      <c r="F58" s="73"/>
      <c r="I58" s="129" t="str">
        <f t="shared" si="2"/>
        <v/>
      </c>
    </row>
    <row r="59" spans="1:9" x14ac:dyDescent="0.25">
      <c r="A59" s="71"/>
      <c r="B59" s="224"/>
      <c r="C59" s="224"/>
      <c r="D59" s="224"/>
      <c r="E59" s="72"/>
      <c r="F59" s="73"/>
      <c r="I59" s="129" t="str">
        <f t="shared" si="2"/>
        <v/>
      </c>
    </row>
    <row r="60" spans="1:9" x14ac:dyDescent="0.25">
      <c r="A60" s="71"/>
      <c r="B60" s="224"/>
      <c r="C60" s="224"/>
      <c r="D60" s="224"/>
      <c r="E60" s="72"/>
      <c r="F60" s="73"/>
      <c r="I60" s="129" t="str">
        <f t="shared" si="2"/>
        <v/>
      </c>
    </row>
    <row r="61" spans="1:9" x14ac:dyDescent="0.25">
      <c r="A61" s="71"/>
      <c r="B61" s="224"/>
      <c r="C61" s="224"/>
      <c r="D61" s="224"/>
      <c r="E61" s="72"/>
      <c r="F61" s="73"/>
      <c r="I61" s="129" t="str">
        <f t="shared" si="2"/>
        <v/>
      </c>
    </row>
    <row r="62" spans="1:9" x14ac:dyDescent="0.25">
      <c r="A62" s="71"/>
      <c r="B62" s="224"/>
      <c r="C62" s="224"/>
      <c r="D62" s="224"/>
      <c r="E62" s="72"/>
      <c r="F62" s="73"/>
      <c r="I62" s="129" t="str">
        <f t="shared" si="2"/>
        <v/>
      </c>
    </row>
    <row r="63" spans="1:9" x14ac:dyDescent="0.25">
      <c r="A63" s="71"/>
      <c r="B63" s="224"/>
      <c r="C63" s="224"/>
      <c r="D63" s="224"/>
      <c r="E63" s="72"/>
      <c r="F63" s="73"/>
      <c r="I63" s="129" t="str">
        <f t="shared" si="2"/>
        <v/>
      </c>
    </row>
    <row r="64" spans="1:9" x14ac:dyDescent="0.25">
      <c r="A64" s="71"/>
      <c r="B64" s="224"/>
      <c r="C64" s="224"/>
      <c r="D64" s="224"/>
      <c r="E64" s="72"/>
      <c r="F64" s="73"/>
      <c r="I64" s="129" t="str">
        <f t="shared" si="2"/>
        <v/>
      </c>
    </row>
    <row r="65" spans="1:9" x14ac:dyDescent="0.25">
      <c r="A65" s="71"/>
      <c r="B65" s="224"/>
      <c r="C65" s="224"/>
      <c r="D65" s="224"/>
      <c r="E65" s="72"/>
      <c r="F65" s="73"/>
      <c r="I65" s="129" t="str">
        <f t="shared" si="2"/>
        <v/>
      </c>
    </row>
    <row r="66" spans="1:9" x14ac:dyDescent="0.25">
      <c r="A66" s="71"/>
      <c r="B66" s="224"/>
      <c r="C66" s="224"/>
      <c r="D66" s="224"/>
      <c r="E66" s="72"/>
      <c r="F66" s="73"/>
      <c r="I66" s="129" t="str">
        <f t="shared" si="2"/>
        <v/>
      </c>
    </row>
    <row r="67" spans="1:9" x14ac:dyDescent="0.25">
      <c r="A67" s="71"/>
      <c r="B67" s="224"/>
      <c r="C67" s="224"/>
      <c r="D67" s="224"/>
      <c r="E67" s="72"/>
      <c r="F67" s="73"/>
      <c r="I67" s="129" t="str">
        <f t="shared" si="2"/>
        <v/>
      </c>
    </row>
    <row r="68" spans="1:9" x14ac:dyDescent="0.25">
      <c r="A68" s="71"/>
      <c r="B68" s="224"/>
      <c r="C68" s="224"/>
      <c r="D68" s="224"/>
      <c r="E68" s="72"/>
      <c r="F68" s="73"/>
      <c r="I68" s="129" t="str">
        <f t="shared" si="2"/>
        <v/>
      </c>
    </row>
    <row r="69" spans="1:9" x14ac:dyDescent="0.25">
      <c r="A69" s="71"/>
      <c r="B69" s="224"/>
      <c r="C69" s="224"/>
      <c r="D69" s="224"/>
      <c r="E69" s="72"/>
      <c r="F69" s="73"/>
      <c r="I69" s="129" t="str">
        <f t="shared" si="2"/>
        <v/>
      </c>
    </row>
    <row r="70" spans="1:9" x14ac:dyDescent="0.25">
      <c r="A70" s="71"/>
      <c r="B70" s="224"/>
      <c r="C70" s="224"/>
      <c r="D70" s="224"/>
      <c r="E70" s="72"/>
      <c r="F70" s="73"/>
      <c r="I70" s="129" t="str">
        <f t="shared" si="2"/>
        <v/>
      </c>
    </row>
    <row r="71" spans="1:9" x14ac:dyDescent="0.25">
      <c r="A71" s="71"/>
      <c r="B71" s="224"/>
      <c r="C71" s="224"/>
      <c r="D71" s="224"/>
      <c r="E71" s="72"/>
      <c r="F71" s="73"/>
      <c r="I71" s="129" t="str">
        <f t="shared" si="2"/>
        <v/>
      </c>
    </row>
    <row r="72" spans="1:9" x14ac:dyDescent="0.25">
      <c r="A72" s="71"/>
      <c r="B72" s="224"/>
      <c r="C72" s="224"/>
      <c r="D72" s="224"/>
      <c r="E72" s="72"/>
      <c r="F72" s="73"/>
      <c r="I72" s="129" t="str">
        <f t="shared" si="2"/>
        <v/>
      </c>
    </row>
    <row r="73" spans="1:9" x14ac:dyDescent="0.25">
      <c r="A73" s="71"/>
      <c r="B73" s="224"/>
      <c r="C73" s="224"/>
      <c r="D73" s="224"/>
      <c r="E73" s="72"/>
      <c r="F73" s="73"/>
      <c r="I73" s="129" t="str">
        <f t="shared" si="2"/>
        <v/>
      </c>
    </row>
    <row r="74" spans="1:9" x14ac:dyDescent="0.25">
      <c r="A74" s="71"/>
      <c r="B74" s="224"/>
      <c r="C74" s="224"/>
      <c r="D74" s="224"/>
      <c r="E74" s="72"/>
      <c r="F74" s="73"/>
      <c r="I74" s="129" t="str">
        <f t="shared" si="2"/>
        <v/>
      </c>
    </row>
    <row r="75" spans="1:9" x14ac:dyDescent="0.25">
      <c r="A75" s="71"/>
      <c r="B75" s="224"/>
      <c r="C75" s="224"/>
      <c r="D75" s="224"/>
      <c r="E75" s="72"/>
      <c r="F75" s="73"/>
      <c r="I75" s="129" t="str">
        <f t="shared" si="2"/>
        <v/>
      </c>
    </row>
    <row r="76" spans="1:9" x14ac:dyDescent="0.25">
      <c r="A76" s="71"/>
      <c r="B76" s="224"/>
      <c r="C76" s="224"/>
      <c r="D76" s="224"/>
      <c r="E76" s="72"/>
      <c r="F76" s="73"/>
      <c r="I76" s="129" t="str">
        <f t="shared" si="2"/>
        <v/>
      </c>
    </row>
    <row r="77" spans="1:9" x14ac:dyDescent="0.25">
      <c r="A77" s="71"/>
      <c r="B77" s="224"/>
      <c r="C77" s="224"/>
      <c r="D77" s="224"/>
      <c r="E77" s="72"/>
      <c r="F77" s="73"/>
      <c r="I77" s="129" t="str">
        <f t="shared" si="2"/>
        <v/>
      </c>
    </row>
    <row r="78" spans="1:9" x14ac:dyDescent="0.25">
      <c r="A78" s="71"/>
      <c r="B78" s="224"/>
      <c r="C78" s="224"/>
      <c r="D78" s="224"/>
      <c r="E78" s="72"/>
      <c r="F78" s="73"/>
      <c r="I78" s="129" t="str">
        <f t="shared" si="2"/>
        <v/>
      </c>
    </row>
    <row r="79" spans="1:9" x14ac:dyDescent="0.25">
      <c r="A79" s="71"/>
      <c r="B79" s="224"/>
      <c r="C79" s="224"/>
      <c r="D79" s="224"/>
      <c r="E79" s="72"/>
      <c r="F79" s="73"/>
      <c r="I79" s="129" t="str">
        <f t="shared" si="2"/>
        <v/>
      </c>
    </row>
    <row r="80" spans="1:9" x14ac:dyDescent="0.25">
      <c r="A80" s="71"/>
      <c r="B80" s="224"/>
      <c r="C80" s="224"/>
      <c r="D80" s="224"/>
      <c r="E80" s="72"/>
      <c r="F80" s="73"/>
      <c r="I80" s="129" t="str">
        <f t="shared" si="2"/>
        <v/>
      </c>
    </row>
    <row r="81" spans="1:9" x14ac:dyDescent="0.25">
      <c r="A81" s="71"/>
      <c r="B81" s="224"/>
      <c r="C81" s="224"/>
      <c r="D81" s="224"/>
      <c r="E81" s="72"/>
      <c r="F81" s="73"/>
      <c r="I81" s="129" t="str">
        <f t="shared" si="2"/>
        <v/>
      </c>
    </row>
    <row r="82" spans="1:9" x14ac:dyDescent="0.25">
      <c r="A82" s="71"/>
      <c r="B82" s="224"/>
      <c r="C82" s="224"/>
      <c r="D82" s="224"/>
      <c r="E82" s="72"/>
      <c r="F82" s="73"/>
      <c r="I82" s="129" t="str">
        <f t="shared" si="2"/>
        <v/>
      </c>
    </row>
    <row r="83" spans="1:9" x14ac:dyDescent="0.25">
      <c r="A83" s="71"/>
      <c r="B83" s="224"/>
      <c r="C83" s="224"/>
      <c r="D83" s="224"/>
      <c r="E83" s="72"/>
      <c r="F83" s="73"/>
      <c r="I83" s="129" t="str">
        <f t="shared" si="2"/>
        <v/>
      </c>
    </row>
    <row r="84" spans="1:9" x14ac:dyDescent="0.25">
      <c r="A84" s="71"/>
      <c r="B84" s="224"/>
      <c r="C84" s="224"/>
      <c r="D84" s="224"/>
      <c r="E84" s="72"/>
      <c r="F84" s="73"/>
      <c r="I84" s="129" t="str">
        <f t="shared" si="2"/>
        <v/>
      </c>
    </row>
    <row r="85" spans="1:9" x14ac:dyDescent="0.25">
      <c r="A85" s="71"/>
      <c r="B85" s="224"/>
      <c r="C85" s="224"/>
      <c r="D85" s="224"/>
      <c r="E85" s="72"/>
      <c r="F85" s="73"/>
      <c r="I85" s="129" t="str">
        <f t="shared" si="2"/>
        <v/>
      </c>
    </row>
    <row r="86" spans="1:9" x14ac:dyDescent="0.25">
      <c r="A86" s="71"/>
      <c r="B86" s="224"/>
      <c r="C86" s="224"/>
      <c r="D86" s="224"/>
      <c r="E86" s="72"/>
      <c r="F86" s="73"/>
      <c r="I86" s="129" t="str">
        <f t="shared" si="2"/>
        <v/>
      </c>
    </row>
    <row r="87" spans="1:9" x14ac:dyDescent="0.25">
      <c r="A87" s="71"/>
      <c r="B87" s="224"/>
      <c r="C87" s="224"/>
      <c r="D87" s="224"/>
      <c r="E87" s="72"/>
      <c r="F87" s="73"/>
      <c r="I87" s="129" t="str">
        <f t="shared" si="2"/>
        <v/>
      </c>
    </row>
    <row r="88" spans="1:9" x14ac:dyDescent="0.25">
      <c r="A88" s="71"/>
      <c r="B88" s="224"/>
      <c r="C88" s="224"/>
      <c r="D88" s="224"/>
      <c r="E88" s="72"/>
      <c r="F88" s="73"/>
      <c r="I88" s="129" t="str">
        <f t="shared" si="2"/>
        <v/>
      </c>
    </row>
    <row r="89" spans="1:9" x14ac:dyDescent="0.25">
      <c r="A89" s="71"/>
      <c r="B89" s="224"/>
      <c r="C89" s="224"/>
      <c r="D89" s="224"/>
      <c r="E89" s="72"/>
      <c r="F89" s="73"/>
      <c r="I89" s="129" t="str">
        <f t="shared" si="2"/>
        <v/>
      </c>
    </row>
    <row r="90" spans="1:9" x14ac:dyDescent="0.25">
      <c r="A90" s="71"/>
      <c r="B90" s="224"/>
      <c r="C90" s="224"/>
      <c r="D90" s="224"/>
      <c r="E90" s="72"/>
      <c r="F90" s="73"/>
      <c r="I90" s="129" t="str">
        <f t="shared" si="2"/>
        <v/>
      </c>
    </row>
    <row r="91" spans="1:9" x14ac:dyDescent="0.25">
      <c r="A91" s="71"/>
      <c r="B91" s="224"/>
      <c r="C91" s="224"/>
      <c r="D91" s="224"/>
      <c r="E91" s="72"/>
      <c r="F91" s="73"/>
      <c r="I91" s="129" t="str">
        <f t="shared" si="2"/>
        <v/>
      </c>
    </row>
    <row r="92" spans="1:9" x14ac:dyDescent="0.25">
      <c r="A92" s="71"/>
      <c r="B92" s="224"/>
      <c r="C92" s="224"/>
      <c r="D92" s="224"/>
      <c r="E92" s="72"/>
      <c r="F92" s="73"/>
      <c r="I92" s="129" t="str">
        <f t="shared" si="2"/>
        <v/>
      </c>
    </row>
    <row r="93" spans="1:9" x14ac:dyDescent="0.25">
      <c r="A93" s="71"/>
      <c r="B93" s="224"/>
      <c r="C93" s="224"/>
      <c r="D93" s="224"/>
      <c r="E93" s="72"/>
      <c r="F93" s="73"/>
      <c r="I93" s="129" t="str">
        <f t="shared" si="2"/>
        <v/>
      </c>
    </row>
    <row r="94" spans="1:9" x14ac:dyDescent="0.25">
      <c r="A94" s="71"/>
      <c r="B94" s="224"/>
      <c r="C94" s="224"/>
      <c r="D94" s="224"/>
      <c r="E94" s="72"/>
      <c r="F94" s="73"/>
      <c r="I94" s="129" t="str">
        <f t="shared" si="2"/>
        <v/>
      </c>
    </row>
    <row r="95" spans="1:9" x14ac:dyDescent="0.25">
      <c r="A95" s="71"/>
      <c r="B95" s="224"/>
      <c r="C95" s="224"/>
      <c r="D95" s="224"/>
      <c r="E95" s="72"/>
      <c r="F95" s="73"/>
      <c r="I95" s="129" t="str">
        <f t="shared" ref="I95:I108" si="3">IF(A95="","",HYPERLINK("#'Action Items'!A1", "Go back to Action Items"))</f>
        <v/>
      </c>
    </row>
    <row r="96" spans="1:9" x14ac:dyDescent="0.25">
      <c r="A96" s="71"/>
      <c r="B96" s="224"/>
      <c r="C96" s="224"/>
      <c r="D96" s="224"/>
      <c r="E96" s="72"/>
      <c r="F96" s="73"/>
      <c r="I96" s="129" t="str">
        <f t="shared" si="3"/>
        <v/>
      </c>
    </row>
    <row r="97" spans="1:9" x14ac:dyDescent="0.25">
      <c r="A97" s="71"/>
      <c r="B97" s="224"/>
      <c r="C97" s="224"/>
      <c r="D97" s="224"/>
      <c r="E97" s="72"/>
      <c r="F97" s="73"/>
      <c r="I97" s="129" t="str">
        <f t="shared" si="3"/>
        <v/>
      </c>
    </row>
    <row r="98" spans="1:9" x14ac:dyDescent="0.25">
      <c r="A98" s="71"/>
      <c r="B98" s="224"/>
      <c r="C98" s="224"/>
      <c r="D98" s="224"/>
      <c r="E98" s="72"/>
      <c r="F98" s="73"/>
      <c r="I98" s="129" t="str">
        <f t="shared" si="3"/>
        <v/>
      </c>
    </row>
    <row r="99" spans="1:9" x14ac:dyDescent="0.25">
      <c r="A99" s="71"/>
      <c r="B99" s="224"/>
      <c r="C99" s="224"/>
      <c r="D99" s="224"/>
      <c r="E99" s="72"/>
      <c r="F99" s="73"/>
      <c r="I99" s="129" t="str">
        <f t="shared" si="3"/>
        <v/>
      </c>
    </row>
    <row r="100" spans="1:9" x14ac:dyDescent="0.25">
      <c r="A100" s="71"/>
      <c r="B100" s="224"/>
      <c r="C100" s="224"/>
      <c r="D100" s="224"/>
      <c r="E100" s="72"/>
      <c r="F100" s="73"/>
      <c r="I100" s="129" t="str">
        <f t="shared" si="3"/>
        <v/>
      </c>
    </row>
    <row r="101" spans="1:9" x14ac:dyDescent="0.25">
      <c r="A101" s="71"/>
      <c r="B101" s="224"/>
      <c r="C101" s="224"/>
      <c r="D101" s="224"/>
      <c r="E101" s="72"/>
      <c r="F101" s="73"/>
      <c r="I101" s="129" t="str">
        <f t="shared" si="3"/>
        <v/>
      </c>
    </row>
    <row r="102" spans="1:9" x14ac:dyDescent="0.25">
      <c r="A102" s="71"/>
      <c r="B102" s="224"/>
      <c r="C102" s="224"/>
      <c r="D102" s="224"/>
      <c r="E102" s="72"/>
      <c r="F102" s="73"/>
      <c r="I102" s="129" t="str">
        <f t="shared" si="3"/>
        <v/>
      </c>
    </row>
    <row r="103" spans="1:9" x14ac:dyDescent="0.25">
      <c r="A103" s="71"/>
      <c r="B103" s="224"/>
      <c r="C103" s="224"/>
      <c r="D103" s="224"/>
      <c r="E103" s="72"/>
      <c r="F103" s="73"/>
      <c r="I103" s="129" t="str">
        <f t="shared" si="3"/>
        <v/>
      </c>
    </row>
    <row r="104" spans="1:9" x14ac:dyDescent="0.25">
      <c r="A104" s="71"/>
      <c r="B104" s="224"/>
      <c r="C104" s="224"/>
      <c r="D104" s="224"/>
      <c r="E104" s="72"/>
      <c r="F104" s="73"/>
      <c r="I104" s="129" t="str">
        <f t="shared" si="3"/>
        <v/>
      </c>
    </row>
    <row r="105" spans="1:9" x14ac:dyDescent="0.25">
      <c r="A105" s="71"/>
      <c r="B105" s="224"/>
      <c r="C105" s="224"/>
      <c r="D105" s="224"/>
      <c r="E105" s="72"/>
      <c r="F105" s="73"/>
      <c r="I105" s="129" t="str">
        <f t="shared" si="3"/>
        <v/>
      </c>
    </row>
    <row r="106" spans="1:9" x14ac:dyDescent="0.25">
      <c r="A106" s="71"/>
      <c r="B106" s="224"/>
      <c r="C106" s="224"/>
      <c r="D106" s="224"/>
      <c r="E106" s="72"/>
      <c r="F106" s="73"/>
      <c r="I106" s="129" t="str">
        <f t="shared" si="3"/>
        <v/>
      </c>
    </row>
    <row r="107" spans="1:9" x14ac:dyDescent="0.25">
      <c r="A107" s="71"/>
      <c r="B107" s="224"/>
      <c r="C107" s="224"/>
      <c r="D107" s="224"/>
      <c r="E107" s="72"/>
      <c r="F107" s="73"/>
      <c r="I107" s="129" t="str">
        <f t="shared" si="3"/>
        <v/>
      </c>
    </row>
    <row r="108" spans="1:9" x14ac:dyDescent="0.25">
      <c r="A108" s="71"/>
      <c r="B108" s="224"/>
      <c r="C108" s="224"/>
      <c r="D108" s="224"/>
      <c r="E108" s="72"/>
      <c r="F108" s="73"/>
      <c r="I108" s="129" t="str">
        <f t="shared" si="3"/>
        <v/>
      </c>
    </row>
    <row r="109" spans="1:9" x14ac:dyDescent="0.25">
      <c r="I109" s="129"/>
    </row>
    <row r="110" spans="1:9" x14ac:dyDescent="0.25">
      <c r="I110" s="129"/>
    </row>
  </sheetData>
  <mergeCells count="4">
    <mergeCell ref="E8:G8"/>
    <mergeCell ref="E10:G10"/>
    <mergeCell ref="E11:G11"/>
    <mergeCell ref="E12:G12"/>
  </mergeCells>
  <conditionalFormatting sqref="B19:N19 B25:N26 J20:N24">
    <cfRule type="iconSet" priority="3">
      <iconSet>
        <cfvo type="percent" val="0"/>
        <cfvo type="num" val="1"/>
        <cfvo type="num" val="3"/>
      </iconSet>
    </cfRule>
  </conditionalFormatting>
  <conditionalFormatting sqref="B24:H24">
    <cfRule type="iconSet" priority="2">
      <iconSet>
        <cfvo type="percent" val="0"/>
        <cfvo type="num" val="1"/>
        <cfvo type="num" val="3"/>
      </iconSet>
    </cfRule>
  </conditionalFormatting>
  <conditionalFormatting sqref="I24">
    <cfRule type="iconSet" priority="1">
      <iconSet>
        <cfvo type="percent" val="0"/>
        <cfvo type="num" val="1"/>
        <cfvo type="num" val="3"/>
      </iconSet>
    </cfRule>
  </conditionalFormatting>
  <dataValidations count="4">
    <dataValidation allowBlank="1" showInputMessage="1" showErrorMessage="1" prompt="TK, License, NRE or Royalty" sqref="B7"/>
    <dataValidation allowBlank="1" showInputMessage="1" showErrorMessage="1" prompt="IPD or CSD" sqref="B8"/>
    <dataValidation allowBlank="1" showInputMessage="1" showErrorMessage="1" prompt="70% - 100% : Most likely close in this quarter_x000a_40% - 60% : Normal chance to close_x000a_0% - 30% : Low chance to close" sqref="B10"/>
    <dataValidation allowBlank="1" showInputMessage="1" showErrorMessage="1" prompt="Q1, Q2, Q3 or Q4" sqref="B11"/>
  </dataValidations>
  <hyperlinks>
    <hyperlink ref="A1" location="Menu!A1" display="Back To Menu"/>
    <hyperlink ref="B1" location="'Regular Cases'!A1" display="Regular Cases"/>
    <hyperlink ref="C1" location="QECD!B4" display="QECD"/>
    <hyperlink ref="D1" location="'Action Items'!A1" display="Action Items"/>
    <hyperlink ref="E1" location="Summary!A1" display="Summary"/>
    <hyperlink ref="F1" location="Weekly!A1" display="Weekly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Please choose &quot;High&quot;, &quot;Low&quot; or &quot;Funnel&quot; from the drop-down list, or enter it yourself._x000a__x000a_Funnel -- This project is being cooked and may go real in the next few quarters.">
          <x14:formula1>
            <xm:f>Worksheet!$A$2:$A$4</xm:f>
          </x14:formula1>
          <xm:sqref>B12</xm:sqref>
        </x14:dataValidation>
      </x14:dataValidations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Q110"/>
  <sheetViews>
    <sheetView workbookViewId="0">
      <pane ySplit="2" topLeftCell="A3" activePane="bottomLeft" state="frozen"/>
      <selection pane="bottomLeft"/>
    </sheetView>
  </sheetViews>
  <sheetFormatPr defaultColWidth="18.42578125" defaultRowHeight="15" x14ac:dyDescent="0.25"/>
  <cols>
    <col min="1" max="1" width="24.5703125" style="1" customWidth="1"/>
    <col min="2" max="8" width="15.85546875" style="1" customWidth="1"/>
    <col min="9" max="9" width="17.140625" style="1" bestFit="1" customWidth="1"/>
    <col min="10" max="11" width="15.85546875" style="1" customWidth="1"/>
    <col min="12" max="14" width="15.85546875" style="1" hidden="1" customWidth="1"/>
    <col min="15" max="17" width="0" style="1" hidden="1" customWidth="1"/>
    <col min="18" max="16384" width="18.42578125" style="1"/>
  </cols>
  <sheetData>
    <row r="1" spans="1:17" s="68" customFormat="1" ht="18.75" x14ac:dyDescent="0.25">
      <c r="A1" s="226" t="s">
        <v>150</v>
      </c>
      <c r="B1" s="226" t="s">
        <v>149</v>
      </c>
      <c r="C1" s="226" t="s">
        <v>113</v>
      </c>
      <c r="D1" s="226" t="s">
        <v>21</v>
      </c>
      <c r="E1" s="226" t="s">
        <v>114</v>
      </c>
      <c r="F1" s="226" t="s">
        <v>177</v>
      </c>
    </row>
    <row r="2" spans="1:17" ht="4.5" customHeight="1" x14ac:dyDescent="0.25"/>
    <row r="3" spans="1:17" ht="28.5" x14ac:dyDescent="0.45">
      <c r="D3" s="223" t="str">
        <f ca="1">MID(CELL("filename",A1),FIND("]",CELL("filename",A1))+1,255)  &amp; IF(B5&lt;&gt;"", " : " &amp; B5 &amp; " - " &amp; B6, "")</f>
        <v>Project 26</v>
      </c>
    </row>
    <row r="4" spans="1:17" ht="18.75" x14ac:dyDescent="0.3">
      <c r="A4" s="115" t="s">
        <v>141</v>
      </c>
      <c r="B4" s="95"/>
      <c r="C4" s="95"/>
      <c r="D4" s="95"/>
      <c r="E4" s="95"/>
      <c r="F4" s="95" t="s">
        <v>153</v>
      </c>
      <c r="G4" s="95" t="s">
        <v>154</v>
      </c>
      <c r="L4" s="1" t="s">
        <v>147</v>
      </c>
      <c r="M4" s="1" t="s">
        <v>146</v>
      </c>
      <c r="N4" s="1" t="s">
        <v>152</v>
      </c>
      <c r="P4" s="1" t="s">
        <v>158</v>
      </c>
      <c r="Q4" s="1" t="s">
        <v>155</v>
      </c>
    </row>
    <row r="5" spans="1:17" x14ac:dyDescent="0.25">
      <c r="A5" s="95" t="s">
        <v>156</v>
      </c>
      <c r="B5" s="97"/>
      <c r="C5" s="95"/>
      <c r="D5" s="95" t="s">
        <v>20</v>
      </c>
      <c r="E5" s="95"/>
      <c r="F5" s="98"/>
      <c r="G5" s="98"/>
      <c r="L5" s="218" t="str">
        <f>IF(I23&lt;&gt;"", F5,"")</f>
        <v/>
      </c>
      <c r="M5" s="218" t="str">
        <f>IF(I23&lt;&gt;"","",IF(B10&gt;=40%,F5,""))</f>
        <v/>
      </c>
      <c r="N5" s="218">
        <f>IF(I23&lt;&gt;"","",IF(B10&lt;40%,F5,""))</f>
        <v>0</v>
      </c>
      <c r="P5" s="218" t="str">
        <f>IF(I23&lt;&gt;"", F6,"")</f>
        <v/>
      </c>
      <c r="Q5" s="1">
        <f>IF(P5 = "", F6, "")</f>
        <v>0</v>
      </c>
    </row>
    <row r="6" spans="1:17" x14ac:dyDescent="0.25">
      <c r="A6" s="95" t="s">
        <v>157</v>
      </c>
      <c r="B6" s="97"/>
      <c r="C6" s="95"/>
      <c r="D6" s="95" t="s">
        <v>45</v>
      </c>
      <c r="E6" s="95"/>
      <c r="F6" s="98"/>
      <c r="G6" s="98"/>
    </row>
    <row r="7" spans="1:17" x14ac:dyDescent="0.25">
      <c r="A7" s="95" t="s">
        <v>44</v>
      </c>
      <c r="B7" s="97"/>
      <c r="C7" s="95"/>
      <c r="D7" s="95"/>
      <c r="E7" s="95"/>
      <c r="F7" s="95"/>
      <c r="G7" s="95"/>
    </row>
    <row r="8" spans="1:17" x14ac:dyDescent="0.25">
      <c r="A8" s="95" t="s">
        <v>17</v>
      </c>
      <c r="B8" s="97"/>
      <c r="C8" s="95"/>
      <c r="D8" s="95" t="s">
        <v>43</v>
      </c>
      <c r="E8" s="253"/>
      <c r="F8" s="253"/>
      <c r="G8" s="253"/>
    </row>
    <row r="9" spans="1:17" x14ac:dyDescent="0.25">
      <c r="A9" s="95" t="s">
        <v>18</v>
      </c>
      <c r="B9" s="97"/>
      <c r="C9" s="95"/>
      <c r="D9" s="95"/>
      <c r="E9" s="95"/>
      <c r="F9" s="95"/>
      <c r="G9" s="95"/>
    </row>
    <row r="10" spans="1:17" x14ac:dyDescent="0.25">
      <c r="A10" s="95" t="s">
        <v>19</v>
      </c>
      <c r="B10" s="99"/>
      <c r="C10" s="95"/>
      <c r="D10" s="95" t="s">
        <v>159</v>
      </c>
      <c r="E10" s="253"/>
      <c r="F10" s="253"/>
      <c r="G10" s="253"/>
    </row>
    <row r="11" spans="1:17" x14ac:dyDescent="0.25">
      <c r="A11" s="95" t="s">
        <v>166</v>
      </c>
      <c r="B11" s="97"/>
      <c r="C11" s="95"/>
      <c r="D11" s="95" t="s">
        <v>160</v>
      </c>
      <c r="E11" s="253"/>
      <c r="F11" s="253"/>
      <c r="G11" s="253"/>
    </row>
    <row r="12" spans="1:17" x14ac:dyDescent="0.25">
      <c r="A12" s="95" t="s">
        <v>118</v>
      </c>
      <c r="B12" s="97"/>
      <c r="C12" s="95"/>
      <c r="D12" s="95" t="s">
        <v>161</v>
      </c>
      <c r="E12" s="253"/>
      <c r="F12" s="253"/>
      <c r="G12" s="253"/>
    </row>
    <row r="15" spans="1:17" ht="18.75" x14ac:dyDescent="0.3">
      <c r="A15" s="115" t="str">
        <f>"Stage: " &amp; B15</f>
        <v xml:space="preserve">Stage: </v>
      </c>
      <c r="B15" s="132" t="str">
        <f>IF(I23&lt;&gt;"", 10, IF(G23&lt;&gt;"", 8, IF(C23&lt;&gt;"", 6, IF(E18&lt;&gt;"", 4, IF(B18&lt;&gt;"", 2, "")))))</f>
        <v/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</row>
    <row r="16" spans="1:17" x14ac:dyDescent="0.25">
      <c r="A16" s="127" t="s">
        <v>0</v>
      </c>
      <c r="B16" s="216" t="s">
        <v>3</v>
      </c>
      <c r="C16" s="125" t="s">
        <v>6</v>
      </c>
      <c r="D16" s="125" t="s">
        <v>4</v>
      </c>
      <c r="E16" s="216" t="s">
        <v>5</v>
      </c>
      <c r="F16" s="125" t="s">
        <v>7</v>
      </c>
      <c r="G16" s="95"/>
      <c r="H16" s="95"/>
      <c r="I16" s="95"/>
      <c r="J16" s="95"/>
      <c r="K16" s="95"/>
      <c r="L16" s="95"/>
      <c r="M16" s="95"/>
      <c r="N16" s="95"/>
    </row>
    <row r="17" spans="1:14" x14ac:dyDescent="0.25">
      <c r="A17" s="126" t="s">
        <v>42</v>
      </c>
      <c r="B17" s="119"/>
      <c r="C17" s="119"/>
      <c r="D17" s="119"/>
      <c r="E17" s="119"/>
      <c r="F17" s="140"/>
      <c r="G17" s="96"/>
      <c r="H17" s="96"/>
      <c r="I17" s="96"/>
      <c r="J17" s="96"/>
      <c r="K17" s="96"/>
      <c r="L17" s="96"/>
      <c r="M17" s="96"/>
      <c r="N17" s="96"/>
    </row>
    <row r="18" spans="1:14" x14ac:dyDescent="0.25">
      <c r="A18" s="134" t="s">
        <v>1</v>
      </c>
      <c r="B18" s="118"/>
      <c r="C18" s="118"/>
      <c r="D18" s="118"/>
      <c r="E18" s="118"/>
      <c r="F18" s="133"/>
      <c r="G18" s="96"/>
      <c r="H18" s="96"/>
      <c r="I18" s="96"/>
      <c r="J18" s="96"/>
      <c r="K18" s="96"/>
      <c r="L18" s="96"/>
      <c r="M18" s="96"/>
      <c r="N18" s="96"/>
    </row>
    <row r="19" spans="1:14" x14ac:dyDescent="0.25">
      <c r="A19" s="134" t="s">
        <v>2</v>
      </c>
      <c r="B19" s="121" t="str">
        <f ca="1">IF(B18&lt;&gt;"", "Done", IF(B17&lt;&gt;"",(B17-TODAY()),""))</f>
        <v/>
      </c>
      <c r="C19" s="121" t="str">
        <f t="shared" ref="C19:N19" ca="1" si="0">IF(C18&lt;&gt;"", "Done", IF(C17&lt;&gt;"",(C17-TODAY()),""))</f>
        <v/>
      </c>
      <c r="D19" s="121" t="str">
        <f t="shared" ca="1" si="0"/>
        <v/>
      </c>
      <c r="E19" s="121" t="str">
        <f t="shared" ca="1" si="0"/>
        <v/>
      </c>
      <c r="F19" s="122" t="str">
        <f t="shared" ca="1" si="0"/>
        <v/>
      </c>
      <c r="G19" s="100" t="str">
        <f t="shared" ca="1" si="0"/>
        <v/>
      </c>
      <c r="H19" s="100" t="str">
        <f t="shared" ca="1" si="0"/>
        <v/>
      </c>
      <c r="I19" s="100" t="str">
        <f t="shared" ca="1" si="0"/>
        <v/>
      </c>
      <c r="J19" s="76" t="str">
        <f t="shared" ca="1" si="0"/>
        <v/>
      </c>
      <c r="K19" s="76" t="str">
        <f t="shared" ca="1" si="0"/>
        <v/>
      </c>
      <c r="L19" s="76" t="str">
        <f t="shared" ca="1" si="0"/>
        <v/>
      </c>
      <c r="M19" s="76" t="str">
        <f t="shared" ca="1" si="0"/>
        <v/>
      </c>
      <c r="N19" s="76" t="str">
        <f t="shared" ca="1" si="0"/>
        <v/>
      </c>
    </row>
    <row r="20" spans="1:14" x14ac:dyDescent="0.25">
      <c r="A20" s="135"/>
      <c r="B20" s="114"/>
      <c r="C20" s="114"/>
      <c r="D20" s="114"/>
      <c r="E20" s="114"/>
      <c r="F20" s="114"/>
      <c r="G20" s="114"/>
      <c r="H20" s="114"/>
      <c r="I20" s="114"/>
      <c r="J20" s="76"/>
      <c r="K20" s="76"/>
      <c r="L20" s="76"/>
      <c r="M20" s="76"/>
      <c r="N20" s="76"/>
    </row>
    <row r="21" spans="1:14" ht="30" x14ac:dyDescent="0.25">
      <c r="A21" s="126" t="s">
        <v>9</v>
      </c>
      <c r="B21" s="117" t="s">
        <v>8</v>
      </c>
      <c r="C21" s="217" t="s">
        <v>10</v>
      </c>
      <c r="D21" s="117" t="s">
        <v>11</v>
      </c>
      <c r="E21" s="117" t="s">
        <v>12</v>
      </c>
      <c r="F21" s="117" t="s">
        <v>13</v>
      </c>
      <c r="G21" s="217" t="s">
        <v>14</v>
      </c>
      <c r="H21" s="117" t="s">
        <v>16</v>
      </c>
      <c r="I21" s="217" t="s">
        <v>15</v>
      </c>
      <c r="J21" s="76"/>
      <c r="K21" s="76"/>
      <c r="L21" s="76"/>
      <c r="M21" s="76"/>
      <c r="N21" s="76"/>
    </row>
    <row r="22" spans="1:14" x14ac:dyDescent="0.25">
      <c r="A22" s="134" t="s">
        <v>42</v>
      </c>
      <c r="B22" s="118"/>
      <c r="C22" s="118"/>
      <c r="D22" s="118"/>
      <c r="E22" s="118"/>
      <c r="F22" s="118"/>
      <c r="G22" s="118"/>
      <c r="H22" s="118"/>
      <c r="I22" s="133"/>
      <c r="J22" s="76"/>
      <c r="K22" s="76"/>
      <c r="L22" s="76"/>
      <c r="M22" s="76"/>
      <c r="N22" s="76"/>
    </row>
    <row r="23" spans="1:14" x14ac:dyDescent="0.25">
      <c r="A23" s="134" t="s">
        <v>1</v>
      </c>
      <c r="B23" s="118"/>
      <c r="C23" s="118"/>
      <c r="D23" s="118"/>
      <c r="E23" s="118"/>
      <c r="F23" s="118"/>
      <c r="G23" s="118"/>
      <c r="H23" s="118"/>
      <c r="I23" s="133"/>
      <c r="J23" s="76"/>
      <c r="K23" s="76"/>
      <c r="L23" s="76"/>
      <c r="M23" s="76"/>
      <c r="N23" s="76"/>
    </row>
    <row r="24" spans="1:14" x14ac:dyDescent="0.25">
      <c r="A24" s="136" t="s">
        <v>2</v>
      </c>
      <c r="B24" s="124" t="str">
        <f ca="1">IF(B23&lt;&gt;"", "Done", IF(B22&lt;&gt;"",(B22-TODAY()),""))</f>
        <v/>
      </c>
      <c r="C24" s="124" t="str">
        <f t="shared" ref="C24:I24" ca="1" si="1">IF(C23&lt;&gt;"", "Done", IF(C22&lt;&gt;"",(C22-TODAY()),""))</f>
        <v/>
      </c>
      <c r="D24" s="124" t="str">
        <f t="shared" ca="1" si="1"/>
        <v/>
      </c>
      <c r="E24" s="124" t="str">
        <f t="shared" ca="1" si="1"/>
        <v/>
      </c>
      <c r="F24" s="124" t="str">
        <f t="shared" ca="1" si="1"/>
        <v/>
      </c>
      <c r="G24" s="124" t="str">
        <f t="shared" ca="1" si="1"/>
        <v/>
      </c>
      <c r="H24" s="120" t="str">
        <f t="shared" ca="1" si="1"/>
        <v/>
      </c>
      <c r="I24" s="122" t="str">
        <f t="shared" ca="1" si="1"/>
        <v/>
      </c>
      <c r="J24" s="76"/>
      <c r="K24" s="76"/>
      <c r="L24" s="76"/>
      <c r="M24" s="76"/>
      <c r="N24" s="76"/>
    </row>
    <row r="25" spans="1:14" x14ac:dyDescent="0.25">
      <c r="B25" s="76"/>
      <c r="C25" s="76"/>
      <c r="D25" s="76"/>
      <c r="E25" s="76"/>
      <c r="F25" s="76"/>
      <c r="G25" s="76"/>
      <c r="H25" s="123"/>
      <c r="I25" s="76"/>
      <c r="J25" s="76"/>
      <c r="K25" s="76"/>
      <c r="L25" s="76"/>
      <c r="M25" s="76"/>
      <c r="N25" s="76"/>
    </row>
    <row r="26" spans="1:14" x14ac:dyDescent="0.25"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</row>
    <row r="29" spans="1:14" ht="18.75" x14ac:dyDescent="0.3">
      <c r="A29" s="116" t="s">
        <v>21</v>
      </c>
      <c r="B29" s="66" t="s">
        <v>41</v>
      </c>
      <c r="C29" s="66" t="s">
        <v>42</v>
      </c>
      <c r="D29" s="66" t="s">
        <v>1</v>
      </c>
      <c r="E29" s="66" t="s">
        <v>67</v>
      </c>
      <c r="F29" s="1" t="s">
        <v>43</v>
      </c>
    </row>
    <row r="30" spans="1:14" x14ac:dyDescent="0.25">
      <c r="A30" s="71" t="str">
        <f>IF(B30&lt;&gt;"", IF(D30 = "", 1, ""), "")</f>
        <v/>
      </c>
      <c r="B30" s="224"/>
      <c r="C30" s="224"/>
      <c r="D30" s="224"/>
      <c r="E30" s="72"/>
      <c r="F30" s="73"/>
      <c r="I30" s="129" t="str">
        <f>IF(A30="","",HYPERLINK("#'Action Items'!A1", "Go back to Action Items"))</f>
        <v/>
      </c>
    </row>
    <row r="31" spans="1:14" x14ac:dyDescent="0.25">
      <c r="A31" s="71" t="str">
        <f>IF(B31&lt;&gt;"", IF(D31 = "", MAX($A$30:A30)+1, ""), "")</f>
        <v/>
      </c>
      <c r="B31" s="224"/>
      <c r="C31" s="224"/>
      <c r="D31" s="224"/>
      <c r="E31" s="72"/>
      <c r="F31" s="73"/>
      <c r="I31" s="129" t="str">
        <f t="shared" ref="I31:I94" si="2">IF(A31="","",HYPERLINK("#'Action Items'!A1", "Go back to Action Items"))</f>
        <v/>
      </c>
    </row>
    <row r="32" spans="1:14" x14ac:dyDescent="0.25">
      <c r="A32" s="71" t="str">
        <f>IF(B32&lt;&gt;"", IF(D32 = "", MAX($A$30:A31)+1, ""), "")</f>
        <v/>
      </c>
      <c r="B32" s="224"/>
      <c r="C32" s="224"/>
      <c r="D32" s="224"/>
      <c r="E32" s="72"/>
      <c r="F32" s="73"/>
      <c r="I32" s="129" t="str">
        <f t="shared" si="2"/>
        <v/>
      </c>
    </row>
    <row r="33" spans="1:9" x14ac:dyDescent="0.25">
      <c r="A33" s="71" t="str">
        <f>IF(B33&lt;&gt;"", IF(D33 = "", MAX($A$30:A32)+1, ""), "")</f>
        <v/>
      </c>
      <c r="B33" s="224"/>
      <c r="C33" s="224"/>
      <c r="D33" s="224"/>
      <c r="E33" s="72"/>
      <c r="F33" s="73"/>
      <c r="I33" s="129" t="str">
        <f t="shared" si="2"/>
        <v/>
      </c>
    </row>
    <row r="34" spans="1:9" x14ac:dyDescent="0.25">
      <c r="A34" s="71" t="str">
        <f>IF(B34&lt;&gt;"", IF(D34 = "", MAX($A$30:A33)+1, ""), "")</f>
        <v/>
      </c>
      <c r="B34" s="224"/>
      <c r="C34" s="224"/>
      <c r="D34" s="224"/>
      <c r="E34" s="72"/>
      <c r="F34" s="73"/>
      <c r="I34" s="129" t="str">
        <f t="shared" si="2"/>
        <v/>
      </c>
    </row>
    <row r="35" spans="1:9" x14ac:dyDescent="0.25">
      <c r="A35" s="71" t="str">
        <f>IF(B35&lt;&gt;"", IF(D35 = "", MAX($A$30:A34)+1, ""), "")</f>
        <v/>
      </c>
      <c r="B35" s="224"/>
      <c r="C35" s="224"/>
      <c r="D35" s="224"/>
      <c r="E35" s="72"/>
      <c r="F35" s="73"/>
      <c r="I35" s="129" t="str">
        <f t="shared" si="2"/>
        <v/>
      </c>
    </row>
    <row r="36" spans="1:9" x14ac:dyDescent="0.25">
      <c r="A36" s="71" t="str">
        <f>IF(B36&lt;&gt;"", IF(D36 = "", MAX($A$30:A35)+1, ""), "")</f>
        <v/>
      </c>
      <c r="B36" s="224"/>
      <c r="C36" s="224"/>
      <c r="D36" s="224"/>
      <c r="E36" s="72"/>
      <c r="F36" s="73"/>
      <c r="I36" s="129" t="str">
        <f t="shared" si="2"/>
        <v/>
      </c>
    </row>
    <row r="37" spans="1:9" x14ac:dyDescent="0.25">
      <c r="A37" s="71" t="str">
        <f>IF(B37&lt;&gt;"", IF(D37 = "", MAX($A$30:A36)+1, ""), "")</f>
        <v/>
      </c>
      <c r="B37" s="224"/>
      <c r="C37" s="224"/>
      <c r="D37" s="224"/>
      <c r="E37" s="72"/>
      <c r="F37" s="73"/>
      <c r="I37" s="129" t="str">
        <f t="shared" si="2"/>
        <v/>
      </c>
    </row>
    <row r="38" spans="1:9" x14ac:dyDescent="0.25">
      <c r="A38" s="71" t="str">
        <f>IF(B38&lt;&gt;"", IF(D38 = "", MAX($A$30:A37)+1, ""), "")</f>
        <v/>
      </c>
      <c r="B38" s="224"/>
      <c r="C38" s="224"/>
      <c r="D38" s="224"/>
      <c r="E38" s="72"/>
      <c r="F38" s="73"/>
      <c r="I38" s="129" t="str">
        <f t="shared" si="2"/>
        <v/>
      </c>
    </row>
    <row r="39" spans="1:9" x14ac:dyDescent="0.25">
      <c r="A39" s="71" t="str">
        <f>IF(B39&lt;&gt;"", IF(D39 = "", MAX($A$30:A38)+1, ""), "")</f>
        <v/>
      </c>
      <c r="B39" s="224"/>
      <c r="C39" s="224"/>
      <c r="D39" s="224"/>
      <c r="E39" s="72"/>
      <c r="F39" s="73"/>
      <c r="I39" s="129" t="str">
        <f t="shared" si="2"/>
        <v/>
      </c>
    </row>
    <row r="40" spans="1:9" x14ac:dyDescent="0.25">
      <c r="A40" s="71" t="str">
        <f>IF(B40&lt;&gt;"", IF(D40 = "", MAX($A$30:A39)+1, ""), "")</f>
        <v/>
      </c>
      <c r="B40" s="224"/>
      <c r="C40" s="224"/>
      <c r="D40" s="224"/>
      <c r="E40" s="72"/>
      <c r="F40" s="73"/>
      <c r="I40" s="129" t="str">
        <f t="shared" si="2"/>
        <v/>
      </c>
    </row>
    <row r="41" spans="1:9" x14ac:dyDescent="0.25">
      <c r="A41" s="71" t="str">
        <f>IF(B41&lt;&gt;"", IF(D41 = "", MAX($A$30:A40)+1, ""), "")</f>
        <v/>
      </c>
      <c r="B41" s="224"/>
      <c r="C41" s="224"/>
      <c r="D41" s="224"/>
      <c r="E41" s="72"/>
      <c r="F41" s="73"/>
      <c r="I41" s="129" t="str">
        <f t="shared" si="2"/>
        <v/>
      </c>
    </row>
    <row r="42" spans="1:9" x14ac:dyDescent="0.25">
      <c r="A42" s="71" t="str">
        <f>IF(B42&lt;&gt;"", IF(D42 = "", MAX($A$30:A41)+1, ""), "")</f>
        <v/>
      </c>
      <c r="B42" s="224"/>
      <c r="C42" s="224"/>
      <c r="D42" s="224"/>
      <c r="E42" s="72"/>
      <c r="F42" s="73"/>
      <c r="I42" s="129" t="str">
        <f t="shared" si="2"/>
        <v/>
      </c>
    </row>
    <row r="43" spans="1:9" x14ac:dyDescent="0.25">
      <c r="A43" s="71" t="str">
        <f>IF(B43&lt;&gt;"", IF(D43 = "", MAX($A$30:A42)+1, ""), "")</f>
        <v/>
      </c>
      <c r="B43" s="224"/>
      <c r="C43" s="224"/>
      <c r="D43" s="224"/>
      <c r="E43" s="72"/>
      <c r="F43" s="73"/>
      <c r="I43" s="129" t="str">
        <f t="shared" si="2"/>
        <v/>
      </c>
    </row>
    <row r="44" spans="1:9" x14ac:dyDescent="0.25">
      <c r="A44" s="71" t="str">
        <f>IF(B44&lt;&gt;"", IF(D44 = "", MAX($A$30:A43)+1, ""), "")</f>
        <v/>
      </c>
      <c r="B44" s="224"/>
      <c r="C44" s="224"/>
      <c r="D44" s="224"/>
      <c r="E44" s="72"/>
      <c r="F44" s="73"/>
      <c r="I44" s="129" t="str">
        <f t="shared" si="2"/>
        <v/>
      </c>
    </row>
    <row r="45" spans="1:9" x14ac:dyDescent="0.25">
      <c r="A45" s="71"/>
      <c r="B45" s="224"/>
      <c r="C45" s="224"/>
      <c r="D45" s="224"/>
      <c r="E45" s="72"/>
      <c r="F45" s="73"/>
      <c r="I45" s="129" t="str">
        <f t="shared" si="2"/>
        <v/>
      </c>
    </row>
    <row r="46" spans="1:9" x14ac:dyDescent="0.25">
      <c r="A46" s="71"/>
      <c r="B46" s="224"/>
      <c r="C46" s="224"/>
      <c r="D46" s="224"/>
      <c r="E46" s="72"/>
      <c r="F46" s="73"/>
      <c r="I46" s="129" t="str">
        <f t="shared" si="2"/>
        <v/>
      </c>
    </row>
    <row r="47" spans="1:9" x14ac:dyDescent="0.25">
      <c r="A47" s="71"/>
      <c r="B47" s="224"/>
      <c r="C47" s="224"/>
      <c r="D47" s="224"/>
      <c r="E47" s="72"/>
      <c r="F47" s="73"/>
      <c r="I47" s="129" t="str">
        <f t="shared" si="2"/>
        <v/>
      </c>
    </row>
    <row r="48" spans="1:9" x14ac:dyDescent="0.25">
      <c r="A48" s="71"/>
      <c r="B48" s="224"/>
      <c r="C48" s="224"/>
      <c r="D48" s="224"/>
      <c r="E48" s="72"/>
      <c r="F48" s="73"/>
      <c r="I48" s="129" t="str">
        <f t="shared" si="2"/>
        <v/>
      </c>
    </row>
    <row r="49" spans="1:9" x14ac:dyDescent="0.25">
      <c r="A49" s="71"/>
      <c r="B49" s="224"/>
      <c r="C49" s="224"/>
      <c r="D49" s="224"/>
      <c r="E49" s="72"/>
      <c r="F49" s="73"/>
      <c r="I49" s="129" t="str">
        <f t="shared" si="2"/>
        <v/>
      </c>
    </row>
    <row r="50" spans="1:9" x14ac:dyDescent="0.25">
      <c r="A50" s="71"/>
      <c r="B50" s="224"/>
      <c r="C50" s="224"/>
      <c r="D50" s="224"/>
      <c r="E50" s="72"/>
      <c r="F50" s="73"/>
      <c r="I50" s="129" t="str">
        <f t="shared" si="2"/>
        <v/>
      </c>
    </row>
    <row r="51" spans="1:9" x14ac:dyDescent="0.25">
      <c r="A51" s="71"/>
      <c r="B51" s="224"/>
      <c r="C51" s="224"/>
      <c r="D51" s="224"/>
      <c r="E51" s="72"/>
      <c r="F51" s="73"/>
      <c r="I51" s="129" t="str">
        <f t="shared" si="2"/>
        <v/>
      </c>
    </row>
    <row r="52" spans="1:9" x14ac:dyDescent="0.25">
      <c r="A52" s="71"/>
      <c r="B52" s="224"/>
      <c r="C52" s="224"/>
      <c r="D52" s="224"/>
      <c r="E52" s="72"/>
      <c r="F52" s="73"/>
      <c r="I52" s="129" t="str">
        <f t="shared" si="2"/>
        <v/>
      </c>
    </row>
    <row r="53" spans="1:9" x14ac:dyDescent="0.25">
      <c r="A53" s="71"/>
      <c r="B53" s="224"/>
      <c r="C53" s="224"/>
      <c r="D53" s="224"/>
      <c r="E53" s="72"/>
      <c r="F53" s="73"/>
      <c r="I53" s="129" t="str">
        <f t="shared" si="2"/>
        <v/>
      </c>
    </row>
    <row r="54" spans="1:9" x14ac:dyDescent="0.25">
      <c r="A54" s="71"/>
      <c r="B54" s="224"/>
      <c r="C54" s="224"/>
      <c r="D54" s="224"/>
      <c r="E54" s="72"/>
      <c r="F54" s="73"/>
      <c r="I54" s="129" t="str">
        <f t="shared" si="2"/>
        <v/>
      </c>
    </row>
    <row r="55" spans="1:9" x14ac:dyDescent="0.25">
      <c r="A55" s="71"/>
      <c r="B55" s="224"/>
      <c r="C55" s="224"/>
      <c r="D55" s="224"/>
      <c r="E55" s="72"/>
      <c r="F55" s="73"/>
      <c r="I55" s="129" t="str">
        <f t="shared" si="2"/>
        <v/>
      </c>
    </row>
    <row r="56" spans="1:9" x14ac:dyDescent="0.25">
      <c r="A56" s="71"/>
      <c r="B56" s="224"/>
      <c r="C56" s="224"/>
      <c r="D56" s="224"/>
      <c r="E56" s="72"/>
      <c r="F56" s="73"/>
      <c r="I56" s="129" t="str">
        <f t="shared" si="2"/>
        <v/>
      </c>
    </row>
    <row r="57" spans="1:9" x14ac:dyDescent="0.25">
      <c r="A57" s="71"/>
      <c r="B57" s="224"/>
      <c r="C57" s="224"/>
      <c r="D57" s="224"/>
      <c r="E57" s="72"/>
      <c r="F57" s="73"/>
      <c r="I57" s="129" t="str">
        <f t="shared" si="2"/>
        <v/>
      </c>
    </row>
    <row r="58" spans="1:9" x14ac:dyDescent="0.25">
      <c r="A58" s="71"/>
      <c r="B58" s="224"/>
      <c r="C58" s="224"/>
      <c r="D58" s="224"/>
      <c r="E58" s="72"/>
      <c r="F58" s="73"/>
      <c r="I58" s="129" t="str">
        <f t="shared" si="2"/>
        <v/>
      </c>
    </row>
    <row r="59" spans="1:9" x14ac:dyDescent="0.25">
      <c r="A59" s="71"/>
      <c r="B59" s="224"/>
      <c r="C59" s="224"/>
      <c r="D59" s="224"/>
      <c r="E59" s="72"/>
      <c r="F59" s="73"/>
      <c r="I59" s="129" t="str">
        <f t="shared" si="2"/>
        <v/>
      </c>
    </row>
    <row r="60" spans="1:9" x14ac:dyDescent="0.25">
      <c r="A60" s="71"/>
      <c r="B60" s="224"/>
      <c r="C60" s="224"/>
      <c r="D60" s="224"/>
      <c r="E60" s="72"/>
      <c r="F60" s="73"/>
      <c r="I60" s="129" t="str">
        <f t="shared" si="2"/>
        <v/>
      </c>
    </row>
    <row r="61" spans="1:9" x14ac:dyDescent="0.25">
      <c r="A61" s="71"/>
      <c r="B61" s="224"/>
      <c r="C61" s="224"/>
      <c r="D61" s="224"/>
      <c r="E61" s="72"/>
      <c r="F61" s="73"/>
      <c r="I61" s="129" t="str">
        <f t="shared" si="2"/>
        <v/>
      </c>
    </row>
    <row r="62" spans="1:9" x14ac:dyDescent="0.25">
      <c r="A62" s="71"/>
      <c r="B62" s="224"/>
      <c r="C62" s="224"/>
      <c r="D62" s="224"/>
      <c r="E62" s="72"/>
      <c r="F62" s="73"/>
      <c r="I62" s="129" t="str">
        <f t="shared" si="2"/>
        <v/>
      </c>
    </row>
    <row r="63" spans="1:9" x14ac:dyDescent="0.25">
      <c r="A63" s="71"/>
      <c r="B63" s="224"/>
      <c r="C63" s="224"/>
      <c r="D63" s="224"/>
      <c r="E63" s="72"/>
      <c r="F63" s="73"/>
      <c r="I63" s="129" t="str">
        <f t="shared" si="2"/>
        <v/>
      </c>
    </row>
    <row r="64" spans="1:9" x14ac:dyDescent="0.25">
      <c r="A64" s="71"/>
      <c r="B64" s="224"/>
      <c r="C64" s="224"/>
      <c r="D64" s="224"/>
      <c r="E64" s="72"/>
      <c r="F64" s="73"/>
      <c r="I64" s="129" t="str">
        <f t="shared" si="2"/>
        <v/>
      </c>
    </row>
    <row r="65" spans="1:9" x14ac:dyDescent="0.25">
      <c r="A65" s="71"/>
      <c r="B65" s="224"/>
      <c r="C65" s="224"/>
      <c r="D65" s="224"/>
      <c r="E65" s="72"/>
      <c r="F65" s="73"/>
      <c r="I65" s="129" t="str">
        <f t="shared" si="2"/>
        <v/>
      </c>
    </row>
    <row r="66" spans="1:9" x14ac:dyDescent="0.25">
      <c r="A66" s="71"/>
      <c r="B66" s="224"/>
      <c r="C66" s="224"/>
      <c r="D66" s="224"/>
      <c r="E66" s="72"/>
      <c r="F66" s="73"/>
      <c r="I66" s="129" t="str">
        <f t="shared" si="2"/>
        <v/>
      </c>
    </row>
    <row r="67" spans="1:9" x14ac:dyDescent="0.25">
      <c r="A67" s="71"/>
      <c r="B67" s="224"/>
      <c r="C67" s="224"/>
      <c r="D67" s="224"/>
      <c r="E67" s="72"/>
      <c r="F67" s="73"/>
      <c r="I67" s="129" t="str">
        <f t="shared" si="2"/>
        <v/>
      </c>
    </row>
    <row r="68" spans="1:9" x14ac:dyDescent="0.25">
      <c r="A68" s="71"/>
      <c r="B68" s="224"/>
      <c r="C68" s="224"/>
      <c r="D68" s="224"/>
      <c r="E68" s="72"/>
      <c r="F68" s="73"/>
      <c r="I68" s="129" t="str">
        <f t="shared" si="2"/>
        <v/>
      </c>
    </row>
    <row r="69" spans="1:9" x14ac:dyDescent="0.25">
      <c r="A69" s="71"/>
      <c r="B69" s="224"/>
      <c r="C69" s="224"/>
      <c r="D69" s="224"/>
      <c r="E69" s="72"/>
      <c r="F69" s="73"/>
      <c r="I69" s="129" t="str">
        <f t="shared" si="2"/>
        <v/>
      </c>
    </row>
    <row r="70" spans="1:9" x14ac:dyDescent="0.25">
      <c r="A70" s="71"/>
      <c r="B70" s="224"/>
      <c r="C70" s="224"/>
      <c r="D70" s="224"/>
      <c r="E70" s="72"/>
      <c r="F70" s="73"/>
      <c r="I70" s="129" t="str">
        <f t="shared" si="2"/>
        <v/>
      </c>
    </row>
    <row r="71" spans="1:9" x14ac:dyDescent="0.25">
      <c r="A71" s="71"/>
      <c r="B71" s="224"/>
      <c r="C71" s="224"/>
      <c r="D71" s="224"/>
      <c r="E71" s="72"/>
      <c r="F71" s="73"/>
      <c r="I71" s="129" t="str">
        <f t="shared" si="2"/>
        <v/>
      </c>
    </row>
    <row r="72" spans="1:9" x14ac:dyDescent="0.25">
      <c r="A72" s="71"/>
      <c r="B72" s="224"/>
      <c r="C72" s="224"/>
      <c r="D72" s="224"/>
      <c r="E72" s="72"/>
      <c r="F72" s="73"/>
      <c r="I72" s="129" t="str">
        <f t="shared" si="2"/>
        <v/>
      </c>
    </row>
    <row r="73" spans="1:9" x14ac:dyDescent="0.25">
      <c r="A73" s="71"/>
      <c r="B73" s="224"/>
      <c r="C73" s="224"/>
      <c r="D73" s="224"/>
      <c r="E73" s="72"/>
      <c r="F73" s="73"/>
      <c r="I73" s="129" t="str">
        <f t="shared" si="2"/>
        <v/>
      </c>
    </row>
    <row r="74" spans="1:9" x14ac:dyDescent="0.25">
      <c r="A74" s="71"/>
      <c r="B74" s="224"/>
      <c r="C74" s="224"/>
      <c r="D74" s="224"/>
      <c r="E74" s="72"/>
      <c r="F74" s="73"/>
      <c r="I74" s="129" t="str">
        <f t="shared" si="2"/>
        <v/>
      </c>
    </row>
    <row r="75" spans="1:9" x14ac:dyDescent="0.25">
      <c r="A75" s="71"/>
      <c r="B75" s="224"/>
      <c r="C75" s="224"/>
      <c r="D75" s="224"/>
      <c r="E75" s="72"/>
      <c r="F75" s="73"/>
      <c r="I75" s="129" t="str">
        <f t="shared" si="2"/>
        <v/>
      </c>
    </row>
    <row r="76" spans="1:9" x14ac:dyDescent="0.25">
      <c r="A76" s="71"/>
      <c r="B76" s="224"/>
      <c r="C76" s="224"/>
      <c r="D76" s="224"/>
      <c r="E76" s="72"/>
      <c r="F76" s="73"/>
      <c r="I76" s="129" t="str">
        <f t="shared" si="2"/>
        <v/>
      </c>
    </row>
    <row r="77" spans="1:9" x14ac:dyDescent="0.25">
      <c r="A77" s="71"/>
      <c r="B77" s="224"/>
      <c r="C77" s="224"/>
      <c r="D77" s="224"/>
      <c r="E77" s="72"/>
      <c r="F77" s="73"/>
      <c r="I77" s="129" t="str">
        <f t="shared" si="2"/>
        <v/>
      </c>
    </row>
    <row r="78" spans="1:9" x14ac:dyDescent="0.25">
      <c r="A78" s="71"/>
      <c r="B78" s="224"/>
      <c r="C78" s="224"/>
      <c r="D78" s="224"/>
      <c r="E78" s="72"/>
      <c r="F78" s="73"/>
      <c r="I78" s="129" t="str">
        <f t="shared" si="2"/>
        <v/>
      </c>
    </row>
    <row r="79" spans="1:9" x14ac:dyDescent="0.25">
      <c r="A79" s="71"/>
      <c r="B79" s="224"/>
      <c r="C79" s="224"/>
      <c r="D79" s="224"/>
      <c r="E79" s="72"/>
      <c r="F79" s="73"/>
      <c r="I79" s="129" t="str">
        <f t="shared" si="2"/>
        <v/>
      </c>
    </row>
    <row r="80" spans="1:9" x14ac:dyDescent="0.25">
      <c r="A80" s="71"/>
      <c r="B80" s="224"/>
      <c r="C80" s="224"/>
      <c r="D80" s="224"/>
      <c r="E80" s="72"/>
      <c r="F80" s="73"/>
      <c r="I80" s="129" t="str">
        <f t="shared" si="2"/>
        <v/>
      </c>
    </row>
    <row r="81" spans="1:9" x14ac:dyDescent="0.25">
      <c r="A81" s="71"/>
      <c r="B81" s="224"/>
      <c r="C81" s="224"/>
      <c r="D81" s="224"/>
      <c r="E81" s="72"/>
      <c r="F81" s="73"/>
      <c r="I81" s="129" t="str">
        <f t="shared" si="2"/>
        <v/>
      </c>
    </row>
    <row r="82" spans="1:9" x14ac:dyDescent="0.25">
      <c r="A82" s="71"/>
      <c r="B82" s="224"/>
      <c r="C82" s="224"/>
      <c r="D82" s="224"/>
      <c r="E82" s="72"/>
      <c r="F82" s="73"/>
      <c r="I82" s="129" t="str">
        <f t="shared" si="2"/>
        <v/>
      </c>
    </row>
    <row r="83" spans="1:9" x14ac:dyDescent="0.25">
      <c r="A83" s="71"/>
      <c r="B83" s="224"/>
      <c r="C83" s="224"/>
      <c r="D83" s="224"/>
      <c r="E83" s="72"/>
      <c r="F83" s="73"/>
      <c r="I83" s="129" t="str">
        <f t="shared" si="2"/>
        <v/>
      </c>
    </row>
    <row r="84" spans="1:9" x14ac:dyDescent="0.25">
      <c r="A84" s="71"/>
      <c r="B84" s="224"/>
      <c r="C84" s="224"/>
      <c r="D84" s="224"/>
      <c r="E84" s="72"/>
      <c r="F84" s="73"/>
      <c r="I84" s="129" t="str">
        <f t="shared" si="2"/>
        <v/>
      </c>
    </row>
    <row r="85" spans="1:9" x14ac:dyDescent="0.25">
      <c r="A85" s="71"/>
      <c r="B85" s="224"/>
      <c r="C85" s="224"/>
      <c r="D85" s="224"/>
      <c r="E85" s="72"/>
      <c r="F85" s="73"/>
      <c r="I85" s="129" t="str">
        <f t="shared" si="2"/>
        <v/>
      </c>
    </row>
    <row r="86" spans="1:9" x14ac:dyDescent="0.25">
      <c r="A86" s="71"/>
      <c r="B86" s="224"/>
      <c r="C86" s="224"/>
      <c r="D86" s="224"/>
      <c r="E86" s="72"/>
      <c r="F86" s="73"/>
      <c r="I86" s="129" t="str">
        <f t="shared" si="2"/>
        <v/>
      </c>
    </row>
    <row r="87" spans="1:9" x14ac:dyDescent="0.25">
      <c r="A87" s="71"/>
      <c r="B87" s="224"/>
      <c r="C87" s="224"/>
      <c r="D87" s="224"/>
      <c r="E87" s="72"/>
      <c r="F87" s="73"/>
      <c r="I87" s="129" t="str">
        <f t="shared" si="2"/>
        <v/>
      </c>
    </row>
    <row r="88" spans="1:9" x14ac:dyDescent="0.25">
      <c r="A88" s="71"/>
      <c r="B88" s="224"/>
      <c r="C88" s="224"/>
      <c r="D88" s="224"/>
      <c r="E88" s="72"/>
      <c r="F88" s="73"/>
      <c r="I88" s="129" t="str">
        <f t="shared" si="2"/>
        <v/>
      </c>
    </row>
    <row r="89" spans="1:9" x14ac:dyDescent="0.25">
      <c r="A89" s="71"/>
      <c r="B89" s="224"/>
      <c r="C89" s="224"/>
      <c r="D89" s="224"/>
      <c r="E89" s="72"/>
      <c r="F89" s="73"/>
      <c r="I89" s="129" t="str">
        <f t="shared" si="2"/>
        <v/>
      </c>
    </row>
    <row r="90" spans="1:9" x14ac:dyDescent="0.25">
      <c r="A90" s="71"/>
      <c r="B90" s="224"/>
      <c r="C90" s="224"/>
      <c r="D90" s="224"/>
      <c r="E90" s="72"/>
      <c r="F90" s="73"/>
      <c r="I90" s="129" t="str">
        <f t="shared" si="2"/>
        <v/>
      </c>
    </row>
    <row r="91" spans="1:9" x14ac:dyDescent="0.25">
      <c r="A91" s="71"/>
      <c r="B91" s="224"/>
      <c r="C91" s="224"/>
      <c r="D91" s="224"/>
      <c r="E91" s="72"/>
      <c r="F91" s="73"/>
      <c r="I91" s="129" t="str">
        <f t="shared" si="2"/>
        <v/>
      </c>
    </row>
    <row r="92" spans="1:9" x14ac:dyDescent="0.25">
      <c r="A92" s="71"/>
      <c r="B92" s="224"/>
      <c r="C92" s="224"/>
      <c r="D92" s="224"/>
      <c r="E92" s="72"/>
      <c r="F92" s="73"/>
      <c r="I92" s="129" t="str">
        <f t="shared" si="2"/>
        <v/>
      </c>
    </row>
    <row r="93" spans="1:9" x14ac:dyDescent="0.25">
      <c r="A93" s="71"/>
      <c r="B93" s="224"/>
      <c r="C93" s="224"/>
      <c r="D93" s="224"/>
      <c r="E93" s="72"/>
      <c r="F93" s="73"/>
      <c r="I93" s="129" t="str">
        <f t="shared" si="2"/>
        <v/>
      </c>
    </row>
    <row r="94" spans="1:9" x14ac:dyDescent="0.25">
      <c r="A94" s="71"/>
      <c r="B94" s="224"/>
      <c r="C94" s="224"/>
      <c r="D94" s="224"/>
      <c r="E94" s="72"/>
      <c r="F94" s="73"/>
      <c r="I94" s="129" t="str">
        <f t="shared" si="2"/>
        <v/>
      </c>
    </row>
    <row r="95" spans="1:9" x14ac:dyDescent="0.25">
      <c r="A95" s="71"/>
      <c r="B95" s="224"/>
      <c r="C95" s="224"/>
      <c r="D95" s="224"/>
      <c r="E95" s="72"/>
      <c r="F95" s="73"/>
      <c r="I95" s="129" t="str">
        <f t="shared" ref="I95:I108" si="3">IF(A95="","",HYPERLINK("#'Action Items'!A1", "Go back to Action Items"))</f>
        <v/>
      </c>
    </row>
    <row r="96" spans="1:9" x14ac:dyDescent="0.25">
      <c r="A96" s="71"/>
      <c r="B96" s="224"/>
      <c r="C96" s="224"/>
      <c r="D96" s="224"/>
      <c r="E96" s="72"/>
      <c r="F96" s="73"/>
      <c r="I96" s="129" t="str">
        <f t="shared" si="3"/>
        <v/>
      </c>
    </row>
    <row r="97" spans="1:9" x14ac:dyDescent="0.25">
      <c r="A97" s="71"/>
      <c r="B97" s="224"/>
      <c r="C97" s="224"/>
      <c r="D97" s="224"/>
      <c r="E97" s="72"/>
      <c r="F97" s="73"/>
      <c r="I97" s="129" t="str">
        <f t="shared" si="3"/>
        <v/>
      </c>
    </row>
    <row r="98" spans="1:9" x14ac:dyDescent="0.25">
      <c r="A98" s="71"/>
      <c r="B98" s="224"/>
      <c r="C98" s="224"/>
      <c r="D98" s="224"/>
      <c r="E98" s="72"/>
      <c r="F98" s="73"/>
      <c r="I98" s="129" t="str">
        <f t="shared" si="3"/>
        <v/>
      </c>
    </row>
    <row r="99" spans="1:9" x14ac:dyDescent="0.25">
      <c r="A99" s="71"/>
      <c r="B99" s="224"/>
      <c r="C99" s="224"/>
      <c r="D99" s="224"/>
      <c r="E99" s="72"/>
      <c r="F99" s="73"/>
      <c r="I99" s="129" t="str">
        <f t="shared" si="3"/>
        <v/>
      </c>
    </row>
    <row r="100" spans="1:9" x14ac:dyDescent="0.25">
      <c r="A100" s="71"/>
      <c r="B100" s="224"/>
      <c r="C100" s="224"/>
      <c r="D100" s="224"/>
      <c r="E100" s="72"/>
      <c r="F100" s="73"/>
      <c r="I100" s="129" t="str">
        <f t="shared" si="3"/>
        <v/>
      </c>
    </row>
    <row r="101" spans="1:9" x14ac:dyDescent="0.25">
      <c r="A101" s="71"/>
      <c r="B101" s="224"/>
      <c r="C101" s="224"/>
      <c r="D101" s="224"/>
      <c r="E101" s="72"/>
      <c r="F101" s="73"/>
      <c r="I101" s="129" t="str">
        <f t="shared" si="3"/>
        <v/>
      </c>
    </row>
    <row r="102" spans="1:9" x14ac:dyDescent="0.25">
      <c r="A102" s="71"/>
      <c r="B102" s="224"/>
      <c r="C102" s="224"/>
      <c r="D102" s="224"/>
      <c r="E102" s="72"/>
      <c r="F102" s="73"/>
      <c r="I102" s="129" t="str">
        <f t="shared" si="3"/>
        <v/>
      </c>
    </row>
    <row r="103" spans="1:9" x14ac:dyDescent="0.25">
      <c r="A103" s="71"/>
      <c r="B103" s="224"/>
      <c r="C103" s="224"/>
      <c r="D103" s="224"/>
      <c r="E103" s="72"/>
      <c r="F103" s="73"/>
      <c r="I103" s="129" t="str">
        <f t="shared" si="3"/>
        <v/>
      </c>
    </row>
    <row r="104" spans="1:9" x14ac:dyDescent="0.25">
      <c r="A104" s="71"/>
      <c r="B104" s="224"/>
      <c r="C104" s="224"/>
      <c r="D104" s="224"/>
      <c r="E104" s="72"/>
      <c r="F104" s="73"/>
      <c r="I104" s="129" t="str">
        <f t="shared" si="3"/>
        <v/>
      </c>
    </row>
    <row r="105" spans="1:9" x14ac:dyDescent="0.25">
      <c r="A105" s="71"/>
      <c r="B105" s="224"/>
      <c r="C105" s="224"/>
      <c r="D105" s="224"/>
      <c r="E105" s="72"/>
      <c r="F105" s="73"/>
      <c r="I105" s="129" t="str">
        <f t="shared" si="3"/>
        <v/>
      </c>
    </row>
    <row r="106" spans="1:9" x14ac:dyDescent="0.25">
      <c r="A106" s="71"/>
      <c r="B106" s="224"/>
      <c r="C106" s="224"/>
      <c r="D106" s="224"/>
      <c r="E106" s="72"/>
      <c r="F106" s="73"/>
      <c r="I106" s="129" t="str">
        <f t="shared" si="3"/>
        <v/>
      </c>
    </row>
    <row r="107" spans="1:9" x14ac:dyDescent="0.25">
      <c r="A107" s="71"/>
      <c r="B107" s="224"/>
      <c r="C107" s="224"/>
      <c r="D107" s="224"/>
      <c r="E107" s="72"/>
      <c r="F107" s="73"/>
      <c r="I107" s="129" t="str">
        <f t="shared" si="3"/>
        <v/>
      </c>
    </row>
    <row r="108" spans="1:9" x14ac:dyDescent="0.25">
      <c r="A108" s="71"/>
      <c r="B108" s="224"/>
      <c r="C108" s="224"/>
      <c r="D108" s="224"/>
      <c r="E108" s="72"/>
      <c r="F108" s="73"/>
      <c r="I108" s="129" t="str">
        <f t="shared" si="3"/>
        <v/>
      </c>
    </row>
    <row r="109" spans="1:9" x14ac:dyDescent="0.25">
      <c r="I109" s="129"/>
    </row>
    <row r="110" spans="1:9" x14ac:dyDescent="0.25">
      <c r="I110" s="129"/>
    </row>
  </sheetData>
  <mergeCells count="4">
    <mergeCell ref="E8:G8"/>
    <mergeCell ref="E10:G10"/>
    <mergeCell ref="E11:G11"/>
    <mergeCell ref="E12:G12"/>
  </mergeCells>
  <conditionalFormatting sqref="B19:N19 B25:N26 J20:N24">
    <cfRule type="iconSet" priority="3">
      <iconSet>
        <cfvo type="percent" val="0"/>
        <cfvo type="num" val="1"/>
        <cfvo type="num" val="3"/>
      </iconSet>
    </cfRule>
  </conditionalFormatting>
  <conditionalFormatting sqref="B24:H24">
    <cfRule type="iconSet" priority="2">
      <iconSet>
        <cfvo type="percent" val="0"/>
        <cfvo type="num" val="1"/>
        <cfvo type="num" val="3"/>
      </iconSet>
    </cfRule>
  </conditionalFormatting>
  <conditionalFormatting sqref="I24">
    <cfRule type="iconSet" priority="1">
      <iconSet>
        <cfvo type="percent" val="0"/>
        <cfvo type="num" val="1"/>
        <cfvo type="num" val="3"/>
      </iconSet>
    </cfRule>
  </conditionalFormatting>
  <dataValidations count="4">
    <dataValidation allowBlank="1" showInputMessage="1" showErrorMessage="1" prompt="TK, License, NRE or Royalty" sqref="B7"/>
    <dataValidation allowBlank="1" showInputMessage="1" showErrorMessage="1" prompt="IPD or CSD" sqref="B8"/>
    <dataValidation allowBlank="1" showInputMessage="1" showErrorMessage="1" prompt="70% - 100% : Most likely close in this quarter_x000a_40% - 60% : Normal chance to close_x000a_0% - 30% : Low chance to close" sqref="B10"/>
    <dataValidation allowBlank="1" showInputMessage="1" showErrorMessage="1" prompt="Q1, Q2, Q3 or Q4" sqref="B11"/>
  </dataValidations>
  <hyperlinks>
    <hyperlink ref="A1" location="Menu!A1" display="Back To Menu"/>
    <hyperlink ref="B1" location="'Regular Cases'!A1" display="Regular Cases"/>
    <hyperlink ref="C1" location="QECD!B4" display="QECD"/>
    <hyperlink ref="D1" location="'Action Items'!A1" display="Action Items"/>
    <hyperlink ref="E1" location="Summary!A1" display="Summary"/>
    <hyperlink ref="F1" location="Weekly!A1" display="Weekly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Please choose &quot;High&quot;, &quot;Low&quot; or &quot;Funnel&quot; from the drop-down list, or enter it yourself._x000a__x000a_Funnel -- This project is being cooked and may go real in the next few quarters.">
          <x14:formula1>
            <xm:f>Worksheet!$A$2:$A$4</xm:f>
          </x14:formula1>
          <xm:sqref>B12</xm:sqref>
        </x14:dataValidation>
      </x14:dataValidations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Q110"/>
  <sheetViews>
    <sheetView workbookViewId="0">
      <pane ySplit="2" topLeftCell="A3" activePane="bottomLeft" state="frozen"/>
      <selection pane="bottomLeft"/>
    </sheetView>
  </sheetViews>
  <sheetFormatPr defaultColWidth="18.42578125" defaultRowHeight="15" x14ac:dyDescent="0.25"/>
  <cols>
    <col min="1" max="1" width="24.5703125" style="1" customWidth="1"/>
    <col min="2" max="8" width="15.85546875" style="1" customWidth="1"/>
    <col min="9" max="9" width="17.140625" style="1" bestFit="1" customWidth="1"/>
    <col min="10" max="11" width="15.85546875" style="1" customWidth="1"/>
    <col min="12" max="14" width="15.85546875" style="1" hidden="1" customWidth="1"/>
    <col min="15" max="17" width="0" style="1" hidden="1" customWidth="1"/>
    <col min="18" max="16384" width="18.42578125" style="1"/>
  </cols>
  <sheetData>
    <row r="1" spans="1:17" s="68" customFormat="1" ht="18.75" x14ac:dyDescent="0.25">
      <c r="A1" s="226" t="s">
        <v>150</v>
      </c>
      <c r="B1" s="226" t="s">
        <v>149</v>
      </c>
      <c r="C1" s="226" t="s">
        <v>113</v>
      </c>
      <c r="D1" s="226" t="s">
        <v>21</v>
      </c>
      <c r="E1" s="226" t="s">
        <v>114</v>
      </c>
      <c r="F1" s="226" t="s">
        <v>177</v>
      </c>
    </row>
    <row r="2" spans="1:17" ht="4.5" customHeight="1" x14ac:dyDescent="0.25"/>
    <row r="3" spans="1:17" ht="28.5" x14ac:dyDescent="0.45">
      <c r="D3" s="223" t="str">
        <f ca="1">MID(CELL("filename",A1),FIND("]",CELL("filename",A1))+1,255)  &amp; IF(B5&lt;&gt;"", " : " &amp; B5 &amp; " - " &amp; B6, "")</f>
        <v>Project 27</v>
      </c>
    </row>
    <row r="4" spans="1:17" ht="18.75" x14ac:dyDescent="0.3">
      <c r="A4" s="115" t="s">
        <v>141</v>
      </c>
      <c r="B4" s="95"/>
      <c r="C4" s="95"/>
      <c r="D4" s="95"/>
      <c r="E4" s="95"/>
      <c r="F4" s="95" t="s">
        <v>153</v>
      </c>
      <c r="G4" s="95" t="s">
        <v>154</v>
      </c>
      <c r="L4" s="1" t="s">
        <v>147</v>
      </c>
      <c r="M4" s="1" t="s">
        <v>146</v>
      </c>
      <c r="N4" s="1" t="s">
        <v>152</v>
      </c>
      <c r="P4" s="1" t="s">
        <v>158</v>
      </c>
      <c r="Q4" s="1" t="s">
        <v>155</v>
      </c>
    </row>
    <row r="5" spans="1:17" x14ac:dyDescent="0.25">
      <c r="A5" s="95" t="s">
        <v>156</v>
      </c>
      <c r="B5" s="97"/>
      <c r="C5" s="95"/>
      <c r="D5" s="95" t="s">
        <v>20</v>
      </c>
      <c r="E5" s="95"/>
      <c r="F5" s="98"/>
      <c r="G5" s="98"/>
      <c r="L5" s="218" t="str">
        <f>IF(I23&lt;&gt;"", F5,"")</f>
        <v/>
      </c>
      <c r="M5" s="218" t="str">
        <f>IF(I23&lt;&gt;"","",IF(B10&gt;=40%,F5,""))</f>
        <v/>
      </c>
      <c r="N5" s="218">
        <f>IF(I23&lt;&gt;"","",IF(B10&lt;40%,F5,""))</f>
        <v>0</v>
      </c>
      <c r="P5" s="218" t="str">
        <f>IF(I23&lt;&gt;"", F6,"")</f>
        <v/>
      </c>
      <c r="Q5" s="1">
        <f>IF(P5 = "", F6, "")</f>
        <v>0</v>
      </c>
    </row>
    <row r="6" spans="1:17" x14ac:dyDescent="0.25">
      <c r="A6" s="95" t="s">
        <v>157</v>
      </c>
      <c r="B6" s="97"/>
      <c r="C6" s="95"/>
      <c r="D6" s="95" t="s">
        <v>45</v>
      </c>
      <c r="E6" s="95"/>
      <c r="F6" s="98"/>
      <c r="G6" s="98"/>
    </row>
    <row r="7" spans="1:17" x14ac:dyDescent="0.25">
      <c r="A7" s="95" t="s">
        <v>44</v>
      </c>
      <c r="B7" s="97"/>
      <c r="C7" s="95"/>
      <c r="D7" s="95"/>
      <c r="E7" s="95"/>
      <c r="F7" s="95"/>
      <c r="G7" s="95"/>
    </row>
    <row r="8" spans="1:17" x14ac:dyDescent="0.25">
      <c r="A8" s="95" t="s">
        <v>17</v>
      </c>
      <c r="B8" s="97"/>
      <c r="C8" s="95"/>
      <c r="D8" s="95" t="s">
        <v>43</v>
      </c>
      <c r="E8" s="253"/>
      <c r="F8" s="253"/>
      <c r="G8" s="253"/>
    </row>
    <row r="9" spans="1:17" x14ac:dyDescent="0.25">
      <c r="A9" s="95" t="s">
        <v>18</v>
      </c>
      <c r="B9" s="97"/>
      <c r="C9" s="95"/>
      <c r="D9" s="95"/>
      <c r="E9" s="95"/>
      <c r="F9" s="95"/>
      <c r="G9" s="95"/>
    </row>
    <row r="10" spans="1:17" x14ac:dyDescent="0.25">
      <c r="A10" s="95" t="s">
        <v>19</v>
      </c>
      <c r="B10" s="99"/>
      <c r="C10" s="95"/>
      <c r="D10" s="95" t="s">
        <v>159</v>
      </c>
      <c r="E10" s="253"/>
      <c r="F10" s="253"/>
      <c r="G10" s="253"/>
    </row>
    <row r="11" spans="1:17" x14ac:dyDescent="0.25">
      <c r="A11" s="95" t="s">
        <v>166</v>
      </c>
      <c r="B11" s="97"/>
      <c r="C11" s="95"/>
      <c r="D11" s="95" t="s">
        <v>160</v>
      </c>
      <c r="E11" s="253"/>
      <c r="F11" s="253"/>
      <c r="G11" s="253"/>
    </row>
    <row r="12" spans="1:17" x14ac:dyDescent="0.25">
      <c r="A12" s="95" t="s">
        <v>118</v>
      </c>
      <c r="B12" s="97"/>
      <c r="C12" s="95"/>
      <c r="D12" s="95" t="s">
        <v>161</v>
      </c>
      <c r="E12" s="253"/>
      <c r="F12" s="253"/>
      <c r="G12" s="253"/>
    </row>
    <row r="15" spans="1:17" ht="18.75" x14ac:dyDescent="0.3">
      <c r="A15" s="115" t="str">
        <f>"Stage: " &amp; B15</f>
        <v xml:space="preserve">Stage: </v>
      </c>
      <c r="B15" s="132" t="str">
        <f>IF(I23&lt;&gt;"", 10, IF(G23&lt;&gt;"", 8, IF(C23&lt;&gt;"", 6, IF(E18&lt;&gt;"", 4, IF(B18&lt;&gt;"", 2, "")))))</f>
        <v/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</row>
    <row r="16" spans="1:17" x14ac:dyDescent="0.25">
      <c r="A16" s="127" t="s">
        <v>0</v>
      </c>
      <c r="B16" s="216" t="s">
        <v>3</v>
      </c>
      <c r="C16" s="125" t="s">
        <v>6</v>
      </c>
      <c r="D16" s="125" t="s">
        <v>4</v>
      </c>
      <c r="E16" s="216" t="s">
        <v>5</v>
      </c>
      <c r="F16" s="125" t="s">
        <v>7</v>
      </c>
      <c r="G16" s="95"/>
      <c r="H16" s="95"/>
      <c r="I16" s="95"/>
      <c r="J16" s="95"/>
      <c r="K16" s="95"/>
      <c r="L16" s="95"/>
      <c r="M16" s="95"/>
      <c r="N16" s="95"/>
    </row>
    <row r="17" spans="1:14" x14ac:dyDescent="0.25">
      <c r="A17" s="126" t="s">
        <v>42</v>
      </c>
      <c r="B17" s="119"/>
      <c r="C17" s="119"/>
      <c r="D17" s="119"/>
      <c r="E17" s="119"/>
      <c r="F17" s="140"/>
      <c r="G17" s="96"/>
      <c r="H17" s="96"/>
      <c r="I17" s="96"/>
      <c r="J17" s="96"/>
      <c r="K17" s="96"/>
      <c r="L17" s="96"/>
      <c r="M17" s="96"/>
      <c r="N17" s="96"/>
    </row>
    <row r="18" spans="1:14" x14ac:dyDescent="0.25">
      <c r="A18" s="134" t="s">
        <v>1</v>
      </c>
      <c r="B18" s="118"/>
      <c r="C18" s="118"/>
      <c r="D18" s="118"/>
      <c r="E18" s="118"/>
      <c r="F18" s="133"/>
      <c r="G18" s="96"/>
      <c r="H18" s="96"/>
      <c r="I18" s="96"/>
      <c r="J18" s="96"/>
      <c r="K18" s="96"/>
      <c r="L18" s="96"/>
      <c r="M18" s="96"/>
      <c r="N18" s="96"/>
    </row>
    <row r="19" spans="1:14" x14ac:dyDescent="0.25">
      <c r="A19" s="134" t="s">
        <v>2</v>
      </c>
      <c r="B19" s="121" t="str">
        <f ca="1">IF(B18&lt;&gt;"", "Done", IF(B17&lt;&gt;"",(B17-TODAY()),""))</f>
        <v/>
      </c>
      <c r="C19" s="121" t="str">
        <f t="shared" ref="C19:N19" ca="1" si="0">IF(C18&lt;&gt;"", "Done", IF(C17&lt;&gt;"",(C17-TODAY()),""))</f>
        <v/>
      </c>
      <c r="D19" s="121" t="str">
        <f t="shared" ca="1" si="0"/>
        <v/>
      </c>
      <c r="E19" s="121" t="str">
        <f t="shared" ca="1" si="0"/>
        <v/>
      </c>
      <c r="F19" s="122" t="str">
        <f t="shared" ca="1" si="0"/>
        <v/>
      </c>
      <c r="G19" s="100" t="str">
        <f t="shared" ca="1" si="0"/>
        <v/>
      </c>
      <c r="H19" s="100" t="str">
        <f t="shared" ca="1" si="0"/>
        <v/>
      </c>
      <c r="I19" s="100" t="str">
        <f t="shared" ca="1" si="0"/>
        <v/>
      </c>
      <c r="J19" s="76" t="str">
        <f t="shared" ca="1" si="0"/>
        <v/>
      </c>
      <c r="K19" s="76" t="str">
        <f t="shared" ca="1" si="0"/>
        <v/>
      </c>
      <c r="L19" s="76" t="str">
        <f t="shared" ca="1" si="0"/>
        <v/>
      </c>
      <c r="M19" s="76" t="str">
        <f t="shared" ca="1" si="0"/>
        <v/>
      </c>
      <c r="N19" s="76" t="str">
        <f t="shared" ca="1" si="0"/>
        <v/>
      </c>
    </row>
    <row r="20" spans="1:14" x14ac:dyDescent="0.25">
      <c r="A20" s="135"/>
      <c r="B20" s="114"/>
      <c r="C20" s="114"/>
      <c r="D20" s="114"/>
      <c r="E20" s="114"/>
      <c r="F20" s="114"/>
      <c r="G20" s="114"/>
      <c r="H20" s="114"/>
      <c r="I20" s="114"/>
      <c r="J20" s="76"/>
      <c r="K20" s="76"/>
      <c r="L20" s="76"/>
      <c r="M20" s="76"/>
      <c r="N20" s="76"/>
    </row>
    <row r="21" spans="1:14" ht="30" x14ac:dyDescent="0.25">
      <c r="A21" s="126" t="s">
        <v>9</v>
      </c>
      <c r="B21" s="117" t="s">
        <v>8</v>
      </c>
      <c r="C21" s="217" t="s">
        <v>10</v>
      </c>
      <c r="D21" s="117" t="s">
        <v>11</v>
      </c>
      <c r="E21" s="117" t="s">
        <v>12</v>
      </c>
      <c r="F21" s="117" t="s">
        <v>13</v>
      </c>
      <c r="G21" s="217" t="s">
        <v>14</v>
      </c>
      <c r="H21" s="117" t="s">
        <v>16</v>
      </c>
      <c r="I21" s="217" t="s">
        <v>15</v>
      </c>
      <c r="J21" s="76"/>
      <c r="K21" s="76"/>
      <c r="L21" s="76"/>
      <c r="M21" s="76"/>
      <c r="N21" s="76"/>
    </row>
    <row r="22" spans="1:14" x14ac:dyDescent="0.25">
      <c r="A22" s="134" t="s">
        <v>42</v>
      </c>
      <c r="B22" s="118"/>
      <c r="C22" s="118"/>
      <c r="D22" s="118"/>
      <c r="E22" s="118"/>
      <c r="F22" s="118"/>
      <c r="G22" s="118"/>
      <c r="H22" s="118"/>
      <c r="I22" s="133"/>
      <c r="J22" s="76"/>
      <c r="K22" s="76"/>
      <c r="L22" s="76"/>
      <c r="M22" s="76"/>
      <c r="N22" s="76"/>
    </row>
    <row r="23" spans="1:14" x14ac:dyDescent="0.25">
      <c r="A23" s="134" t="s">
        <v>1</v>
      </c>
      <c r="B23" s="118"/>
      <c r="C23" s="118"/>
      <c r="D23" s="118"/>
      <c r="E23" s="118"/>
      <c r="F23" s="118"/>
      <c r="G23" s="118"/>
      <c r="H23" s="118"/>
      <c r="I23" s="133"/>
      <c r="J23" s="76"/>
      <c r="K23" s="76"/>
      <c r="L23" s="76"/>
      <c r="M23" s="76"/>
      <c r="N23" s="76"/>
    </row>
    <row r="24" spans="1:14" x14ac:dyDescent="0.25">
      <c r="A24" s="136" t="s">
        <v>2</v>
      </c>
      <c r="B24" s="124" t="str">
        <f ca="1">IF(B23&lt;&gt;"", "Done", IF(B22&lt;&gt;"",(B22-TODAY()),""))</f>
        <v/>
      </c>
      <c r="C24" s="124" t="str">
        <f t="shared" ref="C24:I24" ca="1" si="1">IF(C23&lt;&gt;"", "Done", IF(C22&lt;&gt;"",(C22-TODAY()),""))</f>
        <v/>
      </c>
      <c r="D24" s="124" t="str">
        <f t="shared" ca="1" si="1"/>
        <v/>
      </c>
      <c r="E24" s="124" t="str">
        <f t="shared" ca="1" si="1"/>
        <v/>
      </c>
      <c r="F24" s="124" t="str">
        <f t="shared" ca="1" si="1"/>
        <v/>
      </c>
      <c r="G24" s="124" t="str">
        <f t="shared" ca="1" si="1"/>
        <v/>
      </c>
      <c r="H24" s="120" t="str">
        <f t="shared" ca="1" si="1"/>
        <v/>
      </c>
      <c r="I24" s="122" t="str">
        <f t="shared" ca="1" si="1"/>
        <v/>
      </c>
      <c r="J24" s="76"/>
      <c r="K24" s="76"/>
      <c r="L24" s="76"/>
      <c r="M24" s="76"/>
      <c r="N24" s="76"/>
    </row>
    <row r="25" spans="1:14" x14ac:dyDescent="0.25">
      <c r="B25" s="76"/>
      <c r="C25" s="76"/>
      <c r="D25" s="76"/>
      <c r="E25" s="76"/>
      <c r="F25" s="76"/>
      <c r="G25" s="76"/>
      <c r="H25" s="123"/>
      <c r="I25" s="76"/>
      <c r="J25" s="76"/>
      <c r="K25" s="76"/>
      <c r="L25" s="76"/>
      <c r="M25" s="76"/>
      <c r="N25" s="76"/>
    </row>
    <row r="26" spans="1:14" x14ac:dyDescent="0.25"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</row>
    <row r="29" spans="1:14" ht="18.75" x14ac:dyDescent="0.3">
      <c r="A29" s="116" t="s">
        <v>21</v>
      </c>
      <c r="B29" s="66" t="s">
        <v>41</v>
      </c>
      <c r="C29" s="66" t="s">
        <v>42</v>
      </c>
      <c r="D29" s="66" t="s">
        <v>1</v>
      </c>
      <c r="E29" s="66" t="s">
        <v>67</v>
      </c>
      <c r="F29" s="1" t="s">
        <v>43</v>
      </c>
    </row>
    <row r="30" spans="1:14" x14ac:dyDescent="0.25">
      <c r="A30" s="71" t="str">
        <f>IF(B30&lt;&gt;"", IF(D30 = "", 1, ""), "")</f>
        <v/>
      </c>
      <c r="B30" s="224"/>
      <c r="C30" s="224"/>
      <c r="D30" s="224"/>
      <c r="E30" s="72"/>
      <c r="F30" s="73"/>
      <c r="I30" s="129" t="str">
        <f>IF(A30="","",HYPERLINK("#'Action Items'!A1", "Go back to Action Items"))</f>
        <v/>
      </c>
    </row>
    <row r="31" spans="1:14" x14ac:dyDescent="0.25">
      <c r="A31" s="71" t="str">
        <f>IF(B31&lt;&gt;"", IF(D31 = "", MAX($A$30:A30)+1, ""), "")</f>
        <v/>
      </c>
      <c r="B31" s="224"/>
      <c r="C31" s="224"/>
      <c r="D31" s="224"/>
      <c r="E31" s="72"/>
      <c r="F31" s="73"/>
      <c r="I31" s="129" t="str">
        <f t="shared" ref="I31:I94" si="2">IF(A31="","",HYPERLINK("#'Action Items'!A1", "Go back to Action Items"))</f>
        <v/>
      </c>
    </row>
    <row r="32" spans="1:14" x14ac:dyDescent="0.25">
      <c r="A32" s="71" t="str">
        <f>IF(B32&lt;&gt;"", IF(D32 = "", MAX($A$30:A31)+1, ""), "")</f>
        <v/>
      </c>
      <c r="B32" s="224"/>
      <c r="C32" s="224"/>
      <c r="D32" s="224"/>
      <c r="E32" s="72"/>
      <c r="F32" s="73"/>
      <c r="I32" s="129" t="str">
        <f t="shared" si="2"/>
        <v/>
      </c>
    </row>
    <row r="33" spans="1:9" x14ac:dyDescent="0.25">
      <c r="A33" s="71" t="str">
        <f>IF(B33&lt;&gt;"", IF(D33 = "", MAX($A$30:A32)+1, ""), "")</f>
        <v/>
      </c>
      <c r="B33" s="224"/>
      <c r="C33" s="224"/>
      <c r="D33" s="224"/>
      <c r="E33" s="72"/>
      <c r="F33" s="73"/>
      <c r="I33" s="129" t="str">
        <f t="shared" si="2"/>
        <v/>
      </c>
    </row>
    <row r="34" spans="1:9" x14ac:dyDescent="0.25">
      <c r="A34" s="71" t="str">
        <f>IF(B34&lt;&gt;"", IF(D34 = "", MAX($A$30:A33)+1, ""), "")</f>
        <v/>
      </c>
      <c r="B34" s="224"/>
      <c r="C34" s="224"/>
      <c r="D34" s="224"/>
      <c r="E34" s="72"/>
      <c r="F34" s="73"/>
      <c r="I34" s="129" t="str">
        <f t="shared" si="2"/>
        <v/>
      </c>
    </row>
    <row r="35" spans="1:9" x14ac:dyDescent="0.25">
      <c r="A35" s="71" t="str">
        <f>IF(B35&lt;&gt;"", IF(D35 = "", MAX($A$30:A34)+1, ""), "")</f>
        <v/>
      </c>
      <c r="B35" s="224"/>
      <c r="C35" s="224"/>
      <c r="D35" s="224"/>
      <c r="E35" s="72"/>
      <c r="F35" s="73"/>
      <c r="I35" s="129" t="str">
        <f t="shared" si="2"/>
        <v/>
      </c>
    </row>
    <row r="36" spans="1:9" x14ac:dyDescent="0.25">
      <c r="A36" s="71" t="str">
        <f>IF(B36&lt;&gt;"", IF(D36 = "", MAX($A$30:A35)+1, ""), "")</f>
        <v/>
      </c>
      <c r="B36" s="224"/>
      <c r="C36" s="224"/>
      <c r="D36" s="224"/>
      <c r="E36" s="72"/>
      <c r="F36" s="73"/>
      <c r="I36" s="129" t="str">
        <f t="shared" si="2"/>
        <v/>
      </c>
    </row>
    <row r="37" spans="1:9" x14ac:dyDescent="0.25">
      <c r="A37" s="71" t="str">
        <f>IF(B37&lt;&gt;"", IF(D37 = "", MAX($A$30:A36)+1, ""), "")</f>
        <v/>
      </c>
      <c r="B37" s="224"/>
      <c r="C37" s="224"/>
      <c r="D37" s="224"/>
      <c r="E37" s="72"/>
      <c r="F37" s="73"/>
      <c r="I37" s="129" t="str">
        <f t="shared" si="2"/>
        <v/>
      </c>
    </row>
    <row r="38" spans="1:9" x14ac:dyDescent="0.25">
      <c r="A38" s="71" t="str">
        <f>IF(B38&lt;&gt;"", IF(D38 = "", MAX($A$30:A37)+1, ""), "")</f>
        <v/>
      </c>
      <c r="B38" s="224"/>
      <c r="C38" s="224"/>
      <c r="D38" s="224"/>
      <c r="E38" s="72"/>
      <c r="F38" s="73"/>
      <c r="I38" s="129" t="str">
        <f t="shared" si="2"/>
        <v/>
      </c>
    </row>
    <row r="39" spans="1:9" x14ac:dyDescent="0.25">
      <c r="A39" s="71" t="str">
        <f>IF(B39&lt;&gt;"", IF(D39 = "", MAX($A$30:A38)+1, ""), "")</f>
        <v/>
      </c>
      <c r="B39" s="224"/>
      <c r="C39" s="224"/>
      <c r="D39" s="224"/>
      <c r="E39" s="72"/>
      <c r="F39" s="73"/>
      <c r="I39" s="129" t="str">
        <f t="shared" si="2"/>
        <v/>
      </c>
    </row>
    <row r="40" spans="1:9" x14ac:dyDescent="0.25">
      <c r="A40" s="71" t="str">
        <f>IF(B40&lt;&gt;"", IF(D40 = "", MAX($A$30:A39)+1, ""), "")</f>
        <v/>
      </c>
      <c r="B40" s="224"/>
      <c r="C40" s="224"/>
      <c r="D40" s="224"/>
      <c r="E40" s="72"/>
      <c r="F40" s="73"/>
      <c r="I40" s="129" t="str">
        <f t="shared" si="2"/>
        <v/>
      </c>
    </row>
    <row r="41" spans="1:9" x14ac:dyDescent="0.25">
      <c r="A41" s="71" t="str">
        <f>IF(B41&lt;&gt;"", IF(D41 = "", MAX($A$30:A40)+1, ""), "")</f>
        <v/>
      </c>
      <c r="B41" s="224"/>
      <c r="C41" s="224"/>
      <c r="D41" s="224"/>
      <c r="E41" s="72"/>
      <c r="F41" s="73"/>
      <c r="I41" s="129" t="str">
        <f t="shared" si="2"/>
        <v/>
      </c>
    </row>
    <row r="42" spans="1:9" x14ac:dyDescent="0.25">
      <c r="A42" s="71" t="str">
        <f>IF(B42&lt;&gt;"", IF(D42 = "", MAX($A$30:A41)+1, ""), "")</f>
        <v/>
      </c>
      <c r="B42" s="224"/>
      <c r="C42" s="224"/>
      <c r="D42" s="224"/>
      <c r="E42" s="72"/>
      <c r="F42" s="73"/>
      <c r="I42" s="129" t="str">
        <f t="shared" si="2"/>
        <v/>
      </c>
    </row>
    <row r="43" spans="1:9" x14ac:dyDescent="0.25">
      <c r="A43" s="71" t="str">
        <f>IF(B43&lt;&gt;"", IF(D43 = "", MAX($A$30:A42)+1, ""), "")</f>
        <v/>
      </c>
      <c r="B43" s="224"/>
      <c r="C43" s="224"/>
      <c r="D43" s="224"/>
      <c r="E43" s="72"/>
      <c r="F43" s="73"/>
      <c r="I43" s="129" t="str">
        <f t="shared" si="2"/>
        <v/>
      </c>
    </row>
    <row r="44" spans="1:9" x14ac:dyDescent="0.25">
      <c r="A44" s="71" t="str">
        <f>IF(B44&lt;&gt;"", IF(D44 = "", MAX($A$30:A43)+1, ""), "")</f>
        <v/>
      </c>
      <c r="B44" s="224"/>
      <c r="C44" s="224"/>
      <c r="D44" s="224"/>
      <c r="E44" s="72"/>
      <c r="F44" s="73"/>
      <c r="I44" s="129" t="str">
        <f t="shared" si="2"/>
        <v/>
      </c>
    </row>
    <row r="45" spans="1:9" x14ac:dyDescent="0.25">
      <c r="A45" s="71"/>
      <c r="B45" s="224"/>
      <c r="C45" s="224"/>
      <c r="D45" s="224"/>
      <c r="E45" s="72"/>
      <c r="F45" s="73"/>
      <c r="I45" s="129" t="str">
        <f t="shared" si="2"/>
        <v/>
      </c>
    </row>
    <row r="46" spans="1:9" x14ac:dyDescent="0.25">
      <c r="A46" s="71"/>
      <c r="B46" s="224"/>
      <c r="C46" s="224"/>
      <c r="D46" s="224"/>
      <c r="E46" s="72"/>
      <c r="F46" s="73"/>
      <c r="I46" s="129" t="str">
        <f t="shared" si="2"/>
        <v/>
      </c>
    </row>
    <row r="47" spans="1:9" x14ac:dyDescent="0.25">
      <c r="A47" s="71"/>
      <c r="B47" s="224"/>
      <c r="C47" s="224"/>
      <c r="D47" s="224"/>
      <c r="E47" s="72"/>
      <c r="F47" s="73"/>
      <c r="I47" s="129" t="str">
        <f t="shared" si="2"/>
        <v/>
      </c>
    </row>
    <row r="48" spans="1:9" x14ac:dyDescent="0.25">
      <c r="A48" s="71"/>
      <c r="B48" s="224"/>
      <c r="C48" s="224"/>
      <c r="D48" s="224"/>
      <c r="E48" s="72"/>
      <c r="F48" s="73"/>
      <c r="I48" s="129" t="str">
        <f t="shared" si="2"/>
        <v/>
      </c>
    </row>
    <row r="49" spans="1:9" x14ac:dyDescent="0.25">
      <c r="A49" s="71"/>
      <c r="B49" s="224"/>
      <c r="C49" s="224"/>
      <c r="D49" s="224"/>
      <c r="E49" s="72"/>
      <c r="F49" s="73"/>
      <c r="I49" s="129" t="str">
        <f t="shared" si="2"/>
        <v/>
      </c>
    </row>
    <row r="50" spans="1:9" x14ac:dyDescent="0.25">
      <c r="A50" s="71"/>
      <c r="B50" s="224"/>
      <c r="C50" s="224"/>
      <c r="D50" s="224"/>
      <c r="E50" s="72"/>
      <c r="F50" s="73"/>
      <c r="I50" s="129" t="str">
        <f t="shared" si="2"/>
        <v/>
      </c>
    </row>
    <row r="51" spans="1:9" x14ac:dyDescent="0.25">
      <c r="A51" s="71"/>
      <c r="B51" s="224"/>
      <c r="C51" s="224"/>
      <c r="D51" s="224"/>
      <c r="E51" s="72"/>
      <c r="F51" s="73"/>
      <c r="I51" s="129" t="str">
        <f t="shared" si="2"/>
        <v/>
      </c>
    </row>
    <row r="52" spans="1:9" x14ac:dyDescent="0.25">
      <c r="A52" s="71"/>
      <c r="B52" s="224"/>
      <c r="C52" s="224"/>
      <c r="D52" s="224"/>
      <c r="E52" s="72"/>
      <c r="F52" s="73"/>
      <c r="I52" s="129" t="str">
        <f t="shared" si="2"/>
        <v/>
      </c>
    </row>
    <row r="53" spans="1:9" x14ac:dyDescent="0.25">
      <c r="A53" s="71"/>
      <c r="B53" s="224"/>
      <c r="C53" s="224"/>
      <c r="D53" s="224"/>
      <c r="E53" s="72"/>
      <c r="F53" s="73"/>
      <c r="I53" s="129" t="str">
        <f t="shared" si="2"/>
        <v/>
      </c>
    </row>
    <row r="54" spans="1:9" x14ac:dyDescent="0.25">
      <c r="A54" s="71"/>
      <c r="B54" s="224"/>
      <c r="C54" s="224"/>
      <c r="D54" s="224"/>
      <c r="E54" s="72"/>
      <c r="F54" s="73"/>
      <c r="I54" s="129" t="str">
        <f t="shared" si="2"/>
        <v/>
      </c>
    </row>
    <row r="55" spans="1:9" x14ac:dyDescent="0.25">
      <c r="A55" s="71"/>
      <c r="B55" s="224"/>
      <c r="C55" s="224"/>
      <c r="D55" s="224"/>
      <c r="E55" s="72"/>
      <c r="F55" s="73"/>
      <c r="I55" s="129" t="str">
        <f t="shared" si="2"/>
        <v/>
      </c>
    </row>
    <row r="56" spans="1:9" x14ac:dyDescent="0.25">
      <c r="A56" s="71"/>
      <c r="B56" s="224"/>
      <c r="C56" s="224"/>
      <c r="D56" s="224"/>
      <c r="E56" s="72"/>
      <c r="F56" s="73"/>
      <c r="I56" s="129" t="str">
        <f t="shared" si="2"/>
        <v/>
      </c>
    </row>
    <row r="57" spans="1:9" x14ac:dyDescent="0.25">
      <c r="A57" s="71"/>
      <c r="B57" s="224"/>
      <c r="C57" s="224"/>
      <c r="D57" s="224"/>
      <c r="E57" s="72"/>
      <c r="F57" s="73"/>
      <c r="I57" s="129" t="str">
        <f t="shared" si="2"/>
        <v/>
      </c>
    </row>
    <row r="58" spans="1:9" x14ac:dyDescent="0.25">
      <c r="A58" s="71"/>
      <c r="B58" s="224"/>
      <c r="C58" s="224"/>
      <c r="D58" s="224"/>
      <c r="E58" s="72"/>
      <c r="F58" s="73"/>
      <c r="I58" s="129" t="str">
        <f t="shared" si="2"/>
        <v/>
      </c>
    </row>
    <row r="59" spans="1:9" x14ac:dyDescent="0.25">
      <c r="A59" s="71"/>
      <c r="B59" s="224"/>
      <c r="C59" s="224"/>
      <c r="D59" s="224"/>
      <c r="E59" s="72"/>
      <c r="F59" s="73"/>
      <c r="I59" s="129" t="str">
        <f t="shared" si="2"/>
        <v/>
      </c>
    </row>
    <row r="60" spans="1:9" x14ac:dyDescent="0.25">
      <c r="A60" s="71"/>
      <c r="B60" s="224"/>
      <c r="C60" s="224"/>
      <c r="D60" s="224"/>
      <c r="E60" s="72"/>
      <c r="F60" s="73"/>
      <c r="I60" s="129" t="str">
        <f t="shared" si="2"/>
        <v/>
      </c>
    </row>
    <row r="61" spans="1:9" x14ac:dyDescent="0.25">
      <c r="A61" s="71"/>
      <c r="B61" s="224"/>
      <c r="C61" s="224"/>
      <c r="D61" s="224"/>
      <c r="E61" s="72"/>
      <c r="F61" s="73"/>
      <c r="I61" s="129" t="str">
        <f t="shared" si="2"/>
        <v/>
      </c>
    </row>
    <row r="62" spans="1:9" x14ac:dyDescent="0.25">
      <c r="A62" s="71"/>
      <c r="B62" s="224"/>
      <c r="C62" s="224"/>
      <c r="D62" s="224"/>
      <c r="E62" s="72"/>
      <c r="F62" s="73"/>
      <c r="I62" s="129" t="str">
        <f t="shared" si="2"/>
        <v/>
      </c>
    </row>
    <row r="63" spans="1:9" x14ac:dyDescent="0.25">
      <c r="A63" s="71"/>
      <c r="B63" s="224"/>
      <c r="C63" s="224"/>
      <c r="D63" s="224"/>
      <c r="E63" s="72"/>
      <c r="F63" s="73"/>
      <c r="I63" s="129" t="str">
        <f t="shared" si="2"/>
        <v/>
      </c>
    </row>
    <row r="64" spans="1:9" x14ac:dyDescent="0.25">
      <c r="A64" s="71"/>
      <c r="B64" s="224"/>
      <c r="C64" s="224"/>
      <c r="D64" s="224"/>
      <c r="E64" s="72"/>
      <c r="F64" s="73"/>
      <c r="I64" s="129" t="str">
        <f t="shared" si="2"/>
        <v/>
      </c>
    </row>
    <row r="65" spans="1:9" x14ac:dyDescent="0.25">
      <c r="A65" s="71"/>
      <c r="B65" s="224"/>
      <c r="C65" s="224"/>
      <c r="D65" s="224"/>
      <c r="E65" s="72"/>
      <c r="F65" s="73"/>
      <c r="I65" s="129" t="str">
        <f t="shared" si="2"/>
        <v/>
      </c>
    </row>
    <row r="66" spans="1:9" x14ac:dyDescent="0.25">
      <c r="A66" s="71"/>
      <c r="B66" s="224"/>
      <c r="C66" s="224"/>
      <c r="D66" s="224"/>
      <c r="E66" s="72"/>
      <c r="F66" s="73"/>
      <c r="I66" s="129" t="str">
        <f t="shared" si="2"/>
        <v/>
      </c>
    </row>
    <row r="67" spans="1:9" x14ac:dyDescent="0.25">
      <c r="A67" s="71"/>
      <c r="B67" s="224"/>
      <c r="C67" s="224"/>
      <c r="D67" s="224"/>
      <c r="E67" s="72"/>
      <c r="F67" s="73"/>
      <c r="I67" s="129" t="str">
        <f t="shared" si="2"/>
        <v/>
      </c>
    </row>
    <row r="68" spans="1:9" x14ac:dyDescent="0.25">
      <c r="A68" s="71"/>
      <c r="B68" s="224"/>
      <c r="C68" s="224"/>
      <c r="D68" s="224"/>
      <c r="E68" s="72"/>
      <c r="F68" s="73"/>
      <c r="I68" s="129" t="str">
        <f t="shared" si="2"/>
        <v/>
      </c>
    </row>
    <row r="69" spans="1:9" x14ac:dyDescent="0.25">
      <c r="A69" s="71"/>
      <c r="B69" s="224"/>
      <c r="C69" s="224"/>
      <c r="D69" s="224"/>
      <c r="E69" s="72"/>
      <c r="F69" s="73"/>
      <c r="I69" s="129" t="str">
        <f t="shared" si="2"/>
        <v/>
      </c>
    </row>
    <row r="70" spans="1:9" x14ac:dyDescent="0.25">
      <c r="A70" s="71"/>
      <c r="B70" s="224"/>
      <c r="C70" s="224"/>
      <c r="D70" s="224"/>
      <c r="E70" s="72"/>
      <c r="F70" s="73"/>
      <c r="I70" s="129" t="str">
        <f t="shared" si="2"/>
        <v/>
      </c>
    </row>
    <row r="71" spans="1:9" x14ac:dyDescent="0.25">
      <c r="A71" s="71"/>
      <c r="B71" s="224"/>
      <c r="C71" s="224"/>
      <c r="D71" s="224"/>
      <c r="E71" s="72"/>
      <c r="F71" s="73"/>
      <c r="I71" s="129" t="str">
        <f t="shared" si="2"/>
        <v/>
      </c>
    </row>
    <row r="72" spans="1:9" x14ac:dyDescent="0.25">
      <c r="A72" s="71"/>
      <c r="B72" s="224"/>
      <c r="C72" s="224"/>
      <c r="D72" s="224"/>
      <c r="E72" s="72"/>
      <c r="F72" s="73"/>
      <c r="I72" s="129" t="str">
        <f t="shared" si="2"/>
        <v/>
      </c>
    </row>
    <row r="73" spans="1:9" x14ac:dyDescent="0.25">
      <c r="A73" s="71"/>
      <c r="B73" s="224"/>
      <c r="C73" s="224"/>
      <c r="D73" s="224"/>
      <c r="E73" s="72"/>
      <c r="F73" s="73"/>
      <c r="I73" s="129" t="str">
        <f t="shared" si="2"/>
        <v/>
      </c>
    </row>
    <row r="74" spans="1:9" x14ac:dyDescent="0.25">
      <c r="A74" s="71"/>
      <c r="B74" s="224"/>
      <c r="C74" s="224"/>
      <c r="D74" s="224"/>
      <c r="E74" s="72"/>
      <c r="F74" s="73"/>
      <c r="I74" s="129" t="str">
        <f t="shared" si="2"/>
        <v/>
      </c>
    </row>
    <row r="75" spans="1:9" x14ac:dyDescent="0.25">
      <c r="A75" s="71"/>
      <c r="B75" s="224"/>
      <c r="C75" s="224"/>
      <c r="D75" s="224"/>
      <c r="E75" s="72"/>
      <c r="F75" s="73"/>
      <c r="I75" s="129" t="str">
        <f t="shared" si="2"/>
        <v/>
      </c>
    </row>
    <row r="76" spans="1:9" x14ac:dyDescent="0.25">
      <c r="A76" s="71"/>
      <c r="B76" s="224"/>
      <c r="C76" s="224"/>
      <c r="D76" s="224"/>
      <c r="E76" s="72"/>
      <c r="F76" s="73"/>
      <c r="I76" s="129" t="str">
        <f t="shared" si="2"/>
        <v/>
      </c>
    </row>
    <row r="77" spans="1:9" x14ac:dyDescent="0.25">
      <c r="A77" s="71"/>
      <c r="B77" s="224"/>
      <c r="C77" s="224"/>
      <c r="D77" s="224"/>
      <c r="E77" s="72"/>
      <c r="F77" s="73"/>
      <c r="I77" s="129" t="str">
        <f t="shared" si="2"/>
        <v/>
      </c>
    </row>
    <row r="78" spans="1:9" x14ac:dyDescent="0.25">
      <c r="A78" s="71"/>
      <c r="B78" s="224"/>
      <c r="C78" s="224"/>
      <c r="D78" s="224"/>
      <c r="E78" s="72"/>
      <c r="F78" s="73"/>
      <c r="I78" s="129" t="str">
        <f t="shared" si="2"/>
        <v/>
      </c>
    </row>
    <row r="79" spans="1:9" x14ac:dyDescent="0.25">
      <c r="A79" s="71"/>
      <c r="B79" s="224"/>
      <c r="C79" s="224"/>
      <c r="D79" s="224"/>
      <c r="E79" s="72"/>
      <c r="F79" s="73"/>
      <c r="I79" s="129" t="str">
        <f t="shared" si="2"/>
        <v/>
      </c>
    </row>
    <row r="80" spans="1:9" x14ac:dyDescent="0.25">
      <c r="A80" s="71"/>
      <c r="B80" s="224"/>
      <c r="C80" s="224"/>
      <c r="D80" s="224"/>
      <c r="E80" s="72"/>
      <c r="F80" s="73"/>
      <c r="I80" s="129" t="str">
        <f t="shared" si="2"/>
        <v/>
      </c>
    </row>
    <row r="81" spans="1:9" x14ac:dyDescent="0.25">
      <c r="A81" s="71"/>
      <c r="B81" s="224"/>
      <c r="C81" s="224"/>
      <c r="D81" s="224"/>
      <c r="E81" s="72"/>
      <c r="F81" s="73"/>
      <c r="I81" s="129" t="str">
        <f t="shared" si="2"/>
        <v/>
      </c>
    </row>
    <row r="82" spans="1:9" x14ac:dyDescent="0.25">
      <c r="A82" s="71"/>
      <c r="B82" s="224"/>
      <c r="C82" s="224"/>
      <c r="D82" s="224"/>
      <c r="E82" s="72"/>
      <c r="F82" s="73"/>
      <c r="I82" s="129" t="str">
        <f t="shared" si="2"/>
        <v/>
      </c>
    </row>
    <row r="83" spans="1:9" x14ac:dyDescent="0.25">
      <c r="A83" s="71"/>
      <c r="B83" s="224"/>
      <c r="C83" s="224"/>
      <c r="D83" s="224"/>
      <c r="E83" s="72"/>
      <c r="F83" s="73"/>
      <c r="I83" s="129" t="str">
        <f t="shared" si="2"/>
        <v/>
      </c>
    </row>
    <row r="84" spans="1:9" x14ac:dyDescent="0.25">
      <c r="A84" s="71"/>
      <c r="B84" s="224"/>
      <c r="C84" s="224"/>
      <c r="D84" s="224"/>
      <c r="E84" s="72"/>
      <c r="F84" s="73"/>
      <c r="I84" s="129" t="str">
        <f t="shared" si="2"/>
        <v/>
      </c>
    </row>
    <row r="85" spans="1:9" x14ac:dyDescent="0.25">
      <c r="A85" s="71"/>
      <c r="B85" s="224"/>
      <c r="C85" s="224"/>
      <c r="D85" s="224"/>
      <c r="E85" s="72"/>
      <c r="F85" s="73"/>
      <c r="I85" s="129" t="str">
        <f t="shared" si="2"/>
        <v/>
      </c>
    </row>
    <row r="86" spans="1:9" x14ac:dyDescent="0.25">
      <c r="A86" s="71"/>
      <c r="B86" s="224"/>
      <c r="C86" s="224"/>
      <c r="D86" s="224"/>
      <c r="E86" s="72"/>
      <c r="F86" s="73"/>
      <c r="I86" s="129" t="str">
        <f t="shared" si="2"/>
        <v/>
      </c>
    </row>
    <row r="87" spans="1:9" x14ac:dyDescent="0.25">
      <c r="A87" s="71"/>
      <c r="B87" s="224"/>
      <c r="C87" s="224"/>
      <c r="D87" s="224"/>
      <c r="E87" s="72"/>
      <c r="F87" s="73"/>
      <c r="I87" s="129" t="str">
        <f t="shared" si="2"/>
        <v/>
      </c>
    </row>
    <row r="88" spans="1:9" x14ac:dyDescent="0.25">
      <c r="A88" s="71"/>
      <c r="B88" s="224"/>
      <c r="C88" s="224"/>
      <c r="D88" s="224"/>
      <c r="E88" s="72"/>
      <c r="F88" s="73"/>
      <c r="I88" s="129" t="str">
        <f t="shared" si="2"/>
        <v/>
      </c>
    </row>
    <row r="89" spans="1:9" x14ac:dyDescent="0.25">
      <c r="A89" s="71"/>
      <c r="B89" s="224"/>
      <c r="C89" s="224"/>
      <c r="D89" s="224"/>
      <c r="E89" s="72"/>
      <c r="F89" s="73"/>
      <c r="I89" s="129" t="str">
        <f t="shared" si="2"/>
        <v/>
      </c>
    </row>
    <row r="90" spans="1:9" x14ac:dyDescent="0.25">
      <c r="A90" s="71"/>
      <c r="B90" s="224"/>
      <c r="C90" s="224"/>
      <c r="D90" s="224"/>
      <c r="E90" s="72"/>
      <c r="F90" s="73"/>
      <c r="I90" s="129" t="str">
        <f t="shared" si="2"/>
        <v/>
      </c>
    </row>
    <row r="91" spans="1:9" x14ac:dyDescent="0.25">
      <c r="A91" s="71"/>
      <c r="B91" s="224"/>
      <c r="C91" s="224"/>
      <c r="D91" s="224"/>
      <c r="E91" s="72"/>
      <c r="F91" s="73"/>
      <c r="I91" s="129" t="str">
        <f t="shared" si="2"/>
        <v/>
      </c>
    </row>
    <row r="92" spans="1:9" x14ac:dyDescent="0.25">
      <c r="A92" s="71"/>
      <c r="B92" s="224"/>
      <c r="C92" s="224"/>
      <c r="D92" s="224"/>
      <c r="E92" s="72"/>
      <c r="F92" s="73"/>
      <c r="I92" s="129" t="str">
        <f t="shared" si="2"/>
        <v/>
      </c>
    </row>
    <row r="93" spans="1:9" x14ac:dyDescent="0.25">
      <c r="A93" s="71"/>
      <c r="B93" s="224"/>
      <c r="C93" s="224"/>
      <c r="D93" s="224"/>
      <c r="E93" s="72"/>
      <c r="F93" s="73"/>
      <c r="I93" s="129" t="str">
        <f t="shared" si="2"/>
        <v/>
      </c>
    </row>
    <row r="94" spans="1:9" x14ac:dyDescent="0.25">
      <c r="A94" s="71"/>
      <c r="B94" s="224"/>
      <c r="C94" s="224"/>
      <c r="D94" s="224"/>
      <c r="E94" s="72"/>
      <c r="F94" s="73"/>
      <c r="I94" s="129" t="str">
        <f t="shared" si="2"/>
        <v/>
      </c>
    </row>
    <row r="95" spans="1:9" x14ac:dyDescent="0.25">
      <c r="A95" s="71"/>
      <c r="B95" s="224"/>
      <c r="C95" s="224"/>
      <c r="D95" s="224"/>
      <c r="E95" s="72"/>
      <c r="F95" s="73"/>
      <c r="I95" s="129" t="str">
        <f t="shared" ref="I95:I108" si="3">IF(A95="","",HYPERLINK("#'Action Items'!A1", "Go back to Action Items"))</f>
        <v/>
      </c>
    </row>
    <row r="96" spans="1:9" x14ac:dyDescent="0.25">
      <c r="A96" s="71"/>
      <c r="B96" s="224"/>
      <c r="C96" s="224"/>
      <c r="D96" s="224"/>
      <c r="E96" s="72"/>
      <c r="F96" s="73"/>
      <c r="I96" s="129" t="str">
        <f t="shared" si="3"/>
        <v/>
      </c>
    </row>
    <row r="97" spans="1:9" x14ac:dyDescent="0.25">
      <c r="A97" s="71"/>
      <c r="B97" s="224"/>
      <c r="C97" s="224"/>
      <c r="D97" s="224"/>
      <c r="E97" s="72"/>
      <c r="F97" s="73"/>
      <c r="I97" s="129" t="str">
        <f t="shared" si="3"/>
        <v/>
      </c>
    </row>
    <row r="98" spans="1:9" x14ac:dyDescent="0.25">
      <c r="A98" s="71"/>
      <c r="B98" s="224"/>
      <c r="C98" s="224"/>
      <c r="D98" s="224"/>
      <c r="E98" s="72"/>
      <c r="F98" s="73"/>
      <c r="I98" s="129" t="str">
        <f t="shared" si="3"/>
        <v/>
      </c>
    </row>
    <row r="99" spans="1:9" x14ac:dyDescent="0.25">
      <c r="A99" s="71"/>
      <c r="B99" s="224"/>
      <c r="C99" s="224"/>
      <c r="D99" s="224"/>
      <c r="E99" s="72"/>
      <c r="F99" s="73"/>
      <c r="I99" s="129" t="str">
        <f t="shared" si="3"/>
        <v/>
      </c>
    </row>
    <row r="100" spans="1:9" x14ac:dyDescent="0.25">
      <c r="A100" s="71"/>
      <c r="B100" s="224"/>
      <c r="C100" s="224"/>
      <c r="D100" s="224"/>
      <c r="E100" s="72"/>
      <c r="F100" s="73"/>
      <c r="I100" s="129" t="str">
        <f t="shared" si="3"/>
        <v/>
      </c>
    </row>
    <row r="101" spans="1:9" x14ac:dyDescent="0.25">
      <c r="A101" s="71"/>
      <c r="B101" s="224"/>
      <c r="C101" s="224"/>
      <c r="D101" s="224"/>
      <c r="E101" s="72"/>
      <c r="F101" s="73"/>
      <c r="I101" s="129" t="str">
        <f t="shared" si="3"/>
        <v/>
      </c>
    </row>
    <row r="102" spans="1:9" x14ac:dyDescent="0.25">
      <c r="A102" s="71"/>
      <c r="B102" s="224"/>
      <c r="C102" s="224"/>
      <c r="D102" s="224"/>
      <c r="E102" s="72"/>
      <c r="F102" s="73"/>
      <c r="I102" s="129" t="str">
        <f t="shared" si="3"/>
        <v/>
      </c>
    </row>
    <row r="103" spans="1:9" x14ac:dyDescent="0.25">
      <c r="A103" s="71"/>
      <c r="B103" s="224"/>
      <c r="C103" s="224"/>
      <c r="D103" s="224"/>
      <c r="E103" s="72"/>
      <c r="F103" s="73"/>
      <c r="I103" s="129" t="str">
        <f t="shared" si="3"/>
        <v/>
      </c>
    </row>
    <row r="104" spans="1:9" x14ac:dyDescent="0.25">
      <c r="A104" s="71"/>
      <c r="B104" s="224"/>
      <c r="C104" s="224"/>
      <c r="D104" s="224"/>
      <c r="E104" s="72"/>
      <c r="F104" s="73"/>
      <c r="I104" s="129" t="str">
        <f t="shared" si="3"/>
        <v/>
      </c>
    </row>
    <row r="105" spans="1:9" x14ac:dyDescent="0.25">
      <c r="A105" s="71"/>
      <c r="B105" s="224"/>
      <c r="C105" s="224"/>
      <c r="D105" s="224"/>
      <c r="E105" s="72"/>
      <c r="F105" s="73"/>
      <c r="I105" s="129" t="str">
        <f t="shared" si="3"/>
        <v/>
      </c>
    </row>
    <row r="106" spans="1:9" x14ac:dyDescent="0.25">
      <c r="A106" s="71"/>
      <c r="B106" s="224"/>
      <c r="C106" s="224"/>
      <c r="D106" s="224"/>
      <c r="E106" s="72"/>
      <c r="F106" s="73"/>
      <c r="I106" s="129" t="str">
        <f t="shared" si="3"/>
        <v/>
      </c>
    </row>
    <row r="107" spans="1:9" x14ac:dyDescent="0.25">
      <c r="A107" s="71"/>
      <c r="B107" s="224"/>
      <c r="C107" s="224"/>
      <c r="D107" s="224"/>
      <c r="E107" s="72"/>
      <c r="F107" s="73"/>
      <c r="I107" s="129" t="str">
        <f t="shared" si="3"/>
        <v/>
      </c>
    </row>
    <row r="108" spans="1:9" x14ac:dyDescent="0.25">
      <c r="A108" s="71"/>
      <c r="B108" s="224"/>
      <c r="C108" s="224"/>
      <c r="D108" s="224"/>
      <c r="E108" s="72"/>
      <c r="F108" s="73"/>
      <c r="I108" s="129" t="str">
        <f t="shared" si="3"/>
        <v/>
      </c>
    </row>
    <row r="109" spans="1:9" x14ac:dyDescent="0.25">
      <c r="I109" s="129"/>
    </row>
    <row r="110" spans="1:9" x14ac:dyDescent="0.25">
      <c r="I110" s="129"/>
    </row>
  </sheetData>
  <mergeCells count="4">
    <mergeCell ref="E8:G8"/>
    <mergeCell ref="E10:G10"/>
    <mergeCell ref="E11:G11"/>
    <mergeCell ref="E12:G12"/>
  </mergeCells>
  <conditionalFormatting sqref="B19:N19 B25:N26 J20:N24">
    <cfRule type="iconSet" priority="3">
      <iconSet>
        <cfvo type="percent" val="0"/>
        <cfvo type="num" val="1"/>
        <cfvo type="num" val="3"/>
      </iconSet>
    </cfRule>
  </conditionalFormatting>
  <conditionalFormatting sqref="B24:H24">
    <cfRule type="iconSet" priority="2">
      <iconSet>
        <cfvo type="percent" val="0"/>
        <cfvo type="num" val="1"/>
        <cfvo type="num" val="3"/>
      </iconSet>
    </cfRule>
  </conditionalFormatting>
  <conditionalFormatting sqref="I24">
    <cfRule type="iconSet" priority="1">
      <iconSet>
        <cfvo type="percent" val="0"/>
        <cfvo type="num" val="1"/>
        <cfvo type="num" val="3"/>
      </iconSet>
    </cfRule>
  </conditionalFormatting>
  <dataValidations count="4">
    <dataValidation allowBlank="1" showInputMessage="1" showErrorMessage="1" prompt="TK, License, NRE or Royalty" sqref="B7"/>
    <dataValidation allowBlank="1" showInputMessage="1" showErrorMessage="1" prompt="IPD or CSD" sqref="B8"/>
    <dataValidation allowBlank="1" showInputMessage="1" showErrorMessage="1" prompt="70% - 100% : Most likely close in this quarter_x000a_40% - 60% : Normal chance to close_x000a_0% - 30% : Low chance to close" sqref="B10"/>
    <dataValidation allowBlank="1" showInputMessage="1" showErrorMessage="1" prompt="Q1, Q2, Q3 or Q4" sqref="B11"/>
  </dataValidations>
  <hyperlinks>
    <hyperlink ref="A1" location="Menu!A1" display="Back To Menu"/>
    <hyperlink ref="B1" location="'Regular Cases'!A1" display="Regular Cases"/>
    <hyperlink ref="C1" location="QECD!B4" display="QECD"/>
    <hyperlink ref="D1" location="'Action Items'!A1" display="Action Items"/>
    <hyperlink ref="E1" location="Summary!A1" display="Summary"/>
    <hyperlink ref="F1" location="Weekly!A1" display="Weekly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Please choose &quot;High&quot;, &quot;Low&quot; or &quot;Funnel&quot; from the drop-down list, or enter it yourself._x000a__x000a_Funnel -- This project is being cooked and may go real in the next few quarters.">
          <x14:formula1>
            <xm:f>Worksheet!$A$2:$A$4</xm:f>
          </x14:formula1>
          <xm:sqref>B12</xm:sqref>
        </x14:dataValidation>
      </x14:dataValidations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Q110"/>
  <sheetViews>
    <sheetView workbookViewId="0">
      <pane ySplit="2" topLeftCell="A3" activePane="bottomLeft" state="frozen"/>
      <selection pane="bottomLeft"/>
    </sheetView>
  </sheetViews>
  <sheetFormatPr defaultColWidth="18.42578125" defaultRowHeight="15" x14ac:dyDescent="0.25"/>
  <cols>
    <col min="1" max="1" width="24.5703125" style="1" customWidth="1"/>
    <col min="2" max="8" width="15.85546875" style="1" customWidth="1"/>
    <col min="9" max="9" width="17.140625" style="1" bestFit="1" customWidth="1"/>
    <col min="10" max="11" width="15.85546875" style="1" customWidth="1"/>
    <col min="12" max="14" width="15.85546875" style="1" hidden="1" customWidth="1"/>
    <col min="15" max="17" width="0" style="1" hidden="1" customWidth="1"/>
    <col min="18" max="16384" width="18.42578125" style="1"/>
  </cols>
  <sheetData>
    <row r="1" spans="1:17" s="68" customFormat="1" ht="18.75" x14ac:dyDescent="0.25">
      <c r="A1" s="226" t="s">
        <v>150</v>
      </c>
      <c r="B1" s="226" t="s">
        <v>149</v>
      </c>
      <c r="C1" s="226" t="s">
        <v>113</v>
      </c>
      <c r="D1" s="226" t="s">
        <v>21</v>
      </c>
      <c r="E1" s="226" t="s">
        <v>114</v>
      </c>
      <c r="F1" s="226" t="s">
        <v>177</v>
      </c>
    </row>
    <row r="2" spans="1:17" ht="4.5" customHeight="1" x14ac:dyDescent="0.25"/>
    <row r="3" spans="1:17" ht="28.5" x14ac:dyDescent="0.45">
      <c r="D3" s="223" t="str">
        <f ca="1">MID(CELL("filename",A1),FIND("]",CELL("filename",A1))+1,255)  &amp; IF(B5&lt;&gt;"", " : " &amp; B5 &amp; " - " &amp; B6, "")</f>
        <v>Project 28</v>
      </c>
    </row>
    <row r="4" spans="1:17" ht="18.75" x14ac:dyDescent="0.3">
      <c r="A4" s="115" t="s">
        <v>141</v>
      </c>
      <c r="B4" s="95"/>
      <c r="C4" s="95"/>
      <c r="D4" s="95"/>
      <c r="E4" s="95"/>
      <c r="F4" s="95" t="s">
        <v>153</v>
      </c>
      <c r="G4" s="95" t="s">
        <v>154</v>
      </c>
      <c r="L4" s="1" t="s">
        <v>147</v>
      </c>
      <c r="M4" s="1" t="s">
        <v>146</v>
      </c>
      <c r="N4" s="1" t="s">
        <v>152</v>
      </c>
      <c r="P4" s="1" t="s">
        <v>158</v>
      </c>
      <c r="Q4" s="1" t="s">
        <v>155</v>
      </c>
    </row>
    <row r="5" spans="1:17" x14ac:dyDescent="0.25">
      <c r="A5" s="95" t="s">
        <v>156</v>
      </c>
      <c r="B5" s="97"/>
      <c r="C5" s="95"/>
      <c r="D5" s="95" t="s">
        <v>20</v>
      </c>
      <c r="E5" s="95"/>
      <c r="F5" s="98"/>
      <c r="G5" s="98"/>
      <c r="L5" s="218" t="str">
        <f>IF(I23&lt;&gt;"", F5,"")</f>
        <v/>
      </c>
      <c r="M5" s="218" t="str">
        <f>IF(I23&lt;&gt;"","",IF(B10&gt;=40%,F5,""))</f>
        <v/>
      </c>
      <c r="N5" s="218">
        <f>IF(I23&lt;&gt;"","",IF(B10&lt;40%,F5,""))</f>
        <v>0</v>
      </c>
      <c r="P5" s="218" t="str">
        <f>IF(I23&lt;&gt;"", F6,"")</f>
        <v/>
      </c>
      <c r="Q5" s="1">
        <f>IF(P5 = "", F6, "")</f>
        <v>0</v>
      </c>
    </row>
    <row r="6" spans="1:17" x14ac:dyDescent="0.25">
      <c r="A6" s="95" t="s">
        <v>157</v>
      </c>
      <c r="B6" s="97"/>
      <c r="C6" s="95"/>
      <c r="D6" s="95" t="s">
        <v>45</v>
      </c>
      <c r="E6" s="95"/>
      <c r="F6" s="98"/>
      <c r="G6" s="98"/>
    </row>
    <row r="7" spans="1:17" x14ac:dyDescent="0.25">
      <c r="A7" s="95" t="s">
        <v>44</v>
      </c>
      <c r="B7" s="97"/>
      <c r="C7" s="95"/>
      <c r="D7" s="95"/>
      <c r="E7" s="95"/>
      <c r="F7" s="95"/>
      <c r="G7" s="95"/>
    </row>
    <row r="8" spans="1:17" x14ac:dyDescent="0.25">
      <c r="A8" s="95" t="s">
        <v>17</v>
      </c>
      <c r="B8" s="97"/>
      <c r="C8" s="95"/>
      <c r="D8" s="95" t="s">
        <v>43</v>
      </c>
      <c r="E8" s="253"/>
      <c r="F8" s="253"/>
      <c r="G8" s="253"/>
    </row>
    <row r="9" spans="1:17" x14ac:dyDescent="0.25">
      <c r="A9" s="95" t="s">
        <v>18</v>
      </c>
      <c r="B9" s="97"/>
      <c r="C9" s="95"/>
      <c r="D9" s="95"/>
      <c r="E9" s="95"/>
      <c r="F9" s="95"/>
      <c r="G9" s="95"/>
    </row>
    <row r="10" spans="1:17" x14ac:dyDescent="0.25">
      <c r="A10" s="95" t="s">
        <v>19</v>
      </c>
      <c r="B10" s="99"/>
      <c r="C10" s="95"/>
      <c r="D10" s="95" t="s">
        <v>159</v>
      </c>
      <c r="E10" s="253"/>
      <c r="F10" s="253"/>
      <c r="G10" s="253"/>
    </row>
    <row r="11" spans="1:17" x14ac:dyDescent="0.25">
      <c r="A11" s="95" t="s">
        <v>166</v>
      </c>
      <c r="B11" s="97"/>
      <c r="C11" s="95"/>
      <c r="D11" s="95" t="s">
        <v>160</v>
      </c>
      <c r="E11" s="253"/>
      <c r="F11" s="253"/>
      <c r="G11" s="253"/>
    </row>
    <row r="12" spans="1:17" x14ac:dyDescent="0.25">
      <c r="A12" s="95" t="s">
        <v>118</v>
      </c>
      <c r="B12" s="97"/>
      <c r="C12" s="95"/>
      <c r="D12" s="95" t="s">
        <v>161</v>
      </c>
      <c r="E12" s="253"/>
      <c r="F12" s="253"/>
      <c r="G12" s="253"/>
    </row>
    <row r="15" spans="1:17" ht="18.75" x14ac:dyDescent="0.3">
      <c r="A15" s="115" t="str">
        <f>"Stage: " &amp; B15</f>
        <v xml:space="preserve">Stage: </v>
      </c>
      <c r="B15" s="132" t="str">
        <f>IF(I23&lt;&gt;"", 10, IF(G23&lt;&gt;"", 8, IF(C23&lt;&gt;"", 6, IF(E18&lt;&gt;"", 4, IF(B18&lt;&gt;"", 2, "")))))</f>
        <v/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</row>
    <row r="16" spans="1:17" x14ac:dyDescent="0.25">
      <c r="A16" s="127" t="s">
        <v>0</v>
      </c>
      <c r="B16" s="216" t="s">
        <v>3</v>
      </c>
      <c r="C16" s="125" t="s">
        <v>6</v>
      </c>
      <c r="D16" s="125" t="s">
        <v>4</v>
      </c>
      <c r="E16" s="216" t="s">
        <v>5</v>
      </c>
      <c r="F16" s="125" t="s">
        <v>7</v>
      </c>
      <c r="G16" s="95"/>
      <c r="H16" s="95"/>
      <c r="I16" s="95"/>
      <c r="J16" s="95"/>
      <c r="K16" s="95"/>
      <c r="L16" s="95"/>
      <c r="M16" s="95"/>
      <c r="N16" s="95"/>
    </row>
    <row r="17" spans="1:14" x14ac:dyDescent="0.25">
      <c r="A17" s="126" t="s">
        <v>42</v>
      </c>
      <c r="B17" s="119"/>
      <c r="C17" s="119"/>
      <c r="D17" s="119"/>
      <c r="E17" s="119"/>
      <c r="F17" s="140"/>
      <c r="G17" s="96"/>
      <c r="H17" s="96"/>
      <c r="I17" s="96"/>
      <c r="J17" s="96"/>
      <c r="K17" s="96"/>
      <c r="L17" s="96"/>
      <c r="M17" s="96"/>
      <c r="N17" s="96"/>
    </row>
    <row r="18" spans="1:14" x14ac:dyDescent="0.25">
      <c r="A18" s="134" t="s">
        <v>1</v>
      </c>
      <c r="B18" s="118"/>
      <c r="C18" s="118"/>
      <c r="D18" s="118"/>
      <c r="E18" s="118"/>
      <c r="F18" s="133"/>
      <c r="G18" s="96"/>
      <c r="H18" s="96"/>
      <c r="I18" s="96"/>
      <c r="J18" s="96"/>
      <c r="K18" s="96"/>
      <c r="L18" s="96"/>
      <c r="M18" s="96"/>
      <c r="N18" s="96"/>
    </row>
    <row r="19" spans="1:14" x14ac:dyDescent="0.25">
      <c r="A19" s="134" t="s">
        <v>2</v>
      </c>
      <c r="B19" s="121" t="str">
        <f ca="1">IF(B18&lt;&gt;"", "Done", IF(B17&lt;&gt;"",(B17-TODAY()),""))</f>
        <v/>
      </c>
      <c r="C19" s="121" t="str">
        <f t="shared" ref="C19:N19" ca="1" si="0">IF(C18&lt;&gt;"", "Done", IF(C17&lt;&gt;"",(C17-TODAY()),""))</f>
        <v/>
      </c>
      <c r="D19" s="121" t="str">
        <f t="shared" ca="1" si="0"/>
        <v/>
      </c>
      <c r="E19" s="121" t="str">
        <f t="shared" ca="1" si="0"/>
        <v/>
      </c>
      <c r="F19" s="122" t="str">
        <f t="shared" ca="1" si="0"/>
        <v/>
      </c>
      <c r="G19" s="100" t="str">
        <f t="shared" ca="1" si="0"/>
        <v/>
      </c>
      <c r="H19" s="100" t="str">
        <f t="shared" ca="1" si="0"/>
        <v/>
      </c>
      <c r="I19" s="100" t="str">
        <f t="shared" ca="1" si="0"/>
        <v/>
      </c>
      <c r="J19" s="76" t="str">
        <f t="shared" ca="1" si="0"/>
        <v/>
      </c>
      <c r="K19" s="76" t="str">
        <f t="shared" ca="1" si="0"/>
        <v/>
      </c>
      <c r="L19" s="76" t="str">
        <f t="shared" ca="1" si="0"/>
        <v/>
      </c>
      <c r="M19" s="76" t="str">
        <f t="shared" ca="1" si="0"/>
        <v/>
      </c>
      <c r="N19" s="76" t="str">
        <f t="shared" ca="1" si="0"/>
        <v/>
      </c>
    </row>
    <row r="20" spans="1:14" x14ac:dyDescent="0.25">
      <c r="A20" s="135"/>
      <c r="B20" s="114"/>
      <c r="C20" s="114"/>
      <c r="D20" s="114"/>
      <c r="E20" s="114"/>
      <c r="F20" s="114"/>
      <c r="G20" s="114"/>
      <c r="H20" s="114"/>
      <c r="I20" s="114"/>
      <c r="J20" s="76"/>
      <c r="K20" s="76"/>
      <c r="L20" s="76"/>
      <c r="M20" s="76"/>
      <c r="N20" s="76"/>
    </row>
    <row r="21" spans="1:14" ht="30" x14ac:dyDescent="0.25">
      <c r="A21" s="126" t="s">
        <v>9</v>
      </c>
      <c r="B21" s="117" t="s">
        <v>8</v>
      </c>
      <c r="C21" s="217" t="s">
        <v>10</v>
      </c>
      <c r="D21" s="117" t="s">
        <v>11</v>
      </c>
      <c r="E21" s="117" t="s">
        <v>12</v>
      </c>
      <c r="F21" s="117" t="s">
        <v>13</v>
      </c>
      <c r="G21" s="217" t="s">
        <v>14</v>
      </c>
      <c r="H21" s="117" t="s">
        <v>16</v>
      </c>
      <c r="I21" s="217" t="s">
        <v>15</v>
      </c>
      <c r="J21" s="76"/>
      <c r="K21" s="76"/>
      <c r="L21" s="76"/>
      <c r="M21" s="76"/>
      <c r="N21" s="76"/>
    </row>
    <row r="22" spans="1:14" x14ac:dyDescent="0.25">
      <c r="A22" s="134" t="s">
        <v>42</v>
      </c>
      <c r="B22" s="118"/>
      <c r="C22" s="118"/>
      <c r="D22" s="118"/>
      <c r="E22" s="118"/>
      <c r="F22" s="118"/>
      <c r="G22" s="118"/>
      <c r="H22" s="118"/>
      <c r="I22" s="133"/>
      <c r="J22" s="76"/>
      <c r="K22" s="76"/>
      <c r="L22" s="76"/>
      <c r="M22" s="76"/>
      <c r="N22" s="76"/>
    </row>
    <row r="23" spans="1:14" x14ac:dyDescent="0.25">
      <c r="A23" s="134" t="s">
        <v>1</v>
      </c>
      <c r="B23" s="118"/>
      <c r="C23" s="118"/>
      <c r="D23" s="118"/>
      <c r="E23" s="118"/>
      <c r="F23" s="118"/>
      <c r="G23" s="118"/>
      <c r="H23" s="118"/>
      <c r="I23" s="133"/>
      <c r="J23" s="76"/>
      <c r="K23" s="76"/>
      <c r="L23" s="76"/>
      <c r="M23" s="76"/>
      <c r="N23" s="76"/>
    </row>
    <row r="24" spans="1:14" x14ac:dyDescent="0.25">
      <c r="A24" s="136" t="s">
        <v>2</v>
      </c>
      <c r="B24" s="124" t="str">
        <f ca="1">IF(B23&lt;&gt;"", "Done", IF(B22&lt;&gt;"",(B22-TODAY()),""))</f>
        <v/>
      </c>
      <c r="C24" s="124" t="str">
        <f t="shared" ref="C24:I24" ca="1" si="1">IF(C23&lt;&gt;"", "Done", IF(C22&lt;&gt;"",(C22-TODAY()),""))</f>
        <v/>
      </c>
      <c r="D24" s="124" t="str">
        <f t="shared" ca="1" si="1"/>
        <v/>
      </c>
      <c r="E24" s="124" t="str">
        <f t="shared" ca="1" si="1"/>
        <v/>
      </c>
      <c r="F24" s="124" t="str">
        <f t="shared" ca="1" si="1"/>
        <v/>
      </c>
      <c r="G24" s="124" t="str">
        <f t="shared" ca="1" si="1"/>
        <v/>
      </c>
      <c r="H24" s="120" t="str">
        <f t="shared" ca="1" si="1"/>
        <v/>
      </c>
      <c r="I24" s="122" t="str">
        <f t="shared" ca="1" si="1"/>
        <v/>
      </c>
      <c r="J24" s="76"/>
      <c r="K24" s="76"/>
      <c r="L24" s="76"/>
      <c r="M24" s="76"/>
      <c r="N24" s="76"/>
    </row>
    <row r="25" spans="1:14" x14ac:dyDescent="0.25">
      <c r="B25" s="76"/>
      <c r="C25" s="76"/>
      <c r="D25" s="76"/>
      <c r="E25" s="76"/>
      <c r="F25" s="76"/>
      <c r="G25" s="76"/>
      <c r="H25" s="123"/>
      <c r="I25" s="76"/>
      <c r="J25" s="76"/>
      <c r="K25" s="76"/>
      <c r="L25" s="76"/>
      <c r="M25" s="76"/>
      <c r="N25" s="76"/>
    </row>
    <row r="26" spans="1:14" x14ac:dyDescent="0.25"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</row>
    <row r="29" spans="1:14" ht="18.75" x14ac:dyDescent="0.3">
      <c r="A29" s="116" t="s">
        <v>21</v>
      </c>
      <c r="B29" s="66" t="s">
        <v>41</v>
      </c>
      <c r="C29" s="66" t="s">
        <v>42</v>
      </c>
      <c r="D29" s="66" t="s">
        <v>1</v>
      </c>
      <c r="E29" s="66" t="s">
        <v>67</v>
      </c>
      <c r="F29" s="1" t="s">
        <v>43</v>
      </c>
    </row>
    <row r="30" spans="1:14" x14ac:dyDescent="0.25">
      <c r="A30" s="71" t="str">
        <f>IF(B30&lt;&gt;"", IF(D30 = "", 1, ""), "")</f>
        <v/>
      </c>
      <c r="B30" s="224"/>
      <c r="C30" s="224"/>
      <c r="D30" s="224"/>
      <c r="E30" s="72"/>
      <c r="F30" s="73"/>
      <c r="I30" s="129" t="str">
        <f>IF(A30="","",HYPERLINK("#'Action Items'!A1", "Go back to Action Items"))</f>
        <v/>
      </c>
    </row>
    <row r="31" spans="1:14" x14ac:dyDescent="0.25">
      <c r="A31" s="71" t="str">
        <f>IF(B31&lt;&gt;"", IF(D31 = "", MAX($A$30:A30)+1, ""), "")</f>
        <v/>
      </c>
      <c r="B31" s="224"/>
      <c r="C31" s="224"/>
      <c r="D31" s="224"/>
      <c r="E31" s="72"/>
      <c r="F31" s="73"/>
      <c r="I31" s="129" t="str">
        <f t="shared" ref="I31:I94" si="2">IF(A31="","",HYPERLINK("#'Action Items'!A1", "Go back to Action Items"))</f>
        <v/>
      </c>
    </row>
    <row r="32" spans="1:14" x14ac:dyDescent="0.25">
      <c r="A32" s="71" t="str">
        <f>IF(B32&lt;&gt;"", IF(D32 = "", MAX($A$30:A31)+1, ""), "")</f>
        <v/>
      </c>
      <c r="B32" s="224"/>
      <c r="C32" s="224"/>
      <c r="D32" s="224"/>
      <c r="E32" s="72"/>
      <c r="F32" s="73"/>
      <c r="I32" s="129" t="str">
        <f t="shared" si="2"/>
        <v/>
      </c>
    </row>
    <row r="33" spans="1:9" x14ac:dyDescent="0.25">
      <c r="A33" s="71" t="str">
        <f>IF(B33&lt;&gt;"", IF(D33 = "", MAX($A$30:A32)+1, ""), "")</f>
        <v/>
      </c>
      <c r="B33" s="224"/>
      <c r="C33" s="224"/>
      <c r="D33" s="224"/>
      <c r="E33" s="72"/>
      <c r="F33" s="73"/>
      <c r="I33" s="129" t="str">
        <f t="shared" si="2"/>
        <v/>
      </c>
    </row>
    <row r="34" spans="1:9" x14ac:dyDescent="0.25">
      <c r="A34" s="71" t="str">
        <f>IF(B34&lt;&gt;"", IF(D34 = "", MAX($A$30:A33)+1, ""), "")</f>
        <v/>
      </c>
      <c r="B34" s="224"/>
      <c r="C34" s="224"/>
      <c r="D34" s="224"/>
      <c r="E34" s="72"/>
      <c r="F34" s="73"/>
      <c r="I34" s="129" t="str">
        <f t="shared" si="2"/>
        <v/>
      </c>
    </row>
    <row r="35" spans="1:9" x14ac:dyDescent="0.25">
      <c r="A35" s="71" t="str">
        <f>IF(B35&lt;&gt;"", IF(D35 = "", MAX($A$30:A34)+1, ""), "")</f>
        <v/>
      </c>
      <c r="B35" s="224"/>
      <c r="C35" s="224"/>
      <c r="D35" s="224"/>
      <c r="E35" s="72"/>
      <c r="F35" s="73"/>
      <c r="I35" s="129" t="str">
        <f t="shared" si="2"/>
        <v/>
      </c>
    </row>
    <row r="36" spans="1:9" x14ac:dyDescent="0.25">
      <c r="A36" s="71" t="str">
        <f>IF(B36&lt;&gt;"", IF(D36 = "", MAX($A$30:A35)+1, ""), "")</f>
        <v/>
      </c>
      <c r="B36" s="224"/>
      <c r="C36" s="224"/>
      <c r="D36" s="224"/>
      <c r="E36" s="72"/>
      <c r="F36" s="73"/>
      <c r="I36" s="129" t="str">
        <f t="shared" si="2"/>
        <v/>
      </c>
    </row>
    <row r="37" spans="1:9" x14ac:dyDescent="0.25">
      <c r="A37" s="71" t="str">
        <f>IF(B37&lt;&gt;"", IF(D37 = "", MAX($A$30:A36)+1, ""), "")</f>
        <v/>
      </c>
      <c r="B37" s="224"/>
      <c r="C37" s="224"/>
      <c r="D37" s="224"/>
      <c r="E37" s="72"/>
      <c r="F37" s="73"/>
      <c r="I37" s="129" t="str">
        <f t="shared" si="2"/>
        <v/>
      </c>
    </row>
    <row r="38" spans="1:9" x14ac:dyDescent="0.25">
      <c r="A38" s="71" t="str">
        <f>IF(B38&lt;&gt;"", IF(D38 = "", MAX($A$30:A37)+1, ""), "")</f>
        <v/>
      </c>
      <c r="B38" s="224"/>
      <c r="C38" s="224"/>
      <c r="D38" s="224"/>
      <c r="E38" s="72"/>
      <c r="F38" s="73"/>
      <c r="I38" s="129" t="str">
        <f t="shared" si="2"/>
        <v/>
      </c>
    </row>
    <row r="39" spans="1:9" x14ac:dyDescent="0.25">
      <c r="A39" s="71" t="str">
        <f>IF(B39&lt;&gt;"", IF(D39 = "", MAX($A$30:A38)+1, ""), "")</f>
        <v/>
      </c>
      <c r="B39" s="224"/>
      <c r="C39" s="224"/>
      <c r="D39" s="224"/>
      <c r="E39" s="72"/>
      <c r="F39" s="73"/>
      <c r="I39" s="129" t="str">
        <f t="shared" si="2"/>
        <v/>
      </c>
    </row>
    <row r="40" spans="1:9" x14ac:dyDescent="0.25">
      <c r="A40" s="71" t="str">
        <f>IF(B40&lt;&gt;"", IF(D40 = "", MAX($A$30:A39)+1, ""), "")</f>
        <v/>
      </c>
      <c r="B40" s="224"/>
      <c r="C40" s="224"/>
      <c r="D40" s="224"/>
      <c r="E40" s="72"/>
      <c r="F40" s="73"/>
      <c r="I40" s="129" t="str">
        <f t="shared" si="2"/>
        <v/>
      </c>
    </row>
    <row r="41" spans="1:9" x14ac:dyDescent="0.25">
      <c r="A41" s="71" t="str">
        <f>IF(B41&lt;&gt;"", IF(D41 = "", MAX($A$30:A40)+1, ""), "")</f>
        <v/>
      </c>
      <c r="B41" s="224"/>
      <c r="C41" s="224"/>
      <c r="D41" s="224"/>
      <c r="E41" s="72"/>
      <c r="F41" s="73"/>
      <c r="I41" s="129" t="str">
        <f t="shared" si="2"/>
        <v/>
      </c>
    </row>
    <row r="42" spans="1:9" x14ac:dyDescent="0.25">
      <c r="A42" s="71" t="str">
        <f>IF(B42&lt;&gt;"", IF(D42 = "", MAX($A$30:A41)+1, ""), "")</f>
        <v/>
      </c>
      <c r="B42" s="224"/>
      <c r="C42" s="224"/>
      <c r="D42" s="224"/>
      <c r="E42" s="72"/>
      <c r="F42" s="73"/>
      <c r="I42" s="129" t="str">
        <f t="shared" si="2"/>
        <v/>
      </c>
    </row>
    <row r="43" spans="1:9" x14ac:dyDescent="0.25">
      <c r="A43" s="71" t="str">
        <f>IF(B43&lt;&gt;"", IF(D43 = "", MAX($A$30:A42)+1, ""), "")</f>
        <v/>
      </c>
      <c r="B43" s="224"/>
      <c r="C43" s="224"/>
      <c r="D43" s="224"/>
      <c r="E43" s="72"/>
      <c r="F43" s="73"/>
      <c r="I43" s="129" t="str">
        <f t="shared" si="2"/>
        <v/>
      </c>
    </row>
    <row r="44" spans="1:9" x14ac:dyDescent="0.25">
      <c r="A44" s="71" t="str">
        <f>IF(B44&lt;&gt;"", IF(D44 = "", MAX($A$30:A43)+1, ""), "")</f>
        <v/>
      </c>
      <c r="B44" s="224"/>
      <c r="C44" s="224"/>
      <c r="D44" s="224"/>
      <c r="E44" s="72"/>
      <c r="F44" s="73"/>
      <c r="I44" s="129" t="str">
        <f t="shared" si="2"/>
        <v/>
      </c>
    </row>
    <row r="45" spans="1:9" x14ac:dyDescent="0.25">
      <c r="A45" s="71"/>
      <c r="B45" s="224"/>
      <c r="C45" s="224"/>
      <c r="D45" s="224"/>
      <c r="E45" s="72"/>
      <c r="F45" s="73"/>
      <c r="I45" s="129" t="str">
        <f t="shared" si="2"/>
        <v/>
      </c>
    </row>
    <row r="46" spans="1:9" x14ac:dyDescent="0.25">
      <c r="A46" s="71"/>
      <c r="B46" s="224"/>
      <c r="C46" s="224"/>
      <c r="D46" s="224"/>
      <c r="E46" s="72"/>
      <c r="F46" s="73"/>
      <c r="I46" s="129" t="str">
        <f t="shared" si="2"/>
        <v/>
      </c>
    </row>
    <row r="47" spans="1:9" x14ac:dyDescent="0.25">
      <c r="A47" s="71"/>
      <c r="B47" s="224"/>
      <c r="C47" s="224"/>
      <c r="D47" s="224"/>
      <c r="E47" s="72"/>
      <c r="F47" s="73"/>
      <c r="I47" s="129" t="str">
        <f t="shared" si="2"/>
        <v/>
      </c>
    </row>
    <row r="48" spans="1:9" x14ac:dyDescent="0.25">
      <c r="A48" s="71"/>
      <c r="B48" s="224"/>
      <c r="C48" s="224"/>
      <c r="D48" s="224"/>
      <c r="E48" s="72"/>
      <c r="F48" s="73"/>
      <c r="I48" s="129" t="str">
        <f t="shared" si="2"/>
        <v/>
      </c>
    </row>
    <row r="49" spans="1:9" x14ac:dyDescent="0.25">
      <c r="A49" s="71"/>
      <c r="B49" s="224"/>
      <c r="C49" s="224"/>
      <c r="D49" s="224"/>
      <c r="E49" s="72"/>
      <c r="F49" s="73"/>
      <c r="I49" s="129" t="str">
        <f t="shared" si="2"/>
        <v/>
      </c>
    </row>
    <row r="50" spans="1:9" x14ac:dyDescent="0.25">
      <c r="A50" s="71"/>
      <c r="B50" s="224"/>
      <c r="C50" s="224"/>
      <c r="D50" s="224"/>
      <c r="E50" s="72"/>
      <c r="F50" s="73"/>
      <c r="I50" s="129" t="str">
        <f t="shared" si="2"/>
        <v/>
      </c>
    </row>
    <row r="51" spans="1:9" x14ac:dyDescent="0.25">
      <c r="A51" s="71"/>
      <c r="B51" s="224"/>
      <c r="C51" s="224"/>
      <c r="D51" s="224"/>
      <c r="E51" s="72"/>
      <c r="F51" s="73"/>
      <c r="I51" s="129" t="str">
        <f t="shared" si="2"/>
        <v/>
      </c>
    </row>
    <row r="52" spans="1:9" x14ac:dyDescent="0.25">
      <c r="A52" s="71"/>
      <c r="B52" s="224"/>
      <c r="C52" s="224"/>
      <c r="D52" s="224"/>
      <c r="E52" s="72"/>
      <c r="F52" s="73"/>
      <c r="I52" s="129" t="str">
        <f t="shared" si="2"/>
        <v/>
      </c>
    </row>
    <row r="53" spans="1:9" x14ac:dyDescent="0.25">
      <c r="A53" s="71"/>
      <c r="B53" s="224"/>
      <c r="C53" s="224"/>
      <c r="D53" s="224"/>
      <c r="E53" s="72"/>
      <c r="F53" s="73"/>
      <c r="I53" s="129" t="str">
        <f t="shared" si="2"/>
        <v/>
      </c>
    </row>
    <row r="54" spans="1:9" x14ac:dyDescent="0.25">
      <c r="A54" s="71"/>
      <c r="B54" s="224"/>
      <c r="C54" s="224"/>
      <c r="D54" s="224"/>
      <c r="E54" s="72"/>
      <c r="F54" s="73"/>
      <c r="I54" s="129" t="str">
        <f t="shared" si="2"/>
        <v/>
      </c>
    </row>
    <row r="55" spans="1:9" x14ac:dyDescent="0.25">
      <c r="A55" s="71"/>
      <c r="B55" s="224"/>
      <c r="C55" s="224"/>
      <c r="D55" s="224"/>
      <c r="E55" s="72"/>
      <c r="F55" s="73"/>
      <c r="I55" s="129" t="str">
        <f t="shared" si="2"/>
        <v/>
      </c>
    </row>
    <row r="56" spans="1:9" x14ac:dyDescent="0.25">
      <c r="A56" s="71"/>
      <c r="B56" s="224"/>
      <c r="C56" s="224"/>
      <c r="D56" s="224"/>
      <c r="E56" s="72"/>
      <c r="F56" s="73"/>
      <c r="I56" s="129" t="str">
        <f t="shared" si="2"/>
        <v/>
      </c>
    </row>
    <row r="57" spans="1:9" x14ac:dyDescent="0.25">
      <c r="A57" s="71"/>
      <c r="B57" s="224"/>
      <c r="C57" s="224"/>
      <c r="D57" s="224"/>
      <c r="E57" s="72"/>
      <c r="F57" s="73"/>
      <c r="I57" s="129" t="str">
        <f t="shared" si="2"/>
        <v/>
      </c>
    </row>
    <row r="58" spans="1:9" x14ac:dyDescent="0.25">
      <c r="A58" s="71"/>
      <c r="B58" s="224"/>
      <c r="C58" s="224"/>
      <c r="D58" s="224"/>
      <c r="E58" s="72"/>
      <c r="F58" s="73"/>
      <c r="I58" s="129" t="str">
        <f t="shared" si="2"/>
        <v/>
      </c>
    </row>
    <row r="59" spans="1:9" x14ac:dyDescent="0.25">
      <c r="A59" s="71"/>
      <c r="B59" s="224"/>
      <c r="C59" s="224"/>
      <c r="D59" s="224"/>
      <c r="E59" s="72"/>
      <c r="F59" s="73"/>
      <c r="I59" s="129" t="str">
        <f t="shared" si="2"/>
        <v/>
      </c>
    </row>
    <row r="60" spans="1:9" x14ac:dyDescent="0.25">
      <c r="A60" s="71"/>
      <c r="B60" s="224"/>
      <c r="C60" s="224"/>
      <c r="D60" s="224"/>
      <c r="E60" s="72"/>
      <c r="F60" s="73"/>
      <c r="I60" s="129" t="str">
        <f t="shared" si="2"/>
        <v/>
      </c>
    </row>
    <row r="61" spans="1:9" x14ac:dyDescent="0.25">
      <c r="A61" s="71"/>
      <c r="B61" s="224"/>
      <c r="C61" s="224"/>
      <c r="D61" s="224"/>
      <c r="E61" s="72"/>
      <c r="F61" s="73"/>
      <c r="I61" s="129" t="str">
        <f t="shared" si="2"/>
        <v/>
      </c>
    </row>
    <row r="62" spans="1:9" x14ac:dyDescent="0.25">
      <c r="A62" s="71"/>
      <c r="B62" s="224"/>
      <c r="C62" s="224"/>
      <c r="D62" s="224"/>
      <c r="E62" s="72"/>
      <c r="F62" s="73"/>
      <c r="I62" s="129" t="str">
        <f t="shared" si="2"/>
        <v/>
      </c>
    </row>
    <row r="63" spans="1:9" x14ac:dyDescent="0.25">
      <c r="A63" s="71"/>
      <c r="B63" s="224"/>
      <c r="C63" s="224"/>
      <c r="D63" s="224"/>
      <c r="E63" s="72"/>
      <c r="F63" s="73"/>
      <c r="I63" s="129" t="str">
        <f t="shared" si="2"/>
        <v/>
      </c>
    </row>
    <row r="64" spans="1:9" x14ac:dyDescent="0.25">
      <c r="A64" s="71"/>
      <c r="B64" s="224"/>
      <c r="C64" s="224"/>
      <c r="D64" s="224"/>
      <c r="E64" s="72"/>
      <c r="F64" s="73"/>
      <c r="I64" s="129" t="str">
        <f t="shared" si="2"/>
        <v/>
      </c>
    </row>
    <row r="65" spans="1:9" x14ac:dyDescent="0.25">
      <c r="A65" s="71"/>
      <c r="B65" s="224"/>
      <c r="C65" s="224"/>
      <c r="D65" s="224"/>
      <c r="E65" s="72"/>
      <c r="F65" s="73"/>
      <c r="I65" s="129" t="str">
        <f t="shared" si="2"/>
        <v/>
      </c>
    </row>
    <row r="66" spans="1:9" x14ac:dyDescent="0.25">
      <c r="A66" s="71"/>
      <c r="B66" s="224"/>
      <c r="C66" s="224"/>
      <c r="D66" s="224"/>
      <c r="E66" s="72"/>
      <c r="F66" s="73"/>
      <c r="I66" s="129" t="str">
        <f t="shared" si="2"/>
        <v/>
      </c>
    </row>
    <row r="67" spans="1:9" x14ac:dyDescent="0.25">
      <c r="A67" s="71"/>
      <c r="B67" s="224"/>
      <c r="C67" s="224"/>
      <c r="D67" s="224"/>
      <c r="E67" s="72"/>
      <c r="F67" s="73"/>
      <c r="I67" s="129" t="str">
        <f t="shared" si="2"/>
        <v/>
      </c>
    </row>
    <row r="68" spans="1:9" x14ac:dyDescent="0.25">
      <c r="A68" s="71"/>
      <c r="B68" s="224"/>
      <c r="C68" s="224"/>
      <c r="D68" s="224"/>
      <c r="E68" s="72"/>
      <c r="F68" s="73"/>
      <c r="I68" s="129" t="str">
        <f t="shared" si="2"/>
        <v/>
      </c>
    </row>
    <row r="69" spans="1:9" x14ac:dyDescent="0.25">
      <c r="A69" s="71"/>
      <c r="B69" s="224"/>
      <c r="C69" s="224"/>
      <c r="D69" s="224"/>
      <c r="E69" s="72"/>
      <c r="F69" s="73"/>
      <c r="I69" s="129" t="str">
        <f t="shared" si="2"/>
        <v/>
      </c>
    </row>
    <row r="70" spans="1:9" x14ac:dyDescent="0.25">
      <c r="A70" s="71"/>
      <c r="B70" s="224"/>
      <c r="C70" s="224"/>
      <c r="D70" s="224"/>
      <c r="E70" s="72"/>
      <c r="F70" s="73"/>
      <c r="I70" s="129" t="str">
        <f t="shared" si="2"/>
        <v/>
      </c>
    </row>
    <row r="71" spans="1:9" x14ac:dyDescent="0.25">
      <c r="A71" s="71"/>
      <c r="B71" s="224"/>
      <c r="C71" s="224"/>
      <c r="D71" s="224"/>
      <c r="E71" s="72"/>
      <c r="F71" s="73"/>
      <c r="I71" s="129" t="str">
        <f t="shared" si="2"/>
        <v/>
      </c>
    </row>
    <row r="72" spans="1:9" x14ac:dyDescent="0.25">
      <c r="A72" s="71"/>
      <c r="B72" s="224"/>
      <c r="C72" s="224"/>
      <c r="D72" s="224"/>
      <c r="E72" s="72"/>
      <c r="F72" s="73"/>
      <c r="I72" s="129" t="str">
        <f t="shared" si="2"/>
        <v/>
      </c>
    </row>
    <row r="73" spans="1:9" x14ac:dyDescent="0.25">
      <c r="A73" s="71"/>
      <c r="B73" s="224"/>
      <c r="C73" s="224"/>
      <c r="D73" s="224"/>
      <c r="E73" s="72"/>
      <c r="F73" s="73"/>
      <c r="I73" s="129" t="str">
        <f t="shared" si="2"/>
        <v/>
      </c>
    </row>
    <row r="74" spans="1:9" x14ac:dyDescent="0.25">
      <c r="A74" s="71"/>
      <c r="B74" s="224"/>
      <c r="C74" s="224"/>
      <c r="D74" s="224"/>
      <c r="E74" s="72"/>
      <c r="F74" s="73"/>
      <c r="I74" s="129" t="str">
        <f t="shared" si="2"/>
        <v/>
      </c>
    </row>
    <row r="75" spans="1:9" x14ac:dyDescent="0.25">
      <c r="A75" s="71"/>
      <c r="B75" s="224"/>
      <c r="C75" s="224"/>
      <c r="D75" s="224"/>
      <c r="E75" s="72"/>
      <c r="F75" s="73"/>
      <c r="I75" s="129" t="str">
        <f t="shared" si="2"/>
        <v/>
      </c>
    </row>
    <row r="76" spans="1:9" x14ac:dyDescent="0.25">
      <c r="A76" s="71"/>
      <c r="B76" s="224"/>
      <c r="C76" s="224"/>
      <c r="D76" s="224"/>
      <c r="E76" s="72"/>
      <c r="F76" s="73"/>
      <c r="I76" s="129" t="str">
        <f t="shared" si="2"/>
        <v/>
      </c>
    </row>
    <row r="77" spans="1:9" x14ac:dyDescent="0.25">
      <c r="A77" s="71"/>
      <c r="B77" s="224"/>
      <c r="C77" s="224"/>
      <c r="D77" s="224"/>
      <c r="E77" s="72"/>
      <c r="F77" s="73"/>
      <c r="I77" s="129" t="str">
        <f t="shared" si="2"/>
        <v/>
      </c>
    </row>
    <row r="78" spans="1:9" x14ac:dyDescent="0.25">
      <c r="A78" s="71"/>
      <c r="B78" s="224"/>
      <c r="C78" s="224"/>
      <c r="D78" s="224"/>
      <c r="E78" s="72"/>
      <c r="F78" s="73"/>
      <c r="I78" s="129" t="str">
        <f t="shared" si="2"/>
        <v/>
      </c>
    </row>
    <row r="79" spans="1:9" x14ac:dyDescent="0.25">
      <c r="A79" s="71"/>
      <c r="B79" s="224"/>
      <c r="C79" s="224"/>
      <c r="D79" s="224"/>
      <c r="E79" s="72"/>
      <c r="F79" s="73"/>
      <c r="I79" s="129" t="str">
        <f t="shared" si="2"/>
        <v/>
      </c>
    </row>
    <row r="80" spans="1:9" x14ac:dyDescent="0.25">
      <c r="A80" s="71"/>
      <c r="B80" s="224"/>
      <c r="C80" s="224"/>
      <c r="D80" s="224"/>
      <c r="E80" s="72"/>
      <c r="F80" s="73"/>
      <c r="I80" s="129" t="str">
        <f t="shared" si="2"/>
        <v/>
      </c>
    </row>
    <row r="81" spans="1:9" x14ac:dyDescent="0.25">
      <c r="A81" s="71"/>
      <c r="B81" s="224"/>
      <c r="C81" s="224"/>
      <c r="D81" s="224"/>
      <c r="E81" s="72"/>
      <c r="F81" s="73"/>
      <c r="I81" s="129" t="str">
        <f t="shared" si="2"/>
        <v/>
      </c>
    </row>
    <row r="82" spans="1:9" x14ac:dyDescent="0.25">
      <c r="A82" s="71"/>
      <c r="B82" s="224"/>
      <c r="C82" s="224"/>
      <c r="D82" s="224"/>
      <c r="E82" s="72"/>
      <c r="F82" s="73"/>
      <c r="I82" s="129" t="str">
        <f t="shared" si="2"/>
        <v/>
      </c>
    </row>
    <row r="83" spans="1:9" x14ac:dyDescent="0.25">
      <c r="A83" s="71"/>
      <c r="B83" s="224"/>
      <c r="C83" s="224"/>
      <c r="D83" s="224"/>
      <c r="E83" s="72"/>
      <c r="F83" s="73"/>
      <c r="I83" s="129" t="str">
        <f t="shared" si="2"/>
        <v/>
      </c>
    </row>
    <row r="84" spans="1:9" x14ac:dyDescent="0.25">
      <c r="A84" s="71"/>
      <c r="B84" s="224"/>
      <c r="C84" s="224"/>
      <c r="D84" s="224"/>
      <c r="E84" s="72"/>
      <c r="F84" s="73"/>
      <c r="I84" s="129" t="str">
        <f t="shared" si="2"/>
        <v/>
      </c>
    </row>
    <row r="85" spans="1:9" x14ac:dyDescent="0.25">
      <c r="A85" s="71"/>
      <c r="B85" s="224"/>
      <c r="C85" s="224"/>
      <c r="D85" s="224"/>
      <c r="E85" s="72"/>
      <c r="F85" s="73"/>
      <c r="I85" s="129" t="str">
        <f t="shared" si="2"/>
        <v/>
      </c>
    </row>
    <row r="86" spans="1:9" x14ac:dyDescent="0.25">
      <c r="A86" s="71"/>
      <c r="B86" s="224"/>
      <c r="C86" s="224"/>
      <c r="D86" s="224"/>
      <c r="E86" s="72"/>
      <c r="F86" s="73"/>
      <c r="I86" s="129" t="str">
        <f t="shared" si="2"/>
        <v/>
      </c>
    </row>
    <row r="87" spans="1:9" x14ac:dyDescent="0.25">
      <c r="A87" s="71"/>
      <c r="B87" s="224"/>
      <c r="C87" s="224"/>
      <c r="D87" s="224"/>
      <c r="E87" s="72"/>
      <c r="F87" s="73"/>
      <c r="I87" s="129" t="str">
        <f t="shared" si="2"/>
        <v/>
      </c>
    </row>
    <row r="88" spans="1:9" x14ac:dyDescent="0.25">
      <c r="A88" s="71"/>
      <c r="B88" s="224"/>
      <c r="C88" s="224"/>
      <c r="D88" s="224"/>
      <c r="E88" s="72"/>
      <c r="F88" s="73"/>
      <c r="I88" s="129" t="str">
        <f t="shared" si="2"/>
        <v/>
      </c>
    </row>
    <row r="89" spans="1:9" x14ac:dyDescent="0.25">
      <c r="A89" s="71"/>
      <c r="B89" s="224"/>
      <c r="C89" s="224"/>
      <c r="D89" s="224"/>
      <c r="E89" s="72"/>
      <c r="F89" s="73"/>
      <c r="I89" s="129" t="str">
        <f t="shared" si="2"/>
        <v/>
      </c>
    </row>
    <row r="90" spans="1:9" x14ac:dyDescent="0.25">
      <c r="A90" s="71"/>
      <c r="B90" s="224"/>
      <c r="C90" s="224"/>
      <c r="D90" s="224"/>
      <c r="E90" s="72"/>
      <c r="F90" s="73"/>
      <c r="I90" s="129" t="str">
        <f t="shared" si="2"/>
        <v/>
      </c>
    </row>
    <row r="91" spans="1:9" x14ac:dyDescent="0.25">
      <c r="A91" s="71"/>
      <c r="B91" s="224"/>
      <c r="C91" s="224"/>
      <c r="D91" s="224"/>
      <c r="E91" s="72"/>
      <c r="F91" s="73"/>
      <c r="I91" s="129" t="str">
        <f t="shared" si="2"/>
        <v/>
      </c>
    </row>
    <row r="92" spans="1:9" x14ac:dyDescent="0.25">
      <c r="A92" s="71"/>
      <c r="B92" s="224"/>
      <c r="C92" s="224"/>
      <c r="D92" s="224"/>
      <c r="E92" s="72"/>
      <c r="F92" s="73"/>
      <c r="I92" s="129" t="str">
        <f t="shared" si="2"/>
        <v/>
      </c>
    </row>
    <row r="93" spans="1:9" x14ac:dyDescent="0.25">
      <c r="A93" s="71"/>
      <c r="B93" s="224"/>
      <c r="C93" s="224"/>
      <c r="D93" s="224"/>
      <c r="E93" s="72"/>
      <c r="F93" s="73"/>
      <c r="I93" s="129" t="str">
        <f t="shared" si="2"/>
        <v/>
      </c>
    </row>
    <row r="94" spans="1:9" x14ac:dyDescent="0.25">
      <c r="A94" s="71"/>
      <c r="B94" s="224"/>
      <c r="C94" s="224"/>
      <c r="D94" s="224"/>
      <c r="E94" s="72"/>
      <c r="F94" s="73"/>
      <c r="I94" s="129" t="str">
        <f t="shared" si="2"/>
        <v/>
      </c>
    </row>
    <row r="95" spans="1:9" x14ac:dyDescent="0.25">
      <c r="A95" s="71"/>
      <c r="B95" s="224"/>
      <c r="C95" s="224"/>
      <c r="D95" s="224"/>
      <c r="E95" s="72"/>
      <c r="F95" s="73"/>
      <c r="I95" s="129" t="str">
        <f t="shared" ref="I95:I108" si="3">IF(A95="","",HYPERLINK("#'Action Items'!A1", "Go back to Action Items"))</f>
        <v/>
      </c>
    </row>
    <row r="96" spans="1:9" x14ac:dyDescent="0.25">
      <c r="A96" s="71"/>
      <c r="B96" s="224"/>
      <c r="C96" s="224"/>
      <c r="D96" s="224"/>
      <c r="E96" s="72"/>
      <c r="F96" s="73"/>
      <c r="I96" s="129" t="str">
        <f t="shared" si="3"/>
        <v/>
      </c>
    </row>
    <row r="97" spans="1:9" x14ac:dyDescent="0.25">
      <c r="A97" s="71"/>
      <c r="B97" s="224"/>
      <c r="C97" s="224"/>
      <c r="D97" s="224"/>
      <c r="E97" s="72"/>
      <c r="F97" s="73"/>
      <c r="I97" s="129" t="str">
        <f t="shared" si="3"/>
        <v/>
      </c>
    </row>
    <row r="98" spans="1:9" x14ac:dyDescent="0.25">
      <c r="A98" s="71"/>
      <c r="B98" s="224"/>
      <c r="C98" s="224"/>
      <c r="D98" s="224"/>
      <c r="E98" s="72"/>
      <c r="F98" s="73"/>
      <c r="I98" s="129" t="str">
        <f t="shared" si="3"/>
        <v/>
      </c>
    </row>
    <row r="99" spans="1:9" x14ac:dyDescent="0.25">
      <c r="A99" s="71"/>
      <c r="B99" s="224"/>
      <c r="C99" s="224"/>
      <c r="D99" s="224"/>
      <c r="E99" s="72"/>
      <c r="F99" s="73"/>
      <c r="I99" s="129" t="str">
        <f t="shared" si="3"/>
        <v/>
      </c>
    </row>
    <row r="100" spans="1:9" x14ac:dyDescent="0.25">
      <c r="A100" s="71"/>
      <c r="B100" s="224"/>
      <c r="C100" s="224"/>
      <c r="D100" s="224"/>
      <c r="E100" s="72"/>
      <c r="F100" s="73"/>
      <c r="I100" s="129" t="str">
        <f t="shared" si="3"/>
        <v/>
      </c>
    </row>
    <row r="101" spans="1:9" x14ac:dyDescent="0.25">
      <c r="A101" s="71"/>
      <c r="B101" s="224"/>
      <c r="C101" s="224"/>
      <c r="D101" s="224"/>
      <c r="E101" s="72"/>
      <c r="F101" s="73"/>
      <c r="I101" s="129" t="str">
        <f t="shared" si="3"/>
        <v/>
      </c>
    </row>
    <row r="102" spans="1:9" x14ac:dyDescent="0.25">
      <c r="A102" s="71"/>
      <c r="B102" s="224"/>
      <c r="C102" s="224"/>
      <c r="D102" s="224"/>
      <c r="E102" s="72"/>
      <c r="F102" s="73"/>
      <c r="I102" s="129" t="str">
        <f t="shared" si="3"/>
        <v/>
      </c>
    </row>
    <row r="103" spans="1:9" x14ac:dyDescent="0.25">
      <c r="A103" s="71"/>
      <c r="B103" s="224"/>
      <c r="C103" s="224"/>
      <c r="D103" s="224"/>
      <c r="E103" s="72"/>
      <c r="F103" s="73"/>
      <c r="I103" s="129" t="str">
        <f t="shared" si="3"/>
        <v/>
      </c>
    </row>
    <row r="104" spans="1:9" x14ac:dyDescent="0.25">
      <c r="A104" s="71"/>
      <c r="B104" s="224"/>
      <c r="C104" s="224"/>
      <c r="D104" s="224"/>
      <c r="E104" s="72"/>
      <c r="F104" s="73"/>
      <c r="I104" s="129" t="str">
        <f t="shared" si="3"/>
        <v/>
      </c>
    </row>
    <row r="105" spans="1:9" x14ac:dyDescent="0.25">
      <c r="A105" s="71"/>
      <c r="B105" s="224"/>
      <c r="C105" s="224"/>
      <c r="D105" s="224"/>
      <c r="E105" s="72"/>
      <c r="F105" s="73"/>
      <c r="I105" s="129" t="str">
        <f t="shared" si="3"/>
        <v/>
      </c>
    </row>
    <row r="106" spans="1:9" x14ac:dyDescent="0.25">
      <c r="A106" s="71"/>
      <c r="B106" s="224"/>
      <c r="C106" s="224"/>
      <c r="D106" s="224"/>
      <c r="E106" s="72"/>
      <c r="F106" s="73"/>
      <c r="I106" s="129" t="str">
        <f t="shared" si="3"/>
        <v/>
      </c>
    </row>
    <row r="107" spans="1:9" x14ac:dyDescent="0.25">
      <c r="A107" s="71"/>
      <c r="B107" s="224"/>
      <c r="C107" s="224"/>
      <c r="D107" s="224"/>
      <c r="E107" s="72"/>
      <c r="F107" s="73"/>
      <c r="I107" s="129" t="str">
        <f t="shared" si="3"/>
        <v/>
      </c>
    </row>
    <row r="108" spans="1:9" x14ac:dyDescent="0.25">
      <c r="A108" s="71"/>
      <c r="B108" s="224"/>
      <c r="C108" s="224"/>
      <c r="D108" s="224"/>
      <c r="E108" s="72"/>
      <c r="F108" s="73"/>
      <c r="I108" s="129" t="str">
        <f t="shared" si="3"/>
        <v/>
      </c>
    </row>
    <row r="109" spans="1:9" x14ac:dyDescent="0.25">
      <c r="I109" s="129"/>
    </row>
    <row r="110" spans="1:9" x14ac:dyDescent="0.25">
      <c r="I110" s="129"/>
    </row>
  </sheetData>
  <mergeCells count="4">
    <mergeCell ref="E8:G8"/>
    <mergeCell ref="E10:G10"/>
    <mergeCell ref="E11:G11"/>
    <mergeCell ref="E12:G12"/>
  </mergeCells>
  <conditionalFormatting sqref="B19:N19 B25:N26 J20:N24">
    <cfRule type="iconSet" priority="3">
      <iconSet>
        <cfvo type="percent" val="0"/>
        <cfvo type="num" val="1"/>
        <cfvo type="num" val="3"/>
      </iconSet>
    </cfRule>
  </conditionalFormatting>
  <conditionalFormatting sqref="B24:H24">
    <cfRule type="iconSet" priority="2">
      <iconSet>
        <cfvo type="percent" val="0"/>
        <cfvo type="num" val="1"/>
        <cfvo type="num" val="3"/>
      </iconSet>
    </cfRule>
  </conditionalFormatting>
  <conditionalFormatting sqref="I24">
    <cfRule type="iconSet" priority="1">
      <iconSet>
        <cfvo type="percent" val="0"/>
        <cfvo type="num" val="1"/>
        <cfvo type="num" val="3"/>
      </iconSet>
    </cfRule>
  </conditionalFormatting>
  <dataValidations count="4">
    <dataValidation allowBlank="1" showInputMessage="1" showErrorMessage="1" prompt="TK, License, NRE or Royalty" sqref="B7"/>
    <dataValidation allowBlank="1" showInputMessage="1" showErrorMessage="1" prompt="IPD or CSD" sqref="B8"/>
    <dataValidation allowBlank="1" showInputMessage="1" showErrorMessage="1" prompt="70% - 100% : Most likely close in this quarter_x000a_40% - 60% : Normal chance to close_x000a_0% - 30% : Low chance to close" sqref="B10"/>
    <dataValidation allowBlank="1" showInputMessage="1" showErrorMessage="1" prompt="Q1, Q2, Q3 or Q4" sqref="B11"/>
  </dataValidations>
  <hyperlinks>
    <hyperlink ref="A1" location="Menu!A1" display="Back To Menu"/>
    <hyperlink ref="B1" location="'Regular Cases'!A1" display="Regular Cases"/>
    <hyperlink ref="C1" location="QECD!B4" display="QECD"/>
    <hyperlink ref="D1" location="'Action Items'!A1" display="Action Items"/>
    <hyperlink ref="E1" location="Summary!A1" display="Summary"/>
    <hyperlink ref="F1" location="Weekly!A1" display="Weekly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Please choose &quot;High&quot;, &quot;Low&quot; or &quot;Funnel&quot; from the drop-down list, or enter it yourself._x000a__x000a_Funnel -- This project is being cooked and may go real in the next few quarters.">
          <x14:formula1>
            <xm:f>Worksheet!$A$2:$A$4</xm:f>
          </x14:formula1>
          <xm:sqref>B12</xm:sqref>
        </x14:dataValidation>
      </x14:dataValidations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Q110"/>
  <sheetViews>
    <sheetView workbookViewId="0">
      <pane ySplit="2" topLeftCell="A3" activePane="bottomLeft" state="frozen"/>
      <selection pane="bottomLeft"/>
    </sheetView>
  </sheetViews>
  <sheetFormatPr defaultColWidth="18.42578125" defaultRowHeight="15" x14ac:dyDescent="0.25"/>
  <cols>
    <col min="1" max="1" width="24.5703125" style="1" customWidth="1"/>
    <col min="2" max="8" width="15.85546875" style="1" customWidth="1"/>
    <col min="9" max="9" width="17.140625" style="1" bestFit="1" customWidth="1"/>
    <col min="10" max="11" width="15.85546875" style="1" customWidth="1"/>
    <col min="12" max="14" width="15.85546875" style="1" hidden="1" customWidth="1"/>
    <col min="15" max="17" width="0" style="1" hidden="1" customWidth="1"/>
    <col min="18" max="16384" width="18.42578125" style="1"/>
  </cols>
  <sheetData>
    <row r="1" spans="1:17" s="68" customFormat="1" ht="18.75" x14ac:dyDescent="0.25">
      <c r="A1" s="226" t="s">
        <v>150</v>
      </c>
      <c r="B1" s="226" t="s">
        <v>149</v>
      </c>
      <c r="C1" s="226" t="s">
        <v>113</v>
      </c>
      <c r="D1" s="226" t="s">
        <v>21</v>
      </c>
      <c r="E1" s="226" t="s">
        <v>114</v>
      </c>
      <c r="F1" s="226" t="s">
        <v>177</v>
      </c>
    </row>
    <row r="2" spans="1:17" ht="4.5" customHeight="1" x14ac:dyDescent="0.25"/>
    <row r="3" spans="1:17" ht="28.5" x14ac:dyDescent="0.45">
      <c r="D3" s="223" t="str">
        <f ca="1">MID(CELL("filename",A1),FIND("]",CELL("filename",A1))+1,255)  &amp; IF(B5&lt;&gt;"", " : " &amp; B5 &amp; " - " &amp; B6, "")</f>
        <v>Project 29</v>
      </c>
    </row>
    <row r="4" spans="1:17" ht="18.75" x14ac:dyDescent="0.3">
      <c r="A4" s="115" t="s">
        <v>141</v>
      </c>
      <c r="B4" s="95"/>
      <c r="C4" s="95"/>
      <c r="D4" s="95"/>
      <c r="E4" s="95"/>
      <c r="F4" s="95" t="s">
        <v>153</v>
      </c>
      <c r="G4" s="95" t="s">
        <v>154</v>
      </c>
      <c r="L4" s="1" t="s">
        <v>147</v>
      </c>
      <c r="M4" s="1" t="s">
        <v>146</v>
      </c>
      <c r="N4" s="1" t="s">
        <v>152</v>
      </c>
      <c r="P4" s="1" t="s">
        <v>158</v>
      </c>
      <c r="Q4" s="1" t="s">
        <v>155</v>
      </c>
    </row>
    <row r="5" spans="1:17" x14ac:dyDescent="0.25">
      <c r="A5" s="95" t="s">
        <v>156</v>
      </c>
      <c r="B5" s="97"/>
      <c r="C5" s="95"/>
      <c r="D5" s="95" t="s">
        <v>20</v>
      </c>
      <c r="E5" s="95"/>
      <c r="F5" s="98"/>
      <c r="G5" s="98"/>
      <c r="L5" s="218" t="str">
        <f>IF(I23&lt;&gt;"", F5,"")</f>
        <v/>
      </c>
      <c r="M5" s="218" t="str">
        <f>IF(I23&lt;&gt;"","",IF(B10&gt;=40%,F5,""))</f>
        <v/>
      </c>
      <c r="N5" s="218">
        <f>IF(I23&lt;&gt;"","",IF(B10&lt;40%,F5,""))</f>
        <v>0</v>
      </c>
      <c r="P5" s="218" t="str">
        <f>IF(I23&lt;&gt;"", F6,"")</f>
        <v/>
      </c>
      <c r="Q5" s="1">
        <f>IF(P5 = "", F6, "")</f>
        <v>0</v>
      </c>
    </row>
    <row r="6" spans="1:17" x14ac:dyDescent="0.25">
      <c r="A6" s="95" t="s">
        <v>157</v>
      </c>
      <c r="B6" s="97"/>
      <c r="C6" s="95"/>
      <c r="D6" s="95" t="s">
        <v>45</v>
      </c>
      <c r="E6" s="95"/>
      <c r="F6" s="98"/>
      <c r="G6" s="98"/>
    </row>
    <row r="7" spans="1:17" x14ac:dyDescent="0.25">
      <c r="A7" s="95" t="s">
        <v>44</v>
      </c>
      <c r="B7" s="97"/>
      <c r="C7" s="95"/>
      <c r="D7" s="95"/>
      <c r="E7" s="95"/>
      <c r="F7" s="95"/>
      <c r="G7" s="95"/>
    </row>
    <row r="8" spans="1:17" x14ac:dyDescent="0.25">
      <c r="A8" s="95" t="s">
        <v>17</v>
      </c>
      <c r="B8" s="97"/>
      <c r="C8" s="95"/>
      <c r="D8" s="95" t="s">
        <v>43</v>
      </c>
      <c r="E8" s="253"/>
      <c r="F8" s="253"/>
      <c r="G8" s="253"/>
    </row>
    <row r="9" spans="1:17" x14ac:dyDescent="0.25">
      <c r="A9" s="95" t="s">
        <v>18</v>
      </c>
      <c r="B9" s="97"/>
      <c r="C9" s="95"/>
      <c r="D9" s="95"/>
      <c r="E9" s="95"/>
      <c r="F9" s="95"/>
      <c r="G9" s="95"/>
    </row>
    <row r="10" spans="1:17" x14ac:dyDescent="0.25">
      <c r="A10" s="95" t="s">
        <v>19</v>
      </c>
      <c r="B10" s="99"/>
      <c r="C10" s="95"/>
      <c r="D10" s="95" t="s">
        <v>159</v>
      </c>
      <c r="E10" s="253"/>
      <c r="F10" s="253"/>
      <c r="G10" s="253"/>
    </row>
    <row r="11" spans="1:17" x14ac:dyDescent="0.25">
      <c r="A11" s="95" t="s">
        <v>166</v>
      </c>
      <c r="B11" s="97"/>
      <c r="C11" s="95"/>
      <c r="D11" s="95" t="s">
        <v>160</v>
      </c>
      <c r="E11" s="253"/>
      <c r="F11" s="253"/>
      <c r="G11" s="253"/>
    </row>
    <row r="12" spans="1:17" x14ac:dyDescent="0.25">
      <c r="A12" s="95" t="s">
        <v>118</v>
      </c>
      <c r="B12" s="97"/>
      <c r="C12" s="95"/>
      <c r="D12" s="95" t="s">
        <v>161</v>
      </c>
      <c r="E12" s="253"/>
      <c r="F12" s="253"/>
      <c r="G12" s="253"/>
    </row>
    <row r="15" spans="1:17" ht="18.75" x14ac:dyDescent="0.3">
      <c r="A15" s="115" t="str">
        <f>"Stage: " &amp; B15</f>
        <v xml:space="preserve">Stage: </v>
      </c>
      <c r="B15" s="132" t="str">
        <f>IF(I23&lt;&gt;"", 10, IF(G23&lt;&gt;"", 8, IF(C23&lt;&gt;"", 6, IF(E18&lt;&gt;"", 4, IF(B18&lt;&gt;"", 2, "")))))</f>
        <v/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</row>
    <row r="16" spans="1:17" x14ac:dyDescent="0.25">
      <c r="A16" s="127" t="s">
        <v>0</v>
      </c>
      <c r="B16" s="216" t="s">
        <v>3</v>
      </c>
      <c r="C16" s="125" t="s">
        <v>6</v>
      </c>
      <c r="D16" s="125" t="s">
        <v>4</v>
      </c>
      <c r="E16" s="216" t="s">
        <v>5</v>
      </c>
      <c r="F16" s="125" t="s">
        <v>7</v>
      </c>
      <c r="G16" s="95"/>
      <c r="H16" s="95"/>
      <c r="I16" s="95"/>
      <c r="J16" s="95"/>
      <c r="K16" s="95"/>
      <c r="L16" s="95"/>
      <c r="M16" s="95"/>
      <c r="N16" s="95"/>
    </row>
    <row r="17" spans="1:14" x14ac:dyDescent="0.25">
      <c r="A17" s="126" t="s">
        <v>42</v>
      </c>
      <c r="B17" s="119"/>
      <c r="C17" s="119"/>
      <c r="D17" s="119"/>
      <c r="E17" s="119"/>
      <c r="F17" s="140"/>
      <c r="G17" s="96"/>
      <c r="H17" s="96"/>
      <c r="I17" s="96"/>
      <c r="J17" s="96"/>
      <c r="K17" s="96"/>
      <c r="L17" s="96"/>
      <c r="M17" s="96"/>
      <c r="N17" s="96"/>
    </row>
    <row r="18" spans="1:14" x14ac:dyDescent="0.25">
      <c r="A18" s="134" t="s">
        <v>1</v>
      </c>
      <c r="B18" s="118"/>
      <c r="C18" s="118"/>
      <c r="D18" s="118"/>
      <c r="E18" s="118"/>
      <c r="F18" s="133"/>
      <c r="G18" s="96"/>
      <c r="H18" s="96"/>
      <c r="I18" s="96"/>
      <c r="J18" s="96"/>
      <c r="K18" s="96"/>
      <c r="L18" s="96"/>
      <c r="M18" s="96"/>
      <c r="N18" s="96"/>
    </row>
    <row r="19" spans="1:14" x14ac:dyDescent="0.25">
      <c r="A19" s="134" t="s">
        <v>2</v>
      </c>
      <c r="B19" s="121" t="str">
        <f ca="1">IF(B18&lt;&gt;"", "Done", IF(B17&lt;&gt;"",(B17-TODAY()),""))</f>
        <v/>
      </c>
      <c r="C19" s="121" t="str">
        <f t="shared" ref="C19:N19" ca="1" si="0">IF(C18&lt;&gt;"", "Done", IF(C17&lt;&gt;"",(C17-TODAY()),""))</f>
        <v/>
      </c>
      <c r="D19" s="121" t="str">
        <f t="shared" ca="1" si="0"/>
        <v/>
      </c>
      <c r="E19" s="121" t="str">
        <f t="shared" ca="1" si="0"/>
        <v/>
      </c>
      <c r="F19" s="122" t="str">
        <f t="shared" ca="1" si="0"/>
        <v/>
      </c>
      <c r="G19" s="100" t="str">
        <f t="shared" ca="1" si="0"/>
        <v/>
      </c>
      <c r="H19" s="100" t="str">
        <f t="shared" ca="1" si="0"/>
        <v/>
      </c>
      <c r="I19" s="100" t="str">
        <f t="shared" ca="1" si="0"/>
        <v/>
      </c>
      <c r="J19" s="76" t="str">
        <f t="shared" ca="1" si="0"/>
        <v/>
      </c>
      <c r="K19" s="76" t="str">
        <f t="shared" ca="1" si="0"/>
        <v/>
      </c>
      <c r="L19" s="76" t="str">
        <f t="shared" ca="1" si="0"/>
        <v/>
      </c>
      <c r="M19" s="76" t="str">
        <f t="shared" ca="1" si="0"/>
        <v/>
      </c>
      <c r="N19" s="76" t="str">
        <f t="shared" ca="1" si="0"/>
        <v/>
      </c>
    </row>
    <row r="20" spans="1:14" x14ac:dyDescent="0.25">
      <c r="A20" s="135"/>
      <c r="B20" s="114"/>
      <c r="C20" s="114"/>
      <c r="D20" s="114"/>
      <c r="E20" s="114"/>
      <c r="F20" s="114"/>
      <c r="G20" s="114"/>
      <c r="H20" s="114"/>
      <c r="I20" s="114"/>
      <c r="J20" s="76"/>
      <c r="K20" s="76"/>
      <c r="L20" s="76"/>
      <c r="M20" s="76"/>
      <c r="N20" s="76"/>
    </row>
    <row r="21" spans="1:14" ht="30" x14ac:dyDescent="0.25">
      <c r="A21" s="126" t="s">
        <v>9</v>
      </c>
      <c r="B21" s="117" t="s">
        <v>8</v>
      </c>
      <c r="C21" s="217" t="s">
        <v>10</v>
      </c>
      <c r="D21" s="117" t="s">
        <v>11</v>
      </c>
      <c r="E21" s="117" t="s">
        <v>12</v>
      </c>
      <c r="F21" s="117" t="s">
        <v>13</v>
      </c>
      <c r="G21" s="217" t="s">
        <v>14</v>
      </c>
      <c r="H21" s="117" t="s">
        <v>16</v>
      </c>
      <c r="I21" s="217" t="s">
        <v>15</v>
      </c>
      <c r="J21" s="76"/>
      <c r="K21" s="76"/>
      <c r="L21" s="76"/>
      <c r="M21" s="76"/>
      <c r="N21" s="76"/>
    </row>
    <row r="22" spans="1:14" x14ac:dyDescent="0.25">
      <c r="A22" s="134" t="s">
        <v>42</v>
      </c>
      <c r="B22" s="118"/>
      <c r="C22" s="118"/>
      <c r="D22" s="118"/>
      <c r="E22" s="118"/>
      <c r="F22" s="118"/>
      <c r="G22" s="118"/>
      <c r="H22" s="118"/>
      <c r="I22" s="133"/>
      <c r="J22" s="76"/>
      <c r="K22" s="76"/>
      <c r="L22" s="76"/>
      <c r="M22" s="76"/>
      <c r="N22" s="76"/>
    </row>
    <row r="23" spans="1:14" x14ac:dyDescent="0.25">
      <c r="A23" s="134" t="s">
        <v>1</v>
      </c>
      <c r="B23" s="118"/>
      <c r="C23" s="118"/>
      <c r="D23" s="118"/>
      <c r="E23" s="118"/>
      <c r="F23" s="118"/>
      <c r="G23" s="118"/>
      <c r="H23" s="118"/>
      <c r="I23" s="133"/>
      <c r="J23" s="76"/>
      <c r="K23" s="76"/>
      <c r="L23" s="76"/>
      <c r="M23" s="76"/>
      <c r="N23" s="76"/>
    </row>
    <row r="24" spans="1:14" x14ac:dyDescent="0.25">
      <c r="A24" s="136" t="s">
        <v>2</v>
      </c>
      <c r="B24" s="124" t="str">
        <f ca="1">IF(B23&lt;&gt;"", "Done", IF(B22&lt;&gt;"",(B22-TODAY()),""))</f>
        <v/>
      </c>
      <c r="C24" s="124" t="str">
        <f t="shared" ref="C24:I24" ca="1" si="1">IF(C23&lt;&gt;"", "Done", IF(C22&lt;&gt;"",(C22-TODAY()),""))</f>
        <v/>
      </c>
      <c r="D24" s="124" t="str">
        <f t="shared" ca="1" si="1"/>
        <v/>
      </c>
      <c r="E24" s="124" t="str">
        <f t="shared" ca="1" si="1"/>
        <v/>
      </c>
      <c r="F24" s="124" t="str">
        <f t="shared" ca="1" si="1"/>
        <v/>
      </c>
      <c r="G24" s="124" t="str">
        <f t="shared" ca="1" si="1"/>
        <v/>
      </c>
      <c r="H24" s="120" t="str">
        <f t="shared" ca="1" si="1"/>
        <v/>
      </c>
      <c r="I24" s="122" t="str">
        <f t="shared" ca="1" si="1"/>
        <v/>
      </c>
      <c r="J24" s="76"/>
      <c r="K24" s="76"/>
      <c r="L24" s="76"/>
      <c r="M24" s="76"/>
      <c r="N24" s="76"/>
    </row>
    <row r="25" spans="1:14" x14ac:dyDescent="0.25">
      <c r="B25" s="76"/>
      <c r="C25" s="76"/>
      <c r="D25" s="76"/>
      <c r="E25" s="76"/>
      <c r="F25" s="76"/>
      <c r="G25" s="76"/>
      <c r="H25" s="123"/>
      <c r="I25" s="76"/>
      <c r="J25" s="76"/>
      <c r="K25" s="76"/>
      <c r="L25" s="76"/>
      <c r="M25" s="76"/>
      <c r="N25" s="76"/>
    </row>
    <row r="26" spans="1:14" x14ac:dyDescent="0.25"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</row>
    <row r="29" spans="1:14" ht="18.75" x14ac:dyDescent="0.3">
      <c r="A29" s="116" t="s">
        <v>21</v>
      </c>
      <c r="B29" s="66" t="s">
        <v>41</v>
      </c>
      <c r="C29" s="66" t="s">
        <v>42</v>
      </c>
      <c r="D29" s="66" t="s">
        <v>1</v>
      </c>
      <c r="E29" s="66" t="s">
        <v>67</v>
      </c>
      <c r="F29" s="1" t="s">
        <v>43</v>
      </c>
    </row>
    <row r="30" spans="1:14" x14ac:dyDescent="0.25">
      <c r="A30" s="71" t="str">
        <f>IF(B30&lt;&gt;"", IF(D30 = "", 1, ""), "")</f>
        <v/>
      </c>
      <c r="B30" s="224"/>
      <c r="C30" s="224"/>
      <c r="D30" s="224"/>
      <c r="E30" s="72"/>
      <c r="F30" s="73"/>
      <c r="I30" s="129" t="str">
        <f>IF(A30="","",HYPERLINK("#'Action Items'!A1", "Go back to Action Items"))</f>
        <v/>
      </c>
    </row>
    <row r="31" spans="1:14" x14ac:dyDescent="0.25">
      <c r="A31" s="71" t="str">
        <f>IF(B31&lt;&gt;"", IF(D31 = "", MAX($A$30:A30)+1, ""), "")</f>
        <v/>
      </c>
      <c r="B31" s="224"/>
      <c r="C31" s="224"/>
      <c r="D31" s="224"/>
      <c r="E31" s="72"/>
      <c r="F31" s="73"/>
      <c r="I31" s="129" t="str">
        <f t="shared" ref="I31:I94" si="2">IF(A31="","",HYPERLINK("#'Action Items'!A1", "Go back to Action Items"))</f>
        <v/>
      </c>
    </row>
    <row r="32" spans="1:14" x14ac:dyDescent="0.25">
      <c r="A32" s="71" t="str">
        <f>IF(B32&lt;&gt;"", IF(D32 = "", MAX($A$30:A31)+1, ""), "")</f>
        <v/>
      </c>
      <c r="B32" s="224"/>
      <c r="C32" s="224"/>
      <c r="D32" s="224"/>
      <c r="E32" s="72"/>
      <c r="F32" s="73"/>
      <c r="I32" s="129" t="str">
        <f t="shared" si="2"/>
        <v/>
      </c>
    </row>
    <row r="33" spans="1:9" x14ac:dyDescent="0.25">
      <c r="A33" s="71" t="str">
        <f>IF(B33&lt;&gt;"", IF(D33 = "", MAX($A$30:A32)+1, ""), "")</f>
        <v/>
      </c>
      <c r="B33" s="224"/>
      <c r="C33" s="224"/>
      <c r="D33" s="224"/>
      <c r="E33" s="72"/>
      <c r="F33" s="73"/>
      <c r="I33" s="129" t="str">
        <f t="shared" si="2"/>
        <v/>
      </c>
    </row>
    <row r="34" spans="1:9" x14ac:dyDescent="0.25">
      <c r="A34" s="71" t="str">
        <f>IF(B34&lt;&gt;"", IF(D34 = "", MAX($A$30:A33)+1, ""), "")</f>
        <v/>
      </c>
      <c r="B34" s="224"/>
      <c r="C34" s="224"/>
      <c r="D34" s="224"/>
      <c r="E34" s="72"/>
      <c r="F34" s="73"/>
      <c r="I34" s="129" t="str">
        <f t="shared" si="2"/>
        <v/>
      </c>
    </row>
    <row r="35" spans="1:9" x14ac:dyDescent="0.25">
      <c r="A35" s="71" t="str">
        <f>IF(B35&lt;&gt;"", IF(D35 = "", MAX($A$30:A34)+1, ""), "")</f>
        <v/>
      </c>
      <c r="B35" s="224"/>
      <c r="C35" s="224"/>
      <c r="D35" s="224"/>
      <c r="E35" s="72"/>
      <c r="F35" s="73"/>
      <c r="I35" s="129" t="str">
        <f t="shared" si="2"/>
        <v/>
      </c>
    </row>
    <row r="36" spans="1:9" x14ac:dyDescent="0.25">
      <c r="A36" s="71" t="str">
        <f>IF(B36&lt;&gt;"", IF(D36 = "", MAX($A$30:A35)+1, ""), "")</f>
        <v/>
      </c>
      <c r="B36" s="224"/>
      <c r="C36" s="224"/>
      <c r="D36" s="224"/>
      <c r="E36" s="72"/>
      <c r="F36" s="73"/>
      <c r="I36" s="129" t="str">
        <f t="shared" si="2"/>
        <v/>
      </c>
    </row>
    <row r="37" spans="1:9" x14ac:dyDescent="0.25">
      <c r="A37" s="71" t="str">
        <f>IF(B37&lt;&gt;"", IF(D37 = "", MAX($A$30:A36)+1, ""), "")</f>
        <v/>
      </c>
      <c r="B37" s="224"/>
      <c r="C37" s="224"/>
      <c r="D37" s="224"/>
      <c r="E37" s="72"/>
      <c r="F37" s="73"/>
      <c r="I37" s="129" t="str">
        <f t="shared" si="2"/>
        <v/>
      </c>
    </row>
    <row r="38" spans="1:9" x14ac:dyDescent="0.25">
      <c r="A38" s="71" t="str">
        <f>IF(B38&lt;&gt;"", IF(D38 = "", MAX($A$30:A37)+1, ""), "")</f>
        <v/>
      </c>
      <c r="B38" s="224"/>
      <c r="C38" s="224"/>
      <c r="D38" s="224"/>
      <c r="E38" s="72"/>
      <c r="F38" s="73"/>
      <c r="I38" s="129" t="str">
        <f t="shared" si="2"/>
        <v/>
      </c>
    </row>
    <row r="39" spans="1:9" x14ac:dyDescent="0.25">
      <c r="A39" s="71" t="str">
        <f>IF(B39&lt;&gt;"", IF(D39 = "", MAX($A$30:A38)+1, ""), "")</f>
        <v/>
      </c>
      <c r="B39" s="224"/>
      <c r="C39" s="224"/>
      <c r="D39" s="224"/>
      <c r="E39" s="72"/>
      <c r="F39" s="73"/>
      <c r="I39" s="129" t="str">
        <f t="shared" si="2"/>
        <v/>
      </c>
    </row>
    <row r="40" spans="1:9" x14ac:dyDescent="0.25">
      <c r="A40" s="71" t="str">
        <f>IF(B40&lt;&gt;"", IF(D40 = "", MAX($A$30:A39)+1, ""), "")</f>
        <v/>
      </c>
      <c r="B40" s="224"/>
      <c r="C40" s="224"/>
      <c r="D40" s="224"/>
      <c r="E40" s="72"/>
      <c r="F40" s="73"/>
      <c r="I40" s="129" t="str">
        <f t="shared" si="2"/>
        <v/>
      </c>
    </row>
    <row r="41" spans="1:9" x14ac:dyDescent="0.25">
      <c r="A41" s="71" t="str">
        <f>IF(B41&lt;&gt;"", IF(D41 = "", MAX($A$30:A40)+1, ""), "")</f>
        <v/>
      </c>
      <c r="B41" s="224"/>
      <c r="C41" s="224"/>
      <c r="D41" s="224"/>
      <c r="E41" s="72"/>
      <c r="F41" s="73"/>
      <c r="I41" s="129" t="str">
        <f t="shared" si="2"/>
        <v/>
      </c>
    </row>
    <row r="42" spans="1:9" x14ac:dyDescent="0.25">
      <c r="A42" s="71" t="str">
        <f>IF(B42&lt;&gt;"", IF(D42 = "", MAX($A$30:A41)+1, ""), "")</f>
        <v/>
      </c>
      <c r="B42" s="224"/>
      <c r="C42" s="224"/>
      <c r="D42" s="224"/>
      <c r="E42" s="72"/>
      <c r="F42" s="73"/>
      <c r="I42" s="129" t="str">
        <f t="shared" si="2"/>
        <v/>
      </c>
    </row>
    <row r="43" spans="1:9" x14ac:dyDescent="0.25">
      <c r="A43" s="71" t="str">
        <f>IF(B43&lt;&gt;"", IF(D43 = "", MAX($A$30:A42)+1, ""), "")</f>
        <v/>
      </c>
      <c r="B43" s="224"/>
      <c r="C43" s="224"/>
      <c r="D43" s="224"/>
      <c r="E43" s="72"/>
      <c r="F43" s="73"/>
      <c r="I43" s="129" t="str">
        <f t="shared" si="2"/>
        <v/>
      </c>
    </row>
    <row r="44" spans="1:9" x14ac:dyDescent="0.25">
      <c r="A44" s="71" t="str">
        <f>IF(B44&lt;&gt;"", IF(D44 = "", MAX($A$30:A43)+1, ""), "")</f>
        <v/>
      </c>
      <c r="B44" s="224"/>
      <c r="C44" s="224"/>
      <c r="D44" s="224"/>
      <c r="E44" s="72"/>
      <c r="F44" s="73"/>
      <c r="I44" s="129" t="str">
        <f t="shared" si="2"/>
        <v/>
      </c>
    </row>
    <row r="45" spans="1:9" x14ac:dyDescent="0.25">
      <c r="A45" s="71"/>
      <c r="B45" s="224"/>
      <c r="C45" s="224"/>
      <c r="D45" s="224"/>
      <c r="E45" s="72"/>
      <c r="F45" s="73"/>
      <c r="I45" s="129" t="str">
        <f t="shared" si="2"/>
        <v/>
      </c>
    </row>
    <row r="46" spans="1:9" x14ac:dyDescent="0.25">
      <c r="A46" s="71"/>
      <c r="B46" s="224"/>
      <c r="C46" s="224"/>
      <c r="D46" s="224"/>
      <c r="E46" s="72"/>
      <c r="F46" s="73"/>
      <c r="I46" s="129" t="str">
        <f t="shared" si="2"/>
        <v/>
      </c>
    </row>
    <row r="47" spans="1:9" x14ac:dyDescent="0.25">
      <c r="A47" s="71"/>
      <c r="B47" s="224"/>
      <c r="C47" s="224"/>
      <c r="D47" s="224"/>
      <c r="E47" s="72"/>
      <c r="F47" s="73"/>
      <c r="I47" s="129" t="str">
        <f t="shared" si="2"/>
        <v/>
      </c>
    </row>
    <row r="48" spans="1:9" x14ac:dyDescent="0.25">
      <c r="A48" s="71"/>
      <c r="B48" s="224"/>
      <c r="C48" s="224"/>
      <c r="D48" s="224"/>
      <c r="E48" s="72"/>
      <c r="F48" s="73"/>
      <c r="I48" s="129" t="str">
        <f t="shared" si="2"/>
        <v/>
      </c>
    </row>
    <row r="49" spans="1:9" x14ac:dyDescent="0.25">
      <c r="A49" s="71"/>
      <c r="B49" s="224"/>
      <c r="C49" s="224"/>
      <c r="D49" s="224"/>
      <c r="E49" s="72"/>
      <c r="F49" s="73"/>
      <c r="I49" s="129" t="str">
        <f t="shared" si="2"/>
        <v/>
      </c>
    </row>
    <row r="50" spans="1:9" x14ac:dyDescent="0.25">
      <c r="A50" s="71"/>
      <c r="B50" s="224"/>
      <c r="C50" s="224"/>
      <c r="D50" s="224"/>
      <c r="E50" s="72"/>
      <c r="F50" s="73"/>
      <c r="I50" s="129" t="str">
        <f t="shared" si="2"/>
        <v/>
      </c>
    </row>
    <row r="51" spans="1:9" x14ac:dyDescent="0.25">
      <c r="A51" s="71"/>
      <c r="B51" s="224"/>
      <c r="C51" s="224"/>
      <c r="D51" s="224"/>
      <c r="E51" s="72"/>
      <c r="F51" s="73"/>
      <c r="I51" s="129" t="str">
        <f t="shared" si="2"/>
        <v/>
      </c>
    </row>
    <row r="52" spans="1:9" x14ac:dyDescent="0.25">
      <c r="A52" s="71"/>
      <c r="B52" s="224"/>
      <c r="C52" s="224"/>
      <c r="D52" s="224"/>
      <c r="E52" s="72"/>
      <c r="F52" s="73"/>
      <c r="I52" s="129" t="str">
        <f t="shared" si="2"/>
        <v/>
      </c>
    </row>
    <row r="53" spans="1:9" x14ac:dyDescent="0.25">
      <c r="A53" s="71"/>
      <c r="B53" s="224"/>
      <c r="C53" s="224"/>
      <c r="D53" s="224"/>
      <c r="E53" s="72"/>
      <c r="F53" s="73"/>
      <c r="I53" s="129" t="str">
        <f t="shared" si="2"/>
        <v/>
      </c>
    </row>
    <row r="54" spans="1:9" x14ac:dyDescent="0.25">
      <c r="A54" s="71"/>
      <c r="B54" s="224"/>
      <c r="C54" s="224"/>
      <c r="D54" s="224"/>
      <c r="E54" s="72"/>
      <c r="F54" s="73"/>
      <c r="I54" s="129" t="str">
        <f t="shared" si="2"/>
        <v/>
      </c>
    </row>
    <row r="55" spans="1:9" x14ac:dyDescent="0.25">
      <c r="A55" s="71"/>
      <c r="B55" s="224"/>
      <c r="C55" s="224"/>
      <c r="D55" s="224"/>
      <c r="E55" s="72"/>
      <c r="F55" s="73"/>
      <c r="I55" s="129" t="str">
        <f t="shared" si="2"/>
        <v/>
      </c>
    </row>
    <row r="56" spans="1:9" x14ac:dyDescent="0.25">
      <c r="A56" s="71"/>
      <c r="B56" s="224"/>
      <c r="C56" s="224"/>
      <c r="D56" s="224"/>
      <c r="E56" s="72"/>
      <c r="F56" s="73"/>
      <c r="I56" s="129" t="str">
        <f t="shared" si="2"/>
        <v/>
      </c>
    </row>
    <row r="57" spans="1:9" x14ac:dyDescent="0.25">
      <c r="A57" s="71"/>
      <c r="B57" s="224"/>
      <c r="C57" s="224"/>
      <c r="D57" s="224"/>
      <c r="E57" s="72"/>
      <c r="F57" s="73"/>
      <c r="I57" s="129" t="str">
        <f t="shared" si="2"/>
        <v/>
      </c>
    </row>
    <row r="58" spans="1:9" x14ac:dyDescent="0.25">
      <c r="A58" s="71"/>
      <c r="B58" s="224"/>
      <c r="C58" s="224"/>
      <c r="D58" s="224"/>
      <c r="E58" s="72"/>
      <c r="F58" s="73"/>
      <c r="I58" s="129" t="str">
        <f t="shared" si="2"/>
        <v/>
      </c>
    </row>
    <row r="59" spans="1:9" x14ac:dyDescent="0.25">
      <c r="A59" s="71"/>
      <c r="B59" s="224"/>
      <c r="C59" s="224"/>
      <c r="D59" s="224"/>
      <c r="E59" s="72"/>
      <c r="F59" s="73"/>
      <c r="I59" s="129" t="str">
        <f t="shared" si="2"/>
        <v/>
      </c>
    </row>
    <row r="60" spans="1:9" x14ac:dyDescent="0.25">
      <c r="A60" s="71"/>
      <c r="B60" s="224"/>
      <c r="C60" s="224"/>
      <c r="D60" s="224"/>
      <c r="E60" s="72"/>
      <c r="F60" s="73"/>
      <c r="I60" s="129" t="str">
        <f t="shared" si="2"/>
        <v/>
      </c>
    </row>
    <row r="61" spans="1:9" x14ac:dyDescent="0.25">
      <c r="A61" s="71"/>
      <c r="B61" s="224"/>
      <c r="C61" s="224"/>
      <c r="D61" s="224"/>
      <c r="E61" s="72"/>
      <c r="F61" s="73"/>
      <c r="I61" s="129" t="str">
        <f t="shared" si="2"/>
        <v/>
      </c>
    </row>
    <row r="62" spans="1:9" x14ac:dyDescent="0.25">
      <c r="A62" s="71"/>
      <c r="B62" s="224"/>
      <c r="C62" s="224"/>
      <c r="D62" s="224"/>
      <c r="E62" s="72"/>
      <c r="F62" s="73"/>
      <c r="I62" s="129" t="str">
        <f t="shared" si="2"/>
        <v/>
      </c>
    </row>
    <row r="63" spans="1:9" x14ac:dyDescent="0.25">
      <c r="A63" s="71"/>
      <c r="B63" s="224"/>
      <c r="C63" s="224"/>
      <c r="D63" s="224"/>
      <c r="E63" s="72"/>
      <c r="F63" s="73"/>
      <c r="I63" s="129" t="str">
        <f t="shared" si="2"/>
        <v/>
      </c>
    </row>
    <row r="64" spans="1:9" x14ac:dyDescent="0.25">
      <c r="A64" s="71"/>
      <c r="B64" s="224"/>
      <c r="C64" s="224"/>
      <c r="D64" s="224"/>
      <c r="E64" s="72"/>
      <c r="F64" s="73"/>
      <c r="I64" s="129" t="str">
        <f t="shared" si="2"/>
        <v/>
      </c>
    </row>
    <row r="65" spans="1:9" x14ac:dyDescent="0.25">
      <c r="A65" s="71"/>
      <c r="B65" s="224"/>
      <c r="C65" s="224"/>
      <c r="D65" s="224"/>
      <c r="E65" s="72"/>
      <c r="F65" s="73"/>
      <c r="I65" s="129" t="str">
        <f t="shared" si="2"/>
        <v/>
      </c>
    </row>
    <row r="66" spans="1:9" x14ac:dyDescent="0.25">
      <c r="A66" s="71"/>
      <c r="B66" s="224"/>
      <c r="C66" s="224"/>
      <c r="D66" s="224"/>
      <c r="E66" s="72"/>
      <c r="F66" s="73"/>
      <c r="I66" s="129" t="str">
        <f t="shared" si="2"/>
        <v/>
      </c>
    </row>
    <row r="67" spans="1:9" x14ac:dyDescent="0.25">
      <c r="A67" s="71"/>
      <c r="B67" s="224"/>
      <c r="C67" s="224"/>
      <c r="D67" s="224"/>
      <c r="E67" s="72"/>
      <c r="F67" s="73"/>
      <c r="I67" s="129" t="str">
        <f t="shared" si="2"/>
        <v/>
      </c>
    </row>
    <row r="68" spans="1:9" x14ac:dyDescent="0.25">
      <c r="A68" s="71"/>
      <c r="B68" s="224"/>
      <c r="C68" s="224"/>
      <c r="D68" s="224"/>
      <c r="E68" s="72"/>
      <c r="F68" s="73"/>
      <c r="I68" s="129" t="str">
        <f t="shared" si="2"/>
        <v/>
      </c>
    </row>
    <row r="69" spans="1:9" x14ac:dyDescent="0.25">
      <c r="A69" s="71"/>
      <c r="B69" s="224"/>
      <c r="C69" s="224"/>
      <c r="D69" s="224"/>
      <c r="E69" s="72"/>
      <c r="F69" s="73"/>
      <c r="I69" s="129" t="str">
        <f t="shared" si="2"/>
        <v/>
      </c>
    </row>
    <row r="70" spans="1:9" x14ac:dyDescent="0.25">
      <c r="A70" s="71"/>
      <c r="B70" s="224"/>
      <c r="C70" s="224"/>
      <c r="D70" s="224"/>
      <c r="E70" s="72"/>
      <c r="F70" s="73"/>
      <c r="I70" s="129" t="str">
        <f t="shared" si="2"/>
        <v/>
      </c>
    </row>
    <row r="71" spans="1:9" x14ac:dyDescent="0.25">
      <c r="A71" s="71"/>
      <c r="B71" s="224"/>
      <c r="C71" s="224"/>
      <c r="D71" s="224"/>
      <c r="E71" s="72"/>
      <c r="F71" s="73"/>
      <c r="I71" s="129" t="str">
        <f t="shared" si="2"/>
        <v/>
      </c>
    </row>
    <row r="72" spans="1:9" x14ac:dyDescent="0.25">
      <c r="A72" s="71"/>
      <c r="B72" s="224"/>
      <c r="C72" s="224"/>
      <c r="D72" s="224"/>
      <c r="E72" s="72"/>
      <c r="F72" s="73"/>
      <c r="I72" s="129" t="str">
        <f t="shared" si="2"/>
        <v/>
      </c>
    </row>
    <row r="73" spans="1:9" x14ac:dyDescent="0.25">
      <c r="A73" s="71"/>
      <c r="B73" s="224"/>
      <c r="C73" s="224"/>
      <c r="D73" s="224"/>
      <c r="E73" s="72"/>
      <c r="F73" s="73"/>
      <c r="I73" s="129" t="str">
        <f t="shared" si="2"/>
        <v/>
      </c>
    </row>
    <row r="74" spans="1:9" x14ac:dyDescent="0.25">
      <c r="A74" s="71"/>
      <c r="B74" s="224"/>
      <c r="C74" s="224"/>
      <c r="D74" s="224"/>
      <c r="E74" s="72"/>
      <c r="F74" s="73"/>
      <c r="I74" s="129" t="str">
        <f t="shared" si="2"/>
        <v/>
      </c>
    </row>
    <row r="75" spans="1:9" x14ac:dyDescent="0.25">
      <c r="A75" s="71"/>
      <c r="B75" s="224"/>
      <c r="C75" s="224"/>
      <c r="D75" s="224"/>
      <c r="E75" s="72"/>
      <c r="F75" s="73"/>
      <c r="I75" s="129" t="str">
        <f t="shared" si="2"/>
        <v/>
      </c>
    </row>
    <row r="76" spans="1:9" x14ac:dyDescent="0.25">
      <c r="A76" s="71"/>
      <c r="B76" s="224"/>
      <c r="C76" s="224"/>
      <c r="D76" s="224"/>
      <c r="E76" s="72"/>
      <c r="F76" s="73"/>
      <c r="I76" s="129" t="str">
        <f t="shared" si="2"/>
        <v/>
      </c>
    </row>
    <row r="77" spans="1:9" x14ac:dyDescent="0.25">
      <c r="A77" s="71"/>
      <c r="B77" s="224"/>
      <c r="C77" s="224"/>
      <c r="D77" s="224"/>
      <c r="E77" s="72"/>
      <c r="F77" s="73"/>
      <c r="I77" s="129" t="str">
        <f t="shared" si="2"/>
        <v/>
      </c>
    </row>
    <row r="78" spans="1:9" x14ac:dyDescent="0.25">
      <c r="A78" s="71"/>
      <c r="B78" s="224"/>
      <c r="C78" s="224"/>
      <c r="D78" s="224"/>
      <c r="E78" s="72"/>
      <c r="F78" s="73"/>
      <c r="I78" s="129" t="str">
        <f t="shared" si="2"/>
        <v/>
      </c>
    </row>
    <row r="79" spans="1:9" x14ac:dyDescent="0.25">
      <c r="A79" s="71"/>
      <c r="B79" s="224"/>
      <c r="C79" s="224"/>
      <c r="D79" s="224"/>
      <c r="E79" s="72"/>
      <c r="F79" s="73"/>
      <c r="I79" s="129" t="str">
        <f t="shared" si="2"/>
        <v/>
      </c>
    </row>
    <row r="80" spans="1:9" x14ac:dyDescent="0.25">
      <c r="A80" s="71"/>
      <c r="B80" s="224"/>
      <c r="C80" s="224"/>
      <c r="D80" s="224"/>
      <c r="E80" s="72"/>
      <c r="F80" s="73"/>
      <c r="I80" s="129" t="str">
        <f t="shared" si="2"/>
        <v/>
      </c>
    </row>
    <row r="81" spans="1:9" x14ac:dyDescent="0.25">
      <c r="A81" s="71"/>
      <c r="B81" s="224"/>
      <c r="C81" s="224"/>
      <c r="D81" s="224"/>
      <c r="E81" s="72"/>
      <c r="F81" s="73"/>
      <c r="I81" s="129" t="str">
        <f t="shared" si="2"/>
        <v/>
      </c>
    </row>
    <row r="82" spans="1:9" x14ac:dyDescent="0.25">
      <c r="A82" s="71"/>
      <c r="B82" s="224"/>
      <c r="C82" s="224"/>
      <c r="D82" s="224"/>
      <c r="E82" s="72"/>
      <c r="F82" s="73"/>
      <c r="I82" s="129" t="str">
        <f t="shared" si="2"/>
        <v/>
      </c>
    </row>
    <row r="83" spans="1:9" x14ac:dyDescent="0.25">
      <c r="A83" s="71"/>
      <c r="B83" s="224"/>
      <c r="C83" s="224"/>
      <c r="D83" s="224"/>
      <c r="E83" s="72"/>
      <c r="F83" s="73"/>
      <c r="I83" s="129" t="str">
        <f t="shared" si="2"/>
        <v/>
      </c>
    </row>
    <row r="84" spans="1:9" x14ac:dyDescent="0.25">
      <c r="A84" s="71"/>
      <c r="B84" s="224"/>
      <c r="C84" s="224"/>
      <c r="D84" s="224"/>
      <c r="E84" s="72"/>
      <c r="F84" s="73"/>
      <c r="I84" s="129" t="str">
        <f t="shared" si="2"/>
        <v/>
      </c>
    </row>
    <row r="85" spans="1:9" x14ac:dyDescent="0.25">
      <c r="A85" s="71"/>
      <c r="B85" s="224"/>
      <c r="C85" s="224"/>
      <c r="D85" s="224"/>
      <c r="E85" s="72"/>
      <c r="F85" s="73"/>
      <c r="I85" s="129" t="str">
        <f t="shared" si="2"/>
        <v/>
      </c>
    </row>
    <row r="86" spans="1:9" x14ac:dyDescent="0.25">
      <c r="A86" s="71"/>
      <c r="B86" s="224"/>
      <c r="C86" s="224"/>
      <c r="D86" s="224"/>
      <c r="E86" s="72"/>
      <c r="F86" s="73"/>
      <c r="I86" s="129" t="str">
        <f t="shared" si="2"/>
        <v/>
      </c>
    </row>
    <row r="87" spans="1:9" x14ac:dyDescent="0.25">
      <c r="A87" s="71"/>
      <c r="B87" s="224"/>
      <c r="C87" s="224"/>
      <c r="D87" s="224"/>
      <c r="E87" s="72"/>
      <c r="F87" s="73"/>
      <c r="I87" s="129" t="str">
        <f t="shared" si="2"/>
        <v/>
      </c>
    </row>
    <row r="88" spans="1:9" x14ac:dyDescent="0.25">
      <c r="A88" s="71"/>
      <c r="B88" s="224"/>
      <c r="C88" s="224"/>
      <c r="D88" s="224"/>
      <c r="E88" s="72"/>
      <c r="F88" s="73"/>
      <c r="I88" s="129" t="str">
        <f t="shared" si="2"/>
        <v/>
      </c>
    </row>
    <row r="89" spans="1:9" x14ac:dyDescent="0.25">
      <c r="A89" s="71"/>
      <c r="B89" s="224"/>
      <c r="C89" s="224"/>
      <c r="D89" s="224"/>
      <c r="E89" s="72"/>
      <c r="F89" s="73"/>
      <c r="I89" s="129" t="str">
        <f t="shared" si="2"/>
        <v/>
      </c>
    </row>
    <row r="90" spans="1:9" x14ac:dyDescent="0.25">
      <c r="A90" s="71"/>
      <c r="B90" s="224"/>
      <c r="C90" s="224"/>
      <c r="D90" s="224"/>
      <c r="E90" s="72"/>
      <c r="F90" s="73"/>
      <c r="I90" s="129" t="str">
        <f t="shared" si="2"/>
        <v/>
      </c>
    </row>
    <row r="91" spans="1:9" x14ac:dyDescent="0.25">
      <c r="A91" s="71"/>
      <c r="B91" s="224"/>
      <c r="C91" s="224"/>
      <c r="D91" s="224"/>
      <c r="E91" s="72"/>
      <c r="F91" s="73"/>
      <c r="I91" s="129" t="str">
        <f t="shared" si="2"/>
        <v/>
      </c>
    </row>
    <row r="92" spans="1:9" x14ac:dyDescent="0.25">
      <c r="A92" s="71"/>
      <c r="B92" s="224"/>
      <c r="C92" s="224"/>
      <c r="D92" s="224"/>
      <c r="E92" s="72"/>
      <c r="F92" s="73"/>
      <c r="I92" s="129" t="str">
        <f t="shared" si="2"/>
        <v/>
      </c>
    </row>
    <row r="93" spans="1:9" x14ac:dyDescent="0.25">
      <c r="A93" s="71"/>
      <c r="B93" s="224"/>
      <c r="C93" s="224"/>
      <c r="D93" s="224"/>
      <c r="E93" s="72"/>
      <c r="F93" s="73"/>
      <c r="I93" s="129" t="str">
        <f t="shared" si="2"/>
        <v/>
      </c>
    </row>
    <row r="94" spans="1:9" x14ac:dyDescent="0.25">
      <c r="A94" s="71"/>
      <c r="B94" s="224"/>
      <c r="C94" s="224"/>
      <c r="D94" s="224"/>
      <c r="E94" s="72"/>
      <c r="F94" s="73"/>
      <c r="I94" s="129" t="str">
        <f t="shared" si="2"/>
        <v/>
      </c>
    </row>
    <row r="95" spans="1:9" x14ac:dyDescent="0.25">
      <c r="A95" s="71"/>
      <c r="B95" s="224"/>
      <c r="C95" s="224"/>
      <c r="D95" s="224"/>
      <c r="E95" s="72"/>
      <c r="F95" s="73"/>
      <c r="I95" s="129" t="str">
        <f t="shared" ref="I95:I108" si="3">IF(A95="","",HYPERLINK("#'Action Items'!A1", "Go back to Action Items"))</f>
        <v/>
      </c>
    </row>
    <row r="96" spans="1:9" x14ac:dyDescent="0.25">
      <c r="A96" s="71"/>
      <c r="B96" s="224"/>
      <c r="C96" s="224"/>
      <c r="D96" s="224"/>
      <c r="E96" s="72"/>
      <c r="F96" s="73"/>
      <c r="I96" s="129" t="str">
        <f t="shared" si="3"/>
        <v/>
      </c>
    </row>
    <row r="97" spans="1:9" x14ac:dyDescent="0.25">
      <c r="A97" s="71"/>
      <c r="B97" s="224"/>
      <c r="C97" s="224"/>
      <c r="D97" s="224"/>
      <c r="E97" s="72"/>
      <c r="F97" s="73"/>
      <c r="I97" s="129" t="str">
        <f t="shared" si="3"/>
        <v/>
      </c>
    </row>
    <row r="98" spans="1:9" x14ac:dyDescent="0.25">
      <c r="A98" s="71"/>
      <c r="B98" s="224"/>
      <c r="C98" s="224"/>
      <c r="D98" s="224"/>
      <c r="E98" s="72"/>
      <c r="F98" s="73"/>
      <c r="I98" s="129" t="str">
        <f t="shared" si="3"/>
        <v/>
      </c>
    </row>
    <row r="99" spans="1:9" x14ac:dyDescent="0.25">
      <c r="A99" s="71"/>
      <c r="B99" s="224"/>
      <c r="C99" s="224"/>
      <c r="D99" s="224"/>
      <c r="E99" s="72"/>
      <c r="F99" s="73"/>
      <c r="I99" s="129" t="str">
        <f t="shared" si="3"/>
        <v/>
      </c>
    </row>
    <row r="100" spans="1:9" x14ac:dyDescent="0.25">
      <c r="A100" s="71"/>
      <c r="B100" s="224"/>
      <c r="C100" s="224"/>
      <c r="D100" s="224"/>
      <c r="E100" s="72"/>
      <c r="F100" s="73"/>
      <c r="I100" s="129" t="str">
        <f t="shared" si="3"/>
        <v/>
      </c>
    </row>
    <row r="101" spans="1:9" x14ac:dyDescent="0.25">
      <c r="A101" s="71"/>
      <c r="B101" s="224"/>
      <c r="C101" s="224"/>
      <c r="D101" s="224"/>
      <c r="E101" s="72"/>
      <c r="F101" s="73"/>
      <c r="I101" s="129" t="str">
        <f t="shared" si="3"/>
        <v/>
      </c>
    </row>
    <row r="102" spans="1:9" x14ac:dyDescent="0.25">
      <c r="A102" s="71"/>
      <c r="B102" s="224"/>
      <c r="C102" s="224"/>
      <c r="D102" s="224"/>
      <c r="E102" s="72"/>
      <c r="F102" s="73"/>
      <c r="I102" s="129" t="str">
        <f t="shared" si="3"/>
        <v/>
      </c>
    </row>
    <row r="103" spans="1:9" x14ac:dyDescent="0.25">
      <c r="A103" s="71"/>
      <c r="B103" s="224"/>
      <c r="C103" s="224"/>
      <c r="D103" s="224"/>
      <c r="E103" s="72"/>
      <c r="F103" s="73"/>
      <c r="I103" s="129" t="str">
        <f t="shared" si="3"/>
        <v/>
      </c>
    </row>
    <row r="104" spans="1:9" x14ac:dyDescent="0.25">
      <c r="A104" s="71"/>
      <c r="B104" s="224"/>
      <c r="C104" s="224"/>
      <c r="D104" s="224"/>
      <c r="E104" s="72"/>
      <c r="F104" s="73"/>
      <c r="I104" s="129" t="str">
        <f t="shared" si="3"/>
        <v/>
      </c>
    </row>
    <row r="105" spans="1:9" x14ac:dyDescent="0.25">
      <c r="A105" s="71"/>
      <c r="B105" s="224"/>
      <c r="C105" s="224"/>
      <c r="D105" s="224"/>
      <c r="E105" s="72"/>
      <c r="F105" s="73"/>
      <c r="I105" s="129" t="str">
        <f t="shared" si="3"/>
        <v/>
      </c>
    </row>
    <row r="106" spans="1:9" x14ac:dyDescent="0.25">
      <c r="A106" s="71"/>
      <c r="B106" s="224"/>
      <c r="C106" s="224"/>
      <c r="D106" s="224"/>
      <c r="E106" s="72"/>
      <c r="F106" s="73"/>
      <c r="I106" s="129" t="str">
        <f t="shared" si="3"/>
        <v/>
      </c>
    </row>
    <row r="107" spans="1:9" x14ac:dyDescent="0.25">
      <c r="A107" s="71"/>
      <c r="B107" s="224"/>
      <c r="C107" s="224"/>
      <c r="D107" s="224"/>
      <c r="E107" s="72"/>
      <c r="F107" s="73"/>
      <c r="I107" s="129" t="str">
        <f t="shared" si="3"/>
        <v/>
      </c>
    </row>
    <row r="108" spans="1:9" x14ac:dyDescent="0.25">
      <c r="A108" s="71"/>
      <c r="B108" s="224"/>
      <c r="C108" s="224"/>
      <c r="D108" s="224"/>
      <c r="E108" s="72"/>
      <c r="F108" s="73"/>
      <c r="I108" s="129" t="str">
        <f t="shared" si="3"/>
        <v/>
      </c>
    </row>
    <row r="109" spans="1:9" x14ac:dyDescent="0.25">
      <c r="I109" s="129"/>
    </row>
    <row r="110" spans="1:9" x14ac:dyDescent="0.25">
      <c r="I110" s="129"/>
    </row>
  </sheetData>
  <mergeCells count="4">
    <mergeCell ref="E8:G8"/>
    <mergeCell ref="E10:G10"/>
    <mergeCell ref="E11:G11"/>
    <mergeCell ref="E12:G12"/>
  </mergeCells>
  <conditionalFormatting sqref="B19:N19 B25:N26 J20:N24">
    <cfRule type="iconSet" priority="3">
      <iconSet>
        <cfvo type="percent" val="0"/>
        <cfvo type="num" val="1"/>
        <cfvo type="num" val="3"/>
      </iconSet>
    </cfRule>
  </conditionalFormatting>
  <conditionalFormatting sqref="B24:H24">
    <cfRule type="iconSet" priority="2">
      <iconSet>
        <cfvo type="percent" val="0"/>
        <cfvo type="num" val="1"/>
        <cfvo type="num" val="3"/>
      </iconSet>
    </cfRule>
  </conditionalFormatting>
  <conditionalFormatting sqref="I24">
    <cfRule type="iconSet" priority="1">
      <iconSet>
        <cfvo type="percent" val="0"/>
        <cfvo type="num" val="1"/>
        <cfvo type="num" val="3"/>
      </iconSet>
    </cfRule>
  </conditionalFormatting>
  <dataValidations count="4">
    <dataValidation allowBlank="1" showInputMessage="1" showErrorMessage="1" prompt="TK, License, NRE or Royalty" sqref="B7"/>
    <dataValidation allowBlank="1" showInputMessage="1" showErrorMessage="1" prompt="IPD or CSD" sqref="B8"/>
    <dataValidation allowBlank="1" showInputMessage="1" showErrorMessage="1" prompt="70% - 100% : Most likely close in this quarter_x000a_40% - 60% : Normal chance to close_x000a_0% - 30% : Low chance to close" sqref="B10"/>
    <dataValidation allowBlank="1" showInputMessage="1" showErrorMessage="1" prompt="Q1, Q2, Q3 or Q4" sqref="B11"/>
  </dataValidations>
  <hyperlinks>
    <hyperlink ref="A1" location="Menu!A1" display="Back To Menu"/>
    <hyperlink ref="B1" location="'Regular Cases'!A1" display="Regular Cases"/>
    <hyperlink ref="C1" location="QECD!B4" display="QECD"/>
    <hyperlink ref="D1" location="'Action Items'!A1" display="Action Items"/>
    <hyperlink ref="E1" location="Summary!A1" display="Summary"/>
    <hyperlink ref="F1" location="Weekly!A1" display="Weekly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Please choose &quot;High&quot;, &quot;Low&quot; or &quot;Funnel&quot; from the drop-down list, or enter it yourself._x000a__x000a_Funnel -- This project is being cooked and may go real in the next few quarters.">
          <x14:formula1>
            <xm:f>Worksheet!$A$2:$A$4</xm:f>
          </x14:formula1>
          <xm:sqref>B12</xm:sqref>
        </x14:dataValidation>
      </x14:dataValidations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Q110"/>
  <sheetViews>
    <sheetView workbookViewId="0">
      <pane ySplit="2" topLeftCell="A3" activePane="bottomLeft" state="frozen"/>
      <selection pane="bottomLeft"/>
    </sheetView>
  </sheetViews>
  <sheetFormatPr defaultColWidth="18.42578125" defaultRowHeight="15" x14ac:dyDescent="0.25"/>
  <cols>
    <col min="1" max="1" width="24.5703125" style="1" customWidth="1"/>
    <col min="2" max="8" width="15.85546875" style="1" customWidth="1"/>
    <col min="9" max="9" width="17.140625" style="1" bestFit="1" customWidth="1"/>
    <col min="10" max="11" width="15.85546875" style="1" customWidth="1"/>
    <col min="12" max="14" width="15.85546875" style="1" hidden="1" customWidth="1"/>
    <col min="15" max="17" width="0" style="1" hidden="1" customWidth="1"/>
    <col min="18" max="16384" width="18.42578125" style="1"/>
  </cols>
  <sheetData>
    <row r="1" spans="1:17" s="68" customFormat="1" ht="18.75" x14ac:dyDescent="0.25">
      <c r="A1" s="226" t="s">
        <v>150</v>
      </c>
      <c r="B1" s="226" t="s">
        <v>149</v>
      </c>
      <c r="C1" s="226" t="s">
        <v>113</v>
      </c>
      <c r="D1" s="226" t="s">
        <v>21</v>
      </c>
      <c r="E1" s="226" t="s">
        <v>114</v>
      </c>
      <c r="F1" s="226" t="s">
        <v>177</v>
      </c>
    </row>
    <row r="2" spans="1:17" ht="4.5" customHeight="1" x14ac:dyDescent="0.25"/>
    <row r="3" spans="1:17" ht="28.5" x14ac:dyDescent="0.45">
      <c r="D3" s="223" t="str">
        <f ca="1">MID(CELL("filename",A1),FIND("]",CELL("filename",A1))+1,255)  &amp; IF(B5&lt;&gt;"", " : " &amp; B5 &amp; " - " &amp; B6, "")</f>
        <v>Project 30</v>
      </c>
    </row>
    <row r="4" spans="1:17" ht="18.75" x14ac:dyDescent="0.3">
      <c r="A4" s="115" t="s">
        <v>141</v>
      </c>
      <c r="B4" s="95"/>
      <c r="C4" s="95"/>
      <c r="D4" s="95"/>
      <c r="E4" s="95"/>
      <c r="F4" s="95" t="s">
        <v>153</v>
      </c>
      <c r="G4" s="95" t="s">
        <v>154</v>
      </c>
      <c r="L4" s="1" t="s">
        <v>147</v>
      </c>
      <c r="M4" s="1" t="s">
        <v>146</v>
      </c>
      <c r="N4" s="1" t="s">
        <v>152</v>
      </c>
      <c r="P4" s="1" t="s">
        <v>158</v>
      </c>
      <c r="Q4" s="1" t="s">
        <v>155</v>
      </c>
    </row>
    <row r="5" spans="1:17" x14ac:dyDescent="0.25">
      <c r="A5" s="95" t="s">
        <v>156</v>
      </c>
      <c r="B5" s="97"/>
      <c r="C5" s="95"/>
      <c r="D5" s="95" t="s">
        <v>20</v>
      </c>
      <c r="E5" s="95"/>
      <c r="F5" s="98"/>
      <c r="G5" s="98"/>
      <c r="L5" s="218" t="str">
        <f>IF(I23&lt;&gt;"", F5,"")</f>
        <v/>
      </c>
      <c r="M5" s="218" t="str">
        <f>IF(I23&lt;&gt;"","",IF(B10&gt;=40%,F5,""))</f>
        <v/>
      </c>
      <c r="N5" s="218">
        <f>IF(I23&lt;&gt;"","",IF(B10&lt;40%,F5,""))</f>
        <v>0</v>
      </c>
      <c r="P5" s="218" t="str">
        <f>IF(I23&lt;&gt;"", F6,"")</f>
        <v/>
      </c>
      <c r="Q5" s="1">
        <f>IF(P5 = "", F6, "")</f>
        <v>0</v>
      </c>
    </row>
    <row r="6" spans="1:17" x14ac:dyDescent="0.25">
      <c r="A6" s="95" t="s">
        <v>157</v>
      </c>
      <c r="B6" s="97"/>
      <c r="C6" s="95"/>
      <c r="D6" s="95" t="s">
        <v>45</v>
      </c>
      <c r="E6" s="95"/>
      <c r="F6" s="98"/>
      <c r="G6" s="98"/>
    </row>
    <row r="7" spans="1:17" x14ac:dyDescent="0.25">
      <c r="A7" s="95" t="s">
        <v>44</v>
      </c>
      <c r="B7" s="97"/>
      <c r="C7" s="95"/>
      <c r="D7" s="95"/>
      <c r="E7" s="95"/>
      <c r="F7" s="95"/>
      <c r="G7" s="95"/>
    </row>
    <row r="8" spans="1:17" x14ac:dyDescent="0.25">
      <c r="A8" s="95" t="s">
        <v>17</v>
      </c>
      <c r="B8" s="97"/>
      <c r="C8" s="95"/>
      <c r="D8" s="95" t="s">
        <v>43</v>
      </c>
      <c r="E8" s="253"/>
      <c r="F8" s="253"/>
      <c r="G8" s="253"/>
    </row>
    <row r="9" spans="1:17" x14ac:dyDescent="0.25">
      <c r="A9" s="95" t="s">
        <v>18</v>
      </c>
      <c r="B9" s="97"/>
      <c r="C9" s="95"/>
      <c r="D9" s="95"/>
      <c r="E9" s="95"/>
      <c r="F9" s="95"/>
      <c r="G9" s="95"/>
    </row>
    <row r="10" spans="1:17" x14ac:dyDescent="0.25">
      <c r="A10" s="95" t="s">
        <v>19</v>
      </c>
      <c r="B10" s="99"/>
      <c r="C10" s="95"/>
      <c r="D10" s="95" t="s">
        <v>159</v>
      </c>
      <c r="E10" s="253"/>
      <c r="F10" s="253"/>
      <c r="G10" s="253"/>
    </row>
    <row r="11" spans="1:17" x14ac:dyDescent="0.25">
      <c r="A11" s="95" t="s">
        <v>166</v>
      </c>
      <c r="B11" s="97"/>
      <c r="C11" s="95"/>
      <c r="D11" s="95" t="s">
        <v>160</v>
      </c>
      <c r="E11" s="253"/>
      <c r="F11" s="253"/>
      <c r="G11" s="253"/>
    </row>
    <row r="12" spans="1:17" x14ac:dyDescent="0.25">
      <c r="A12" s="95" t="s">
        <v>118</v>
      </c>
      <c r="B12" s="97"/>
      <c r="C12" s="95"/>
      <c r="D12" s="95" t="s">
        <v>161</v>
      </c>
      <c r="E12" s="253"/>
      <c r="F12" s="253"/>
      <c r="G12" s="253"/>
    </row>
    <row r="15" spans="1:17" ht="18.75" x14ac:dyDescent="0.3">
      <c r="A15" s="115" t="str">
        <f>"Stage: " &amp; B15</f>
        <v xml:space="preserve">Stage: </v>
      </c>
      <c r="B15" s="132" t="str">
        <f>IF(I23&lt;&gt;"", 10, IF(G23&lt;&gt;"", 8, IF(C23&lt;&gt;"", 6, IF(E18&lt;&gt;"", 4, IF(B18&lt;&gt;"", 2, "")))))</f>
        <v/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</row>
    <row r="16" spans="1:17" x14ac:dyDescent="0.25">
      <c r="A16" s="127" t="s">
        <v>0</v>
      </c>
      <c r="B16" s="216" t="s">
        <v>3</v>
      </c>
      <c r="C16" s="125" t="s">
        <v>6</v>
      </c>
      <c r="D16" s="125" t="s">
        <v>4</v>
      </c>
      <c r="E16" s="216" t="s">
        <v>5</v>
      </c>
      <c r="F16" s="125" t="s">
        <v>7</v>
      </c>
      <c r="G16" s="95"/>
      <c r="H16" s="95"/>
      <c r="I16" s="95"/>
      <c r="J16" s="95"/>
      <c r="K16" s="95"/>
      <c r="L16" s="95"/>
      <c r="M16" s="95"/>
      <c r="N16" s="95"/>
    </row>
    <row r="17" spans="1:14" x14ac:dyDescent="0.25">
      <c r="A17" s="126" t="s">
        <v>42</v>
      </c>
      <c r="B17" s="119"/>
      <c r="C17" s="119"/>
      <c r="D17" s="119"/>
      <c r="E17" s="119"/>
      <c r="F17" s="140"/>
      <c r="G17" s="96"/>
      <c r="H17" s="96"/>
      <c r="I17" s="96"/>
      <c r="J17" s="96"/>
      <c r="K17" s="96"/>
      <c r="L17" s="96"/>
      <c r="M17" s="96"/>
      <c r="N17" s="96"/>
    </row>
    <row r="18" spans="1:14" x14ac:dyDescent="0.25">
      <c r="A18" s="134" t="s">
        <v>1</v>
      </c>
      <c r="B18" s="118"/>
      <c r="C18" s="118"/>
      <c r="D18" s="118"/>
      <c r="E18" s="118"/>
      <c r="F18" s="133"/>
      <c r="G18" s="96"/>
      <c r="H18" s="96"/>
      <c r="I18" s="96"/>
      <c r="J18" s="96"/>
      <c r="K18" s="96"/>
      <c r="L18" s="96"/>
      <c r="M18" s="96"/>
      <c r="N18" s="96"/>
    </row>
    <row r="19" spans="1:14" x14ac:dyDescent="0.25">
      <c r="A19" s="134" t="s">
        <v>2</v>
      </c>
      <c r="B19" s="121" t="str">
        <f ca="1">IF(B18&lt;&gt;"", "Done", IF(B17&lt;&gt;"",(B17-TODAY()),""))</f>
        <v/>
      </c>
      <c r="C19" s="121" t="str">
        <f t="shared" ref="C19:N19" ca="1" si="0">IF(C18&lt;&gt;"", "Done", IF(C17&lt;&gt;"",(C17-TODAY()),""))</f>
        <v/>
      </c>
      <c r="D19" s="121" t="str">
        <f t="shared" ca="1" si="0"/>
        <v/>
      </c>
      <c r="E19" s="121" t="str">
        <f t="shared" ca="1" si="0"/>
        <v/>
      </c>
      <c r="F19" s="122" t="str">
        <f t="shared" ca="1" si="0"/>
        <v/>
      </c>
      <c r="G19" s="100" t="str">
        <f t="shared" ca="1" si="0"/>
        <v/>
      </c>
      <c r="H19" s="100" t="str">
        <f t="shared" ca="1" si="0"/>
        <v/>
      </c>
      <c r="I19" s="100" t="str">
        <f t="shared" ca="1" si="0"/>
        <v/>
      </c>
      <c r="J19" s="76" t="str">
        <f t="shared" ca="1" si="0"/>
        <v/>
      </c>
      <c r="K19" s="76" t="str">
        <f t="shared" ca="1" si="0"/>
        <v/>
      </c>
      <c r="L19" s="76" t="str">
        <f t="shared" ca="1" si="0"/>
        <v/>
      </c>
      <c r="M19" s="76" t="str">
        <f t="shared" ca="1" si="0"/>
        <v/>
      </c>
      <c r="N19" s="76" t="str">
        <f t="shared" ca="1" si="0"/>
        <v/>
      </c>
    </row>
    <row r="20" spans="1:14" x14ac:dyDescent="0.25">
      <c r="A20" s="135"/>
      <c r="B20" s="114"/>
      <c r="C20" s="114"/>
      <c r="D20" s="114"/>
      <c r="E20" s="114"/>
      <c r="F20" s="114"/>
      <c r="G20" s="114"/>
      <c r="H20" s="114"/>
      <c r="I20" s="114"/>
      <c r="J20" s="76"/>
      <c r="K20" s="76"/>
      <c r="L20" s="76"/>
      <c r="M20" s="76"/>
      <c r="N20" s="76"/>
    </row>
    <row r="21" spans="1:14" ht="30" x14ac:dyDescent="0.25">
      <c r="A21" s="126" t="s">
        <v>9</v>
      </c>
      <c r="B21" s="117" t="s">
        <v>8</v>
      </c>
      <c r="C21" s="217" t="s">
        <v>10</v>
      </c>
      <c r="D21" s="117" t="s">
        <v>11</v>
      </c>
      <c r="E21" s="117" t="s">
        <v>12</v>
      </c>
      <c r="F21" s="117" t="s">
        <v>13</v>
      </c>
      <c r="G21" s="217" t="s">
        <v>14</v>
      </c>
      <c r="H21" s="117" t="s">
        <v>16</v>
      </c>
      <c r="I21" s="217" t="s">
        <v>15</v>
      </c>
      <c r="J21" s="76"/>
      <c r="K21" s="76"/>
      <c r="L21" s="76"/>
      <c r="M21" s="76"/>
      <c r="N21" s="76"/>
    </row>
    <row r="22" spans="1:14" x14ac:dyDescent="0.25">
      <c r="A22" s="134" t="s">
        <v>42</v>
      </c>
      <c r="B22" s="118"/>
      <c r="C22" s="118"/>
      <c r="D22" s="118"/>
      <c r="E22" s="118"/>
      <c r="F22" s="118"/>
      <c r="G22" s="118"/>
      <c r="H22" s="118"/>
      <c r="I22" s="133"/>
      <c r="J22" s="76"/>
      <c r="K22" s="76"/>
      <c r="L22" s="76"/>
      <c r="M22" s="76"/>
      <c r="N22" s="76"/>
    </row>
    <row r="23" spans="1:14" x14ac:dyDescent="0.25">
      <c r="A23" s="134" t="s">
        <v>1</v>
      </c>
      <c r="B23" s="118"/>
      <c r="C23" s="118"/>
      <c r="D23" s="118"/>
      <c r="E23" s="118"/>
      <c r="F23" s="118"/>
      <c r="G23" s="118"/>
      <c r="H23" s="118"/>
      <c r="I23" s="133"/>
      <c r="J23" s="76"/>
      <c r="K23" s="76"/>
      <c r="L23" s="76"/>
      <c r="M23" s="76"/>
      <c r="N23" s="76"/>
    </row>
    <row r="24" spans="1:14" x14ac:dyDescent="0.25">
      <c r="A24" s="136" t="s">
        <v>2</v>
      </c>
      <c r="B24" s="124" t="str">
        <f ca="1">IF(B23&lt;&gt;"", "Done", IF(B22&lt;&gt;"",(B22-TODAY()),""))</f>
        <v/>
      </c>
      <c r="C24" s="124" t="str">
        <f t="shared" ref="C24:I24" ca="1" si="1">IF(C23&lt;&gt;"", "Done", IF(C22&lt;&gt;"",(C22-TODAY()),""))</f>
        <v/>
      </c>
      <c r="D24" s="124" t="str">
        <f t="shared" ca="1" si="1"/>
        <v/>
      </c>
      <c r="E24" s="124" t="str">
        <f t="shared" ca="1" si="1"/>
        <v/>
      </c>
      <c r="F24" s="124" t="str">
        <f t="shared" ca="1" si="1"/>
        <v/>
      </c>
      <c r="G24" s="124" t="str">
        <f t="shared" ca="1" si="1"/>
        <v/>
      </c>
      <c r="H24" s="120" t="str">
        <f t="shared" ca="1" si="1"/>
        <v/>
      </c>
      <c r="I24" s="122" t="str">
        <f t="shared" ca="1" si="1"/>
        <v/>
      </c>
      <c r="J24" s="76"/>
      <c r="K24" s="76"/>
      <c r="L24" s="76"/>
      <c r="M24" s="76"/>
      <c r="N24" s="76"/>
    </row>
    <row r="25" spans="1:14" x14ac:dyDescent="0.25">
      <c r="B25" s="76"/>
      <c r="C25" s="76"/>
      <c r="D25" s="76"/>
      <c r="E25" s="76"/>
      <c r="F25" s="76"/>
      <c r="G25" s="76"/>
      <c r="H25" s="123"/>
      <c r="I25" s="76"/>
      <c r="J25" s="76"/>
      <c r="K25" s="76"/>
      <c r="L25" s="76"/>
      <c r="M25" s="76"/>
      <c r="N25" s="76"/>
    </row>
    <row r="26" spans="1:14" x14ac:dyDescent="0.25"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</row>
    <row r="29" spans="1:14" ht="18.75" x14ac:dyDescent="0.3">
      <c r="A29" s="116" t="s">
        <v>21</v>
      </c>
      <c r="B29" s="66" t="s">
        <v>41</v>
      </c>
      <c r="C29" s="66" t="s">
        <v>42</v>
      </c>
      <c r="D29" s="66" t="s">
        <v>1</v>
      </c>
      <c r="E29" s="66" t="s">
        <v>67</v>
      </c>
      <c r="F29" s="1" t="s">
        <v>43</v>
      </c>
    </row>
    <row r="30" spans="1:14" x14ac:dyDescent="0.25">
      <c r="A30" s="71" t="str">
        <f>IF(B30&lt;&gt;"", IF(D30 = "", 1, ""), "")</f>
        <v/>
      </c>
      <c r="B30" s="224"/>
      <c r="C30" s="224"/>
      <c r="D30" s="224"/>
      <c r="E30" s="72"/>
      <c r="F30" s="73"/>
      <c r="I30" s="129" t="str">
        <f>IF(A30="","",HYPERLINK("#'Action Items'!A1", "Go back to Action Items"))</f>
        <v/>
      </c>
    </row>
    <row r="31" spans="1:14" x14ac:dyDescent="0.25">
      <c r="A31" s="71" t="str">
        <f>IF(B31&lt;&gt;"", IF(D31 = "", MAX($A$30:A30)+1, ""), "")</f>
        <v/>
      </c>
      <c r="B31" s="224"/>
      <c r="C31" s="224"/>
      <c r="D31" s="224"/>
      <c r="E31" s="72"/>
      <c r="F31" s="73"/>
      <c r="I31" s="129" t="str">
        <f t="shared" ref="I31:I94" si="2">IF(A31="","",HYPERLINK("#'Action Items'!A1", "Go back to Action Items"))</f>
        <v/>
      </c>
    </row>
    <row r="32" spans="1:14" x14ac:dyDescent="0.25">
      <c r="A32" s="71" t="str">
        <f>IF(B32&lt;&gt;"", IF(D32 = "", MAX($A$30:A31)+1, ""), "")</f>
        <v/>
      </c>
      <c r="B32" s="224"/>
      <c r="C32" s="224"/>
      <c r="D32" s="224"/>
      <c r="E32" s="72"/>
      <c r="F32" s="73"/>
      <c r="I32" s="129" t="str">
        <f t="shared" si="2"/>
        <v/>
      </c>
    </row>
    <row r="33" spans="1:9" x14ac:dyDescent="0.25">
      <c r="A33" s="71" t="str">
        <f>IF(B33&lt;&gt;"", IF(D33 = "", MAX($A$30:A32)+1, ""), "")</f>
        <v/>
      </c>
      <c r="B33" s="224"/>
      <c r="C33" s="224"/>
      <c r="D33" s="224"/>
      <c r="E33" s="72"/>
      <c r="F33" s="73"/>
      <c r="I33" s="129" t="str">
        <f t="shared" si="2"/>
        <v/>
      </c>
    </row>
    <row r="34" spans="1:9" x14ac:dyDescent="0.25">
      <c r="A34" s="71" t="str">
        <f>IF(B34&lt;&gt;"", IF(D34 = "", MAX($A$30:A33)+1, ""), "")</f>
        <v/>
      </c>
      <c r="B34" s="224"/>
      <c r="C34" s="224"/>
      <c r="D34" s="224"/>
      <c r="E34" s="72"/>
      <c r="F34" s="73"/>
      <c r="I34" s="129" t="str">
        <f t="shared" si="2"/>
        <v/>
      </c>
    </row>
    <row r="35" spans="1:9" x14ac:dyDescent="0.25">
      <c r="A35" s="71" t="str">
        <f>IF(B35&lt;&gt;"", IF(D35 = "", MAX($A$30:A34)+1, ""), "")</f>
        <v/>
      </c>
      <c r="B35" s="224"/>
      <c r="C35" s="224"/>
      <c r="D35" s="224"/>
      <c r="E35" s="72"/>
      <c r="F35" s="73"/>
      <c r="I35" s="129" t="str">
        <f t="shared" si="2"/>
        <v/>
      </c>
    </row>
    <row r="36" spans="1:9" x14ac:dyDescent="0.25">
      <c r="A36" s="71" t="str">
        <f>IF(B36&lt;&gt;"", IF(D36 = "", MAX($A$30:A35)+1, ""), "")</f>
        <v/>
      </c>
      <c r="B36" s="224"/>
      <c r="C36" s="224"/>
      <c r="D36" s="224"/>
      <c r="E36" s="72"/>
      <c r="F36" s="73"/>
      <c r="I36" s="129" t="str">
        <f t="shared" si="2"/>
        <v/>
      </c>
    </row>
    <row r="37" spans="1:9" x14ac:dyDescent="0.25">
      <c r="A37" s="71" t="str">
        <f>IF(B37&lt;&gt;"", IF(D37 = "", MAX($A$30:A36)+1, ""), "")</f>
        <v/>
      </c>
      <c r="B37" s="224"/>
      <c r="C37" s="224"/>
      <c r="D37" s="224"/>
      <c r="E37" s="72"/>
      <c r="F37" s="73"/>
      <c r="I37" s="129" t="str">
        <f t="shared" si="2"/>
        <v/>
      </c>
    </row>
    <row r="38" spans="1:9" x14ac:dyDescent="0.25">
      <c r="A38" s="71" t="str">
        <f>IF(B38&lt;&gt;"", IF(D38 = "", MAX($A$30:A37)+1, ""), "")</f>
        <v/>
      </c>
      <c r="B38" s="224"/>
      <c r="C38" s="224"/>
      <c r="D38" s="224"/>
      <c r="E38" s="72"/>
      <c r="F38" s="73"/>
      <c r="I38" s="129" t="str">
        <f t="shared" si="2"/>
        <v/>
      </c>
    </row>
    <row r="39" spans="1:9" x14ac:dyDescent="0.25">
      <c r="A39" s="71" t="str">
        <f>IF(B39&lt;&gt;"", IF(D39 = "", MAX($A$30:A38)+1, ""), "")</f>
        <v/>
      </c>
      <c r="B39" s="224"/>
      <c r="C39" s="224"/>
      <c r="D39" s="224"/>
      <c r="E39" s="72"/>
      <c r="F39" s="73"/>
      <c r="I39" s="129" t="str">
        <f t="shared" si="2"/>
        <v/>
      </c>
    </row>
    <row r="40" spans="1:9" x14ac:dyDescent="0.25">
      <c r="A40" s="71" t="str">
        <f>IF(B40&lt;&gt;"", IF(D40 = "", MAX($A$30:A39)+1, ""), "")</f>
        <v/>
      </c>
      <c r="B40" s="224"/>
      <c r="C40" s="224"/>
      <c r="D40" s="224"/>
      <c r="E40" s="72"/>
      <c r="F40" s="73"/>
      <c r="I40" s="129" t="str">
        <f t="shared" si="2"/>
        <v/>
      </c>
    </row>
    <row r="41" spans="1:9" x14ac:dyDescent="0.25">
      <c r="A41" s="71" t="str">
        <f>IF(B41&lt;&gt;"", IF(D41 = "", MAX($A$30:A40)+1, ""), "")</f>
        <v/>
      </c>
      <c r="B41" s="224"/>
      <c r="C41" s="224"/>
      <c r="D41" s="224"/>
      <c r="E41" s="72"/>
      <c r="F41" s="73"/>
      <c r="I41" s="129" t="str">
        <f t="shared" si="2"/>
        <v/>
      </c>
    </row>
    <row r="42" spans="1:9" x14ac:dyDescent="0.25">
      <c r="A42" s="71" t="str">
        <f>IF(B42&lt;&gt;"", IF(D42 = "", MAX($A$30:A41)+1, ""), "")</f>
        <v/>
      </c>
      <c r="B42" s="224"/>
      <c r="C42" s="224"/>
      <c r="D42" s="224"/>
      <c r="E42" s="72"/>
      <c r="F42" s="73"/>
      <c r="I42" s="129" t="str">
        <f t="shared" si="2"/>
        <v/>
      </c>
    </row>
    <row r="43" spans="1:9" x14ac:dyDescent="0.25">
      <c r="A43" s="71" t="str">
        <f>IF(B43&lt;&gt;"", IF(D43 = "", MAX($A$30:A42)+1, ""), "")</f>
        <v/>
      </c>
      <c r="B43" s="224"/>
      <c r="C43" s="224"/>
      <c r="D43" s="224"/>
      <c r="E43" s="72"/>
      <c r="F43" s="73"/>
      <c r="I43" s="129" t="str">
        <f t="shared" si="2"/>
        <v/>
      </c>
    </row>
    <row r="44" spans="1:9" x14ac:dyDescent="0.25">
      <c r="A44" s="71" t="str">
        <f>IF(B44&lt;&gt;"", IF(D44 = "", MAX($A$30:A43)+1, ""), "")</f>
        <v/>
      </c>
      <c r="B44" s="224"/>
      <c r="C44" s="224"/>
      <c r="D44" s="224"/>
      <c r="E44" s="72"/>
      <c r="F44" s="73"/>
      <c r="I44" s="129" t="str">
        <f t="shared" si="2"/>
        <v/>
      </c>
    </row>
    <row r="45" spans="1:9" x14ac:dyDescent="0.25">
      <c r="A45" s="71"/>
      <c r="B45" s="224"/>
      <c r="C45" s="224"/>
      <c r="D45" s="224"/>
      <c r="E45" s="72"/>
      <c r="F45" s="73"/>
      <c r="I45" s="129" t="str">
        <f t="shared" si="2"/>
        <v/>
      </c>
    </row>
    <row r="46" spans="1:9" x14ac:dyDescent="0.25">
      <c r="A46" s="71"/>
      <c r="B46" s="224"/>
      <c r="C46" s="224"/>
      <c r="D46" s="224"/>
      <c r="E46" s="72"/>
      <c r="F46" s="73"/>
      <c r="I46" s="129" t="str">
        <f t="shared" si="2"/>
        <v/>
      </c>
    </row>
    <row r="47" spans="1:9" x14ac:dyDescent="0.25">
      <c r="A47" s="71"/>
      <c r="B47" s="224"/>
      <c r="C47" s="224"/>
      <c r="D47" s="224"/>
      <c r="E47" s="72"/>
      <c r="F47" s="73"/>
      <c r="I47" s="129" t="str">
        <f t="shared" si="2"/>
        <v/>
      </c>
    </row>
    <row r="48" spans="1:9" x14ac:dyDescent="0.25">
      <c r="A48" s="71"/>
      <c r="B48" s="224"/>
      <c r="C48" s="224"/>
      <c r="D48" s="224"/>
      <c r="E48" s="72"/>
      <c r="F48" s="73"/>
      <c r="I48" s="129" t="str">
        <f t="shared" si="2"/>
        <v/>
      </c>
    </row>
    <row r="49" spans="1:9" x14ac:dyDescent="0.25">
      <c r="A49" s="71"/>
      <c r="B49" s="224"/>
      <c r="C49" s="224"/>
      <c r="D49" s="224"/>
      <c r="E49" s="72"/>
      <c r="F49" s="73"/>
      <c r="I49" s="129" t="str">
        <f t="shared" si="2"/>
        <v/>
      </c>
    </row>
    <row r="50" spans="1:9" x14ac:dyDescent="0.25">
      <c r="A50" s="71"/>
      <c r="B50" s="224"/>
      <c r="C50" s="224"/>
      <c r="D50" s="224"/>
      <c r="E50" s="72"/>
      <c r="F50" s="73"/>
      <c r="I50" s="129" t="str">
        <f t="shared" si="2"/>
        <v/>
      </c>
    </row>
    <row r="51" spans="1:9" x14ac:dyDescent="0.25">
      <c r="A51" s="71"/>
      <c r="B51" s="224"/>
      <c r="C51" s="224"/>
      <c r="D51" s="224"/>
      <c r="E51" s="72"/>
      <c r="F51" s="73"/>
      <c r="I51" s="129" t="str">
        <f t="shared" si="2"/>
        <v/>
      </c>
    </row>
    <row r="52" spans="1:9" x14ac:dyDescent="0.25">
      <c r="A52" s="71"/>
      <c r="B52" s="224"/>
      <c r="C52" s="224"/>
      <c r="D52" s="224"/>
      <c r="E52" s="72"/>
      <c r="F52" s="73"/>
      <c r="I52" s="129" t="str">
        <f t="shared" si="2"/>
        <v/>
      </c>
    </row>
    <row r="53" spans="1:9" x14ac:dyDescent="0.25">
      <c r="A53" s="71"/>
      <c r="B53" s="224"/>
      <c r="C53" s="224"/>
      <c r="D53" s="224"/>
      <c r="E53" s="72"/>
      <c r="F53" s="73"/>
      <c r="I53" s="129" t="str">
        <f t="shared" si="2"/>
        <v/>
      </c>
    </row>
    <row r="54" spans="1:9" x14ac:dyDescent="0.25">
      <c r="A54" s="71"/>
      <c r="B54" s="224"/>
      <c r="C54" s="224"/>
      <c r="D54" s="224"/>
      <c r="E54" s="72"/>
      <c r="F54" s="73"/>
      <c r="I54" s="129" t="str">
        <f t="shared" si="2"/>
        <v/>
      </c>
    </row>
    <row r="55" spans="1:9" x14ac:dyDescent="0.25">
      <c r="A55" s="71"/>
      <c r="B55" s="224"/>
      <c r="C55" s="224"/>
      <c r="D55" s="224"/>
      <c r="E55" s="72"/>
      <c r="F55" s="73"/>
      <c r="I55" s="129" t="str">
        <f t="shared" si="2"/>
        <v/>
      </c>
    </row>
    <row r="56" spans="1:9" x14ac:dyDescent="0.25">
      <c r="A56" s="71"/>
      <c r="B56" s="224"/>
      <c r="C56" s="224"/>
      <c r="D56" s="224"/>
      <c r="E56" s="72"/>
      <c r="F56" s="73"/>
      <c r="I56" s="129" t="str">
        <f t="shared" si="2"/>
        <v/>
      </c>
    </row>
    <row r="57" spans="1:9" x14ac:dyDescent="0.25">
      <c r="A57" s="71"/>
      <c r="B57" s="224"/>
      <c r="C57" s="224"/>
      <c r="D57" s="224"/>
      <c r="E57" s="72"/>
      <c r="F57" s="73"/>
      <c r="I57" s="129" t="str">
        <f t="shared" si="2"/>
        <v/>
      </c>
    </row>
    <row r="58" spans="1:9" x14ac:dyDescent="0.25">
      <c r="A58" s="71"/>
      <c r="B58" s="224"/>
      <c r="C58" s="224"/>
      <c r="D58" s="224"/>
      <c r="E58" s="72"/>
      <c r="F58" s="73"/>
      <c r="I58" s="129" t="str">
        <f t="shared" si="2"/>
        <v/>
      </c>
    </row>
    <row r="59" spans="1:9" x14ac:dyDescent="0.25">
      <c r="A59" s="71"/>
      <c r="B59" s="224"/>
      <c r="C59" s="224"/>
      <c r="D59" s="224"/>
      <c r="E59" s="72"/>
      <c r="F59" s="73"/>
      <c r="I59" s="129" t="str">
        <f t="shared" si="2"/>
        <v/>
      </c>
    </row>
    <row r="60" spans="1:9" x14ac:dyDescent="0.25">
      <c r="A60" s="71"/>
      <c r="B60" s="224"/>
      <c r="C60" s="224"/>
      <c r="D60" s="224"/>
      <c r="E60" s="72"/>
      <c r="F60" s="73"/>
      <c r="I60" s="129" t="str">
        <f t="shared" si="2"/>
        <v/>
      </c>
    </row>
    <row r="61" spans="1:9" x14ac:dyDescent="0.25">
      <c r="A61" s="71"/>
      <c r="B61" s="224"/>
      <c r="C61" s="224"/>
      <c r="D61" s="224"/>
      <c r="E61" s="72"/>
      <c r="F61" s="73"/>
      <c r="I61" s="129" t="str">
        <f t="shared" si="2"/>
        <v/>
      </c>
    </row>
    <row r="62" spans="1:9" x14ac:dyDescent="0.25">
      <c r="A62" s="71"/>
      <c r="B62" s="224"/>
      <c r="C62" s="224"/>
      <c r="D62" s="224"/>
      <c r="E62" s="72"/>
      <c r="F62" s="73"/>
      <c r="I62" s="129" t="str">
        <f t="shared" si="2"/>
        <v/>
      </c>
    </row>
    <row r="63" spans="1:9" x14ac:dyDescent="0.25">
      <c r="A63" s="71"/>
      <c r="B63" s="224"/>
      <c r="C63" s="224"/>
      <c r="D63" s="224"/>
      <c r="E63" s="72"/>
      <c r="F63" s="73"/>
      <c r="I63" s="129" t="str">
        <f t="shared" si="2"/>
        <v/>
      </c>
    </row>
    <row r="64" spans="1:9" x14ac:dyDescent="0.25">
      <c r="A64" s="71"/>
      <c r="B64" s="224"/>
      <c r="C64" s="224"/>
      <c r="D64" s="224"/>
      <c r="E64" s="72"/>
      <c r="F64" s="73"/>
      <c r="I64" s="129" t="str">
        <f t="shared" si="2"/>
        <v/>
      </c>
    </row>
    <row r="65" spans="1:9" x14ac:dyDescent="0.25">
      <c r="A65" s="71"/>
      <c r="B65" s="224"/>
      <c r="C65" s="224"/>
      <c r="D65" s="224"/>
      <c r="E65" s="72"/>
      <c r="F65" s="73"/>
      <c r="I65" s="129" t="str">
        <f t="shared" si="2"/>
        <v/>
      </c>
    </row>
    <row r="66" spans="1:9" x14ac:dyDescent="0.25">
      <c r="A66" s="71"/>
      <c r="B66" s="224"/>
      <c r="C66" s="224"/>
      <c r="D66" s="224"/>
      <c r="E66" s="72"/>
      <c r="F66" s="73"/>
      <c r="I66" s="129" t="str">
        <f t="shared" si="2"/>
        <v/>
      </c>
    </row>
    <row r="67" spans="1:9" x14ac:dyDescent="0.25">
      <c r="A67" s="71"/>
      <c r="B67" s="224"/>
      <c r="C67" s="224"/>
      <c r="D67" s="224"/>
      <c r="E67" s="72"/>
      <c r="F67" s="73"/>
      <c r="I67" s="129" t="str">
        <f t="shared" si="2"/>
        <v/>
      </c>
    </row>
    <row r="68" spans="1:9" x14ac:dyDescent="0.25">
      <c r="A68" s="71"/>
      <c r="B68" s="224"/>
      <c r="C68" s="224"/>
      <c r="D68" s="224"/>
      <c r="E68" s="72"/>
      <c r="F68" s="73"/>
      <c r="I68" s="129" t="str">
        <f t="shared" si="2"/>
        <v/>
      </c>
    </row>
    <row r="69" spans="1:9" x14ac:dyDescent="0.25">
      <c r="A69" s="71"/>
      <c r="B69" s="224"/>
      <c r="C69" s="224"/>
      <c r="D69" s="224"/>
      <c r="E69" s="72"/>
      <c r="F69" s="73"/>
      <c r="I69" s="129" t="str">
        <f t="shared" si="2"/>
        <v/>
      </c>
    </row>
    <row r="70" spans="1:9" x14ac:dyDescent="0.25">
      <c r="A70" s="71"/>
      <c r="B70" s="224"/>
      <c r="C70" s="224"/>
      <c r="D70" s="224"/>
      <c r="E70" s="72"/>
      <c r="F70" s="73"/>
      <c r="I70" s="129" t="str">
        <f t="shared" si="2"/>
        <v/>
      </c>
    </row>
    <row r="71" spans="1:9" x14ac:dyDescent="0.25">
      <c r="A71" s="71"/>
      <c r="B71" s="224"/>
      <c r="C71" s="224"/>
      <c r="D71" s="224"/>
      <c r="E71" s="72"/>
      <c r="F71" s="73"/>
      <c r="I71" s="129" t="str">
        <f t="shared" si="2"/>
        <v/>
      </c>
    </row>
    <row r="72" spans="1:9" x14ac:dyDescent="0.25">
      <c r="A72" s="71"/>
      <c r="B72" s="224"/>
      <c r="C72" s="224"/>
      <c r="D72" s="224"/>
      <c r="E72" s="72"/>
      <c r="F72" s="73"/>
      <c r="I72" s="129" t="str">
        <f t="shared" si="2"/>
        <v/>
      </c>
    </row>
    <row r="73" spans="1:9" x14ac:dyDescent="0.25">
      <c r="A73" s="71"/>
      <c r="B73" s="224"/>
      <c r="C73" s="224"/>
      <c r="D73" s="224"/>
      <c r="E73" s="72"/>
      <c r="F73" s="73"/>
      <c r="I73" s="129" t="str">
        <f t="shared" si="2"/>
        <v/>
      </c>
    </row>
    <row r="74" spans="1:9" x14ac:dyDescent="0.25">
      <c r="A74" s="71"/>
      <c r="B74" s="224"/>
      <c r="C74" s="224"/>
      <c r="D74" s="224"/>
      <c r="E74" s="72"/>
      <c r="F74" s="73"/>
      <c r="I74" s="129" t="str">
        <f t="shared" si="2"/>
        <v/>
      </c>
    </row>
    <row r="75" spans="1:9" x14ac:dyDescent="0.25">
      <c r="A75" s="71"/>
      <c r="B75" s="224"/>
      <c r="C75" s="224"/>
      <c r="D75" s="224"/>
      <c r="E75" s="72"/>
      <c r="F75" s="73"/>
      <c r="I75" s="129" t="str">
        <f t="shared" si="2"/>
        <v/>
      </c>
    </row>
    <row r="76" spans="1:9" x14ac:dyDescent="0.25">
      <c r="A76" s="71"/>
      <c r="B76" s="224"/>
      <c r="C76" s="224"/>
      <c r="D76" s="224"/>
      <c r="E76" s="72"/>
      <c r="F76" s="73"/>
      <c r="I76" s="129" t="str">
        <f t="shared" si="2"/>
        <v/>
      </c>
    </row>
    <row r="77" spans="1:9" x14ac:dyDescent="0.25">
      <c r="A77" s="71"/>
      <c r="B77" s="224"/>
      <c r="C77" s="224"/>
      <c r="D77" s="224"/>
      <c r="E77" s="72"/>
      <c r="F77" s="73"/>
      <c r="I77" s="129" t="str">
        <f t="shared" si="2"/>
        <v/>
      </c>
    </row>
    <row r="78" spans="1:9" x14ac:dyDescent="0.25">
      <c r="A78" s="71"/>
      <c r="B78" s="224"/>
      <c r="C78" s="224"/>
      <c r="D78" s="224"/>
      <c r="E78" s="72"/>
      <c r="F78" s="73"/>
      <c r="I78" s="129" t="str">
        <f t="shared" si="2"/>
        <v/>
      </c>
    </row>
    <row r="79" spans="1:9" x14ac:dyDescent="0.25">
      <c r="A79" s="71"/>
      <c r="B79" s="224"/>
      <c r="C79" s="224"/>
      <c r="D79" s="224"/>
      <c r="E79" s="72"/>
      <c r="F79" s="73"/>
      <c r="I79" s="129" t="str">
        <f t="shared" si="2"/>
        <v/>
      </c>
    </row>
    <row r="80" spans="1:9" x14ac:dyDescent="0.25">
      <c r="A80" s="71"/>
      <c r="B80" s="224"/>
      <c r="C80" s="224"/>
      <c r="D80" s="224"/>
      <c r="E80" s="72"/>
      <c r="F80" s="73"/>
      <c r="I80" s="129" t="str">
        <f t="shared" si="2"/>
        <v/>
      </c>
    </row>
    <row r="81" spans="1:9" x14ac:dyDescent="0.25">
      <c r="A81" s="71"/>
      <c r="B81" s="224"/>
      <c r="C81" s="224"/>
      <c r="D81" s="224"/>
      <c r="E81" s="72"/>
      <c r="F81" s="73"/>
      <c r="I81" s="129" t="str">
        <f t="shared" si="2"/>
        <v/>
      </c>
    </row>
    <row r="82" spans="1:9" x14ac:dyDescent="0.25">
      <c r="A82" s="71"/>
      <c r="B82" s="224"/>
      <c r="C82" s="224"/>
      <c r="D82" s="224"/>
      <c r="E82" s="72"/>
      <c r="F82" s="73"/>
      <c r="I82" s="129" t="str">
        <f t="shared" si="2"/>
        <v/>
      </c>
    </row>
    <row r="83" spans="1:9" x14ac:dyDescent="0.25">
      <c r="A83" s="71"/>
      <c r="B83" s="224"/>
      <c r="C83" s="224"/>
      <c r="D83" s="224"/>
      <c r="E83" s="72"/>
      <c r="F83" s="73"/>
      <c r="I83" s="129" t="str">
        <f t="shared" si="2"/>
        <v/>
      </c>
    </row>
    <row r="84" spans="1:9" x14ac:dyDescent="0.25">
      <c r="A84" s="71"/>
      <c r="B84" s="224"/>
      <c r="C84" s="224"/>
      <c r="D84" s="224"/>
      <c r="E84" s="72"/>
      <c r="F84" s="73"/>
      <c r="I84" s="129" t="str">
        <f t="shared" si="2"/>
        <v/>
      </c>
    </row>
    <row r="85" spans="1:9" x14ac:dyDescent="0.25">
      <c r="A85" s="71"/>
      <c r="B85" s="224"/>
      <c r="C85" s="224"/>
      <c r="D85" s="224"/>
      <c r="E85" s="72"/>
      <c r="F85" s="73"/>
      <c r="I85" s="129" t="str">
        <f t="shared" si="2"/>
        <v/>
      </c>
    </row>
    <row r="86" spans="1:9" x14ac:dyDescent="0.25">
      <c r="A86" s="71"/>
      <c r="B86" s="224"/>
      <c r="C86" s="224"/>
      <c r="D86" s="224"/>
      <c r="E86" s="72"/>
      <c r="F86" s="73"/>
      <c r="I86" s="129" t="str">
        <f t="shared" si="2"/>
        <v/>
      </c>
    </row>
    <row r="87" spans="1:9" x14ac:dyDescent="0.25">
      <c r="A87" s="71"/>
      <c r="B87" s="224"/>
      <c r="C87" s="224"/>
      <c r="D87" s="224"/>
      <c r="E87" s="72"/>
      <c r="F87" s="73"/>
      <c r="I87" s="129" t="str">
        <f t="shared" si="2"/>
        <v/>
      </c>
    </row>
    <row r="88" spans="1:9" x14ac:dyDescent="0.25">
      <c r="A88" s="71"/>
      <c r="B88" s="224"/>
      <c r="C88" s="224"/>
      <c r="D88" s="224"/>
      <c r="E88" s="72"/>
      <c r="F88" s="73"/>
      <c r="I88" s="129" t="str">
        <f t="shared" si="2"/>
        <v/>
      </c>
    </row>
    <row r="89" spans="1:9" x14ac:dyDescent="0.25">
      <c r="A89" s="71"/>
      <c r="B89" s="224"/>
      <c r="C89" s="224"/>
      <c r="D89" s="224"/>
      <c r="E89" s="72"/>
      <c r="F89" s="73"/>
      <c r="I89" s="129" t="str">
        <f t="shared" si="2"/>
        <v/>
      </c>
    </row>
    <row r="90" spans="1:9" x14ac:dyDescent="0.25">
      <c r="A90" s="71"/>
      <c r="B90" s="224"/>
      <c r="C90" s="224"/>
      <c r="D90" s="224"/>
      <c r="E90" s="72"/>
      <c r="F90" s="73"/>
      <c r="I90" s="129" t="str">
        <f t="shared" si="2"/>
        <v/>
      </c>
    </row>
    <row r="91" spans="1:9" x14ac:dyDescent="0.25">
      <c r="A91" s="71"/>
      <c r="B91" s="224"/>
      <c r="C91" s="224"/>
      <c r="D91" s="224"/>
      <c r="E91" s="72"/>
      <c r="F91" s="73"/>
      <c r="I91" s="129" t="str">
        <f t="shared" si="2"/>
        <v/>
      </c>
    </row>
    <row r="92" spans="1:9" x14ac:dyDescent="0.25">
      <c r="A92" s="71"/>
      <c r="B92" s="224"/>
      <c r="C92" s="224"/>
      <c r="D92" s="224"/>
      <c r="E92" s="72"/>
      <c r="F92" s="73"/>
      <c r="I92" s="129" t="str">
        <f t="shared" si="2"/>
        <v/>
      </c>
    </row>
    <row r="93" spans="1:9" x14ac:dyDescent="0.25">
      <c r="A93" s="71"/>
      <c r="B93" s="224"/>
      <c r="C93" s="224"/>
      <c r="D93" s="224"/>
      <c r="E93" s="72"/>
      <c r="F93" s="73"/>
      <c r="I93" s="129" t="str">
        <f t="shared" si="2"/>
        <v/>
      </c>
    </row>
    <row r="94" spans="1:9" x14ac:dyDescent="0.25">
      <c r="A94" s="71"/>
      <c r="B94" s="224"/>
      <c r="C94" s="224"/>
      <c r="D94" s="224"/>
      <c r="E94" s="72"/>
      <c r="F94" s="73"/>
      <c r="I94" s="129" t="str">
        <f t="shared" si="2"/>
        <v/>
      </c>
    </row>
    <row r="95" spans="1:9" x14ac:dyDescent="0.25">
      <c r="A95" s="71"/>
      <c r="B95" s="224"/>
      <c r="C95" s="224"/>
      <c r="D95" s="224"/>
      <c r="E95" s="72"/>
      <c r="F95" s="73"/>
      <c r="I95" s="129" t="str">
        <f t="shared" ref="I95:I108" si="3">IF(A95="","",HYPERLINK("#'Action Items'!A1", "Go back to Action Items"))</f>
        <v/>
      </c>
    </row>
    <row r="96" spans="1:9" x14ac:dyDescent="0.25">
      <c r="A96" s="71"/>
      <c r="B96" s="224"/>
      <c r="C96" s="224"/>
      <c r="D96" s="224"/>
      <c r="E96" s="72"/>
      <c r="F96" s="73"/>
      <c r="I96" s="129" t="str">
        <f t="shared" si="3"/>
        <v/>
      </c>
    </row>
    <row r="97" spans="1:9" x14ac:dyDescent="0.25">
      <c r="A97" s="71"/>
      <c r="B97" s="224"/>
      <c r="C97" s="224"/>
      <c r="D97" s="224"/>
      <c r="E97" s="72"/>
      <c r="F97" s="73"/>
      <c r="I97" s="129" t="str">
        <f t="shared" si="3"/>
        <v/>
      </c>
    </row>
    <row r="98" spans="1:9" x14ac:dyDescent="0.25">
      <c r="A98" s="71"/>
      <c r="B98" s="224"/>
      <c r="C98" s="224"/>
      <c r="D98" s="224"/>
      <c r="E98" s="72"/>
      <c r="F98" s="73"/>
      <c r="I98" s="129" t="str">
        <f t="shared" si="3"/>
        <v/>
      </c>
    </row>
    <row r="99" spans="1:9" x14ac:dyDescent="0.25">
      <c r="A99" s="71"/>
      <c r="B99" s="224"/>
      <c r="C99" s="224"/>
      <c r="D99" s="224"/>
      <c r="E99" s="72"/>
      <c r="F99" s="73"/>
      <c r="I99" s="129" t="str">
        <f t="shared" si="3"/>
        <v/>
      </c>
    </row>
    <row r="100" spans="1:9" x14ac:dyDescent="0.25">
      <c r="A100" s="71"/>
      <c r="B100" s="224"/>
      <c r="C100" s="224"/>
      <c r="D100" s="224"/>
      <c r="E100" s="72"/>
      <c r="F100" s="73"/>
      <c r="I100" s="129" t="str">
        <f t="shared" si="3"/>
        <v/>
      </c>
    </row>
    <row r="101" spans="1:9" x14ac:dyDescent="0.25">
      <c r="A101" s="71"/>
      <c r="B101" s="224"/>
      <c r="C101" s="224"/>
      <c r="D101" s="224"/>
      <c r="E101" s="72"/>
      <c r="F101" s="73"/>
      <c r="I101" s="129" t="str">
        <f t="shared" si="3"/>
        <v/>
      </c>
    </row>
    <row r="102" spans="1:9" x14ac:dyDescent="0.25">
      <c r="A102" s="71"/>
      <c r="B102" s="224"/>
      <c r="C102" s="224"/>
      <c r="D102" s="224"/>
      <c r="E102" s="72"/>
      <c r="F102" s="73"/>
      <c r="I102" s="129" t="str">
        <f t="shared" si="3"/>
        <v/>
      </c>
    </row>
    <row r="103" spans="1:9" x14ac:dyDescent="0.25">
      <c r="A103" s="71"/>
      <c r="B103" s="224"/>
      <c r="C103" s="224"/>
      <c r="D103" s="224"/>
      <c r="E103" s="72"/>
      <c r="F103" s="73"/>
      <c r="I103" s="129" t="str">
        <f t="shared" si="3"/>
        <v/>
      </c>
    </row>
    <row r="104" spans="1:9" x14ac:dyDescent="0.25">
      <c r="A104" s="71"/>
      <c r="B104" s="224"/>
      <c r="C104" s="224"/>
      <c r="D104" s="224"/>
      <c r="E104" s="72"/>
      <c r="F104" s="73"/>
      <c r="I104" s="129" t="str">
        <f t="shared" si="3"/>
        <v/>
      </c>
    </row>
    <row r="105" spans="1:9" x14ac:dyDescent="0.25">
      <c r="A105" s="71"/>
      <c r="B105" s="224"/>
      <c r="C105" s="224"/>
      <c r="D105" s="224"/>
      <c r="E105" s="72"/>
      <c r="F105" s="73"/>
      <c r="I105" s="129" t="str">
        <f t="shared" si="3"/>
        <v/>
      </c>
    </row>
    <row r="106" spans="1:9" x14ac:dyDescent="0.25">
      <c r="A106" s="71"/>
      <c r="B106" s="224"/>
      <c r="C106" s="224"/>
      <c r="D106" s="224"/>
      <c r="E106" s="72"/>
      <c r="F106" s="73"/>
      <c r="I106" s="129" t="str">
        <f t="shared" si="3"/>
        <v/>
      </c>
    </row>
    <row r="107" spans="1:9" x14ac:dyDescent="0.25">
      <c r="A107" s="71"/>
      <c r="B107" s="224"/>
      <c r="C107" s="224"/>
      <c r="D107" s="224"/>
      <c r="E107" s="72"/>
      <c r="F107" s="73"/>
      <c r="I107" s="129" t="str">
        <f t="shared" si="3"/>
        <v/>
      </c>
    </row>
    <row r="108" spans="1:9" x14ac:dyDescent="0.25">
      <c r="A108" s="71"/>
      <c r="B108" s="224"/>
      <c r="C108" s="224"/>
      <c r="D108" s="224"/>
      <c r="E108" s="72"/>
      <c r="F108" s="73"/>
      <c r="I108" s="129" t="str">
        <f t="shared" si="3"/>
        <v/>
      </c>
    </row>
    <row r="109" spans="1:9" x14ac:dyDescent="0.25">
      <c r="I109" s="129"/>
    </row>
    <row r="110" spans="1:9" x14ac:dyDescent="0.25">
      <c r="I110" s="129"/>
    </row>
  </sheetData>
  <mergeCells count="4">
    <mergeCell ref="E8:G8"/>
    <mergeCell ref="E10:G10"/>
    <mergeCell ref="E11:G11"/>
    <mergeCell ref="E12:G12"/>
  </mergeCells>
  <conditionalFormatting sqref="B19:N19 B25:N26 J20:N24">
    <cfRule type="iconSet" priority="3">
      <iconSet>
        <cfvo type="percent" val="0"/>
        <cfvo type="num" val="1"/>
        <cfvo type="num" val="3"/>
      </iconSet>
    </cfRule>
  </conditionalFormatting>
  <conditionalFormatting sqref="B24:H24">
    <cfRule type="iconSet" priority="2">
      <iconSet>
        <cfvo type="percent" val="0"/>
        <cfvo type="num" val="1"/>
        <cfvo type="num" val="3"/>
      </iconSet>
    </cfRule>
  </conditionalFormatting>
  <conditionalFormatting sqref="I24">
    <cfRule type="iconSet" priority="1">
      <iconSet>
        <cfvo type="percent" val="0"/>
        <cfvo type="num" val="1"/>
        <cfvo type="num" val="3"/>
      </iconSet>
    </cfRule>
  </conditionalFormatting>
  <dataValidations count="4">
    <dataValidation allowBlank="1" showInputMessage="1" showErrorMessage="1" prompt="TK, License, NRE or Royalty" sqref="B7"/>
    <dataValidation allowBlank="1" showInputMessage="1" showErrorMessage="1" prompt="IPD or CSD" sqref="B8"/>
    <dataValidation allowBlank="1" showInputMessage="1" showErrorMessage="1" prompt="70% - 100% : Most likely close in this quarter_x000a_40% - 60% : Normal chance to close_x000a_0% - 30% : Low chance to close" sqref="B10"/>
    <dataValidation allowBlank="1" showInputMessage="1" showErrorMessage="1" prompt="Q1, Q2, Q3 or Q4" sqref="B11"/>
  </dataValidations>
  <hyperlinks>
    <hyperlink ref="A1" location="Menu!A1" display="Back To Menu"/>
    <hyperlink ref="B1" location="'Regular Cases'!A1" display="Regular Cases"/>
    <hyperlink ref="C1" location="QECD!B4" display="QECD"/>
    <hyperlink ref="D1" location="'Action Items'!A1" display="Action Items"/>
    <hyperlink ref="E1" location="Summary!A1" display="Summary"/>
    <hyperlink ref="F1" location="Weekly!A1" display="Weekly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Please choose &quot;High&quot;, &quot;Low&quot; or &quot;Funnel&quot; from the drop-down list, or enter it yourself._x000a__x000a_Funnel -- This project is being cooked and may go real in the next few quarters.">
          <x14:formula1>
            <xm:f>Worksheet!$A$2:$A$4</xm:f>
          </x14:formula1>
          <xm:sqref>B12</xm:sqref>
        </x14:dataValidation>
      </x14:dataValidations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Q110"/>
  <sheetViews>
    <sheetView workbookViewId="0">
      <pane ySplit="2" topLeftCell="A3" activePane="bottomLeft" state="frozen"/>
      <selection pane="bottomLeft"/>
    </sheetView>
  </sheetViews>
  <sheetFormatPr defaultColWidth="18.42578125" defaultRowHeight="15" x14ac:dyDescent="0.25"/>
  <cols>
    <col min="1" max="1" width="24.5703125" style="1" customWidth="1"/>
    <col min="2" max="8" width="15.85546875" style="1" customWidth="1"/>
    <col min="9" max="9" width="17.140625" style="1" bestFit="1" customWidth="1"/>
    <col min="10" max="11" width="15.85546875" style="1" customWidth="1"/>
    <col min="12" max="14" width="15.85546875" style="1" hidden="1" customWidth="1"/>
    <col min="15" max="17" width="0" style="1" hidden="1" customWidth="1"/>
    <col min="18" max="16384" width="18.42578125" style="1"/>
  </cols>
  <sheetData>
    <row r="1" spans="1:17" s="68" customFormat="1" ht="18.75" x14ac:dyDescent="0.25">
      <c r="A1" s="226" t="s">
        <v>150</v>
      </c>
      <c r="B1" s="226" t="s">
        <v>149</v>
      </c>
      <c r="C1" s="226" t="s">
        <v>113</v>
      </c>
      <c r="D1" s="226" t="s">
        <v>21</v>
      </c>
      <c r="E1" s="226" t="s">
        <v>114</v>
      </c>
      <c r="F1" s="226" t="s">
        <v>177</v>
      </c>
    </row>
    <row r="2" spans="1:17" ht="4.5" customHeight="1" x14ac:dyDescent="0.25"/>
    <row r="3" spans="1:17" ht="28.5" x14ac:dyDescent="0.45">
      <c r="D3" s="223" t="str">
        <f ca="1">MID(CELL("filename",A1),FIND("]",CELL("filename",A1))+1,255)  &amp; IF(B5&lt;&gt;"", " : " &amp; B5 &amp; " - " &amp; B6, "")</f>
        <v>Project 31</v>
      </c>
    </row>
    <row r="4" spans="1:17" ht="18.75" x14ac:dyDescent="0.3">
      <c r="A4" s="115" t="s">
        <v>141</v>
      </c>
      <c r="B4" s="95"/>
      <c r="C4" s="95"/>
      <c r="D4" s="95"/>
      <c r="E4" s="95"/>
      <c r="F4" s="95" t="s">
        <v>153</v>
      </c>
      <c r="G4" s="95" t="s">
        <v>154</v>
      </c>
      <c r="L4" s="1" t="s">
        <v>147</v>
      </c>
      <c r="M4" s="1" t="s">
        <v>146</v>
      </c>
      <c r="N4" s="1" t="s">
        <v>152</v>
      </c>
      <c r="P4" s="1" t="s">
        <v>158</v>
      </c>
      <c r="Q4" s="1" t="s">
        <v>155</v>
      </c>
    </row>
    <row r="5" spans="1:17" x14ac:dyDescent="0.25">
      <c r="A5" s="95" t="s">
        <v>156</v>
      </c>
      <c r="B5" s="97"/>
      <c r="C5" s="95"/>
      <c r="D5" s="95" t="s">
        <v>20</v>
      </c>
      <c r="E5" s="95"/>
      <c r="F5" s="98"/>
      <c r="G5" s="98"/>
      <c r="L5" s="218" t="str">
        <f>IF(I23&lt;&gt;"", F5,"")</f>
        <v/>
      </c>
      <c r="M5" s="218" t="str">
        <f>IF(I23&lt;&gt;"","",IF(B10&gt;=40%,F5,""))</f>
        <v/>
      </c>
      <c r="N5" s="218">
        <f>IF(I23&lt;&gt;"","",IF(B10&lt;40%,F5,""))</f>
        <v>0</v>
      </c>
      <c r="P5" s="218" t="str">
        <f>IF(I23&lt;&gt;"", F6,"")</f>
        <v/>
      </c>
      <c r="Q5" s="1">
        <f>IF(P5 = "", F6, "")</f>
        <v>0</v>
      </c>
    </row>
    <row r="6" spans="1:17" x14ac:dyDescent="0.25">
      <c r="A6" s="95" t="s">
        <v>157</v>
      </c>
      <c r="B6" s="97"/>
      <c r="C6" s="95"/>
      <c r="D6" s="95" t="s">
        <v>45</v>
      </c>
      <c r="E6" s="95"/>
      <c r="F6" s="98"/>
      <c r="G6" s="98"/>
    </row>
    <row r="7" spans="1:17" x14ac:dyDescent="0.25">
      <c r="A7" s="95" t="s">
        <v>44</v>
      </c>
      <c r="B7" s="97"/>
      <c r="C7" s="95"/>
      <c r="D7" s="95"/>
      <c r="E7" s="95"/>
      <c r="F7" s="95"/>
      <c r="G7" s="95"/>
    </row>
    <row r="8" spans="1:17" x14ac:dyDescent="0.25">
      <c r="A8" s="95" t="s">
        <v>17</v>
      </c>
      <c r="B8" s="97"/>
      <c r="C8" s="95"/>
      <c r="D8" s="95" t="s">
        <v>43</v>
      </c>
      <c r="E8" s="253"/>
      <c r="F8" s="253"/>
      <c r="G8" s="253"/>
    </row>
    <row r="9" spans="1:17" x14ac:dyDescent="0.25">
      <c r="A9" s="95" t="s">
        <v>18</v>
      </c>
      <c r="B9" s="97"/>
      <c r="C9" s="95"/>
      <c r="D9" s="95"/>
      <c r="E9" s="95"/>
      <c r="F9" s="95"/>
      <c r="G9" s="95"/>
    </row>
    <row r="10" spans="1:17" x14ac:dyDescent="0.25">
      <c r="A10" s="95" t="s">
        <v>19</v>
      </c>
      <c r="B10" s="99"/>
      <c r="C10" s="95"/>
      <c r="D10" s="95" t="s">
        <v>159</v>
      </c>
      <c r="E10" s="253"/>
      <c r="F10" s="253"/>
      <c r="G10" s="253"/>
    </row>
    <row r="11" spans="1:17" x14ac:dyDescent="0.25">
      <c r="A11" s="95" t="s">
        <v>166</v>
      </c>
      <c r="B11" s="97"/>
      <c r="C11" s="95"/>
      <c r="D11" s="95" t="s">
        <v>160</v>
      </c>
      <c r="E11" s="253"/>
      <c r="F11" s="253"/>
      <c r="G11" s="253"/>
    </row>
    <row r="12" spans="1:17" x14ac:dyDescent="0.25">
      <c r="A12" s="95" t="s">
        <v>118</v>
      </c>
      <c r="B12" s="97"/>
      <c r="C12" s="95"/>
      <c r="D12" s="95" t="s">
        <v>161</v>
      </c>
      <c r="E12" s="253"/>
      <c r="F12" s="253"/>
      <c r="G12" s="253"/>
    </row>
    <row r="15" spans="1:17" ht="18.75" x14ac:dyDescent="0.3">
      <c r="A15" s="115" t="str">
        <f>"Stage: " &amp; B15</f>
        <v xml:space="preserve">Stage: </v>
      </c>
      <c r="B15" s="132" t="str">
        <f>IF(I23&lt;&gt;"", 10, IF(G23&lt;&gt;"", 8, IF(C23&lt;&gt;"", 6, IF(E18&lt;&gt;"", 4, IF(B18&lt;&gt;"", 2, "")))))</f>
        <v/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</row>
    <row r="16" spans="1:17" x14ac:dyDescent="0.25">
      <c r="A16" s="127" t="s">
        <v>0</v>
      </c>
      <c r="B16" s="216" t="s">
        <v>3</v>
      </c>
      <c r="C16" s="125" t="s">
        <v>6</v>
      </c>
      <c r="D16" s="125" t="s">
        <v>4</v>
      </c>
      <c r="E16" s="216" t="s">
        <v>5</v>
      </c>
      <c r="F16" s="125" t="s">
        <v>7</v>
      </c>
      <c r="G16" s="95"/>
      <c r="H16" s="95"/>
      <c r="I16" s="95"/>
      <c r="J16" s="95"/>
      <c r="K16" s="95"/>
      <c r="L16" s="95"/>
      <c r="M16" s="95"/>
      <c r="N16" s="95"/>
    </row>
    <row r="17" spans="1:14" x14ac:dyDescent="0.25">
      <c r="A17" s="126" t="s">
        <v>42</v>
      </c>
      <c r="B17" s="119"/>
      <c r="C17" s="119"/>
      <c r="D17" s="119"/>
      <c r="E17" s="119"/>
      <c r="F17" s="140"/>
      <c r="G17" s="96"/>
      <c r="H17" s="96"/>
      <c r="I17" s="96"/>
      <c r="J17" s="96"/>
      <c r="K17" s="96"/>
      <c r="L17" s="96"/>
      <c r="M17" s="96"/>
      <c r="N17" s="96"/>
    </row>
    <row r="18" spans="1:14" x14ac:dyDescent="0.25">
      <c r="A18" s="134" t="s">
        <v>1</v>
      </c>
      <c r="B18" s="118"/>
      <c r="C18" s="118"/>
      <c r="D18" s="118"/>
      <c r="E18" s="118"/>
      <c r="F18" s="133"/>
      <c r="G18" s="96"/>
      <c r="H18" s="96"/>
      <c r="I18" s="96"/>
      <c r="J18" s="96"/>
      <c r="K18" s="96"/>
      <c r="L18" s="96"/>
      <c r="M18" s="96"/>
      <c r="N18" s="96"/>
    </row>
    <row r="19" spans="1:14" x14ac:dyDescent="0.25">
      <c r="A19" s="134" t="s">
        <v>2</v>
      </c>
      <c r="B19" s="121" t="str">
        <f ca="1">IF(B18&lt;&gt;"", "Done", IF(B17&lt;&gt;"",(B17-TODAY()),""))</f>
        <v/>
      </c>
      <c r="C19" s="121" t="str">
        <f t="shared" ref="C19:N19" ca="1" si="0">IF(C18&lt;&gt;"", "Done", IF(C17&lt;&gt;"",(C17-TODAY()),""))</f>
        <v/>
      </c>
      <c r="D19" s="121" t="str">
        <f t="shared" ca="1" si="0"/>
        <v/>
      </c>
      <c r="E19" s="121" t="str">
        <f t="shared" ca="1" si="0"/>
        <v/>
      </c>
      <c r="F19" s="122" t="str">
        <f t="shared" ca="1" si="0"/>
        <v/>
      </c>
      <c r="G19" s="100" t="str">
        <f t="shared" ca="1" si="0"/>
        <v/>
      </c>
      <c r="H19" s="100" t="str">
        <f t="shared" ca="1" si="0"/>
        <v/>
      </c>
      <c r="I19" s="100" t="str">
        <f t="shared" ca="1" si="0"/>
        <v/>
      </c>
      <c r="J19" s="76" t="str">
        <f t="shared" ca="1" si="0"/>
        <v/>
      </c>
      <c r="K19" s="76" t="str">
        <f t="shared" ca="1" si="0"/>
        <v/>
      </c>
      <c r="L19" s="76" t="str">
        <f t="shared" ca="1" si="0"/>
        <v/>
      </c>
      <c r="M19" s="76" t="str">
        <f t="shared" ca="1" si="0"/>
        <v/>
      </c>
      <c r="N19" s="76" t="str">
        <f t="shared" ca="1" si="0"/>
        <v/>
      </c>
    </row>
    <row r="20" spans="1:14" x14ac:dyDescent="0.25">
      <c r="A20" s="135"/>
      <c r="B20" s="114"/>
      <c r="C20" s="114"/>
      <c r="D20" s="114"/>
      <c r="E20" s="114"/>
      <c r="F20" s="114"/>
      <c r="G20" s="114"/>
      <c r="H20" s="114"/>
      <c r="I20" s="114"/>
      <c r="J20" s="76"/>
      <c r="K20" s="76"/>
      <c r="L20" s="76"/>
      <c r="M20" s="76"/>
      <c r="N20" s="76"/>
    </row>
    <row r="21" spans="1:14" ht="30" x14ac:dyDescent="0.25">
      <c r="A21" s="126" t="s">
        <v>9</v>
      </c>
      <c r="B21" s="117" t="s">
        <v>8</v>
      </c>
      <c r="C21" s="217" t="s">
        <v>10</v>
      </c>
      <c r="D21" s="117" t="s">
        <v>11</v>
      </c>
      <c r="E21" s="117" t="s">
        <v>12</v>
      </c>
      <c r="F21" s="117" t="s">
        <v>13</v>
      </c>
      <c r="G21" s="217" t="s">
        <v>14</v>
      </c>
      <c r="H21" s="117" t="s">
        <v>16</v>
      </c>
      <c r="I21" s="217" t="s">
        <v>15</v>
      </c>
      <c r="J21" s="76"/>
      <c r="K21" s="76"/>
      <c r="L21" s="76"/>
      <c r="M21" s="76"/>
      <c r="N21" s="76"/>
    </row>
    <row r="22" spans="1:14" x14ac:dyDescent="0.25">
      <c r="A22" s="134" t="s">
        <v>42</v>
      </c>
      <c r="B22" s="118"/>
      <c r="C22" s="118"/>
      <c r="D22" s="118"/>
      <c r="E22" s="118"/>
      <c r="F22" s="118"/>
      <c r="G22" s="118"/>
      <c r="H22" s="118"/>
      <c r="I22" s="133"/>
      <c r="J22" s="76"/>
      <c r="K22" s="76"/>
      <c r="L22" s="76"/>
      <c r="M22" s="76"/>
      <c r="N22" s="76"/>
    </row>
    <row r="23" spans="1:14" x14ac:dyDescent="0.25">
      <c r="A23" s="134" t="s">
        <v>1</v>
      </c>
      <c r="B23" s="118"/>
      <c r="C23" s="118"/>
      <c r="D23" s="118"/>
      <c r="E23" s="118"/>
      <c r="F23" s="118"/>
      <c r="G23" s="118"/>
      <c r="H23" s="118"/>
      <c r="I23" s="133"/>
      <c r="J23" s="76"/>
      <c r="K23" s="76"/>
      <c r="L23" s="76"/>
      <c r="M23" s="76"/>
      <c r="N23" s="76"/>
    </row>
    <row r="24" spans="1:14" x14ac:dyDescent="0.25">
      <c r="A24" s="136" t="s">
        <v>2</v>
      </c>
      <c r="B24" s="124" t="str">
        <f ca="1">IF(B23&lt;&gt;"", "Done", IF(B22&lt;&gt;"",(B22-TODAY()),""))</f>
        <v/>
      </c>
      <c r="C24" s="124" t="str">
        <f t="shared" ref="C24:I24" ca="1" si="1">IF(C23&lt;&gt;"", "Done", IF(C22&lt;&gt;"",(C22-TODAY()),""))</f>
        <v/>
      </c>
      <c r="D24" s="124" t="str">
        <f t="shared" ca="1" si="1"/>
        <v/>
      </c>
      <c r="E24" s="124" t="str">
        <f t="shared" ca="1" si="1"/>
        <v/>
      </c>
      <c r="F24" s="124" t="str">
        <f t="shared" ca="1" si="1"/>
        <v/>
      </c>
      <c r="G24" s="124" t="str">
        <f t="shared" ca="1" si="1"/>
        <v/>
      </c>
      <c r="H24" s="120" t="str">
        <f t="shared" ca="1" si="1"/>
        <v/>
      </c>
      <c r="I24" s="122" t="str">
        <f t="shared" ca="1" si="1"/>
        <v/>
      </c>
      <c r="J24" s="76"/>
      <c r="K24" s="76"/>
      <c r="L24" s="76"/>
      <c r="M24" s="76"/>
      <c r="N24" s="76"/>
    </row>
    <row r="25" spans="1:14" x14ac:dyDescent="0.25">
      <c r="B25" s="76"/>
      <c r="C25" s="76"/>
      <c r="D25" s="76"/>
      <c r="E25" s="76"/>
      <c r="F25" s="76"/>
      <c r="G25" s="76"/>
      <c r="H25" s="123"/>
      <c r="I25" s="76"/>
      <c r="J25" s="76"/>
      <c r="K25" s="76"/>
      <c r="L25" s="76"/>
      <c r="M25" s="76"/>
      <c r="N25" s="76"/>
    </row>
    <row r="26" spans="1:14" x14ac:dyDescent="0.25"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</row>
    <row r="29" spans="1:14" ht="18.75" x14ac:dyDescent="0.3">
      <c r="A29" s="116" t="s">
        <v>21</v>
      </c>
      <c r="B29" s="66" t="s">
        <v>41</v>
      </c>
      <c r="C29" s="66" t="s">
        <v>42</v>
      </c>
      <c r="D29" s="66" t="s">
        <v>1</v>
      </c>
      <c r="E29" s="66" t="s">
        <v>67</v>
      </c>
      <c r="F29" s="1" t="s">
        <v>43</v>
      </c>
    </row>
    <row r="30" spans="1:14" x14ac:dyDescent="0.25">
      <c r="A30" s="71" t="str">
        <f>IF(B30&lt;&gt;"", IF(D30 = "", 1, ""), "")</f>
        <v/>
      </c>
      <c r="B30" s="224"/>
      <c r="C30" s="224"/>
      <c r="D30" s="224"/>
      <c r="E30" s="72"/>
      <c r="F30" s="73"/>
      <c r="I30" s="129" t="str">
        <f>IF(A30="","",HYPERLINK("#'Action Items'!A1", "Go back to Action Items"))</f>
        <v/>
      </c>
    </row>
    <row r="31" spans="1:14" x14ac:dyDescent="0.25">
      <c r="A31" s="71" t="str">
        <f>IF(B31&lt;&gt;"", IF(D31 = "", MAX($A$30:A30)+1, ""), "")</f>
        <v/>
      </c>
      <c r="B31" s="224"/>
      <c r="C31" s="224"/>
      <c r="D31" s="224"/>
      <c r="E31" s="72"/>
      <c r="F31" s="73"/>
      <c r="I31" s="129" t="str">
        <f t="shared" ref="I31:I94" si="2">IF(A31="","",HYPERLINK("#'Action Items'!A1", "Go back to Action Items"))</f>
        <v/>
      </c>
    </row>
    <row r="32" spans="1:14" x14ac:dyDescent="0.25">
      <c r="A32" s="71" t="str">
        <f>IF(B32&lt;&gt;"", IF(D32 = "", MAX($A$30:A31)+1, ""), "")</f>
        <v/>
      </c>
      <c r="B32" s="224"/>
      <c r="C32" s="224"/>
      <c r="D32" s="224"/>
      <c r="E32" s="72"/>
      <c r="F32" s="73"/>
      <c r="I32" s="129" t="str">
        <f t="shared" si="2"/>
        <v/>
      </c>
    </row>
    <row r="33" spans="1:9" x14ac:dyDescent="0.25">
      <c r="A33" s="71" t="str">
        <f>IF(B33&lt;&gt;"", IF(D33 = "", MAX($A$30:A32)+1, ""), "")</f>
        <v/>
      </c>
      <c r="B33" s="224"/>
      <c r="C33" s="224"/>
      <c r="D33" s="224"/>
      <c r="E33" s="72"/>
      <c r="F33" s="73"/>
      <c r="I33" s="129" t="str">
        <f t="shared" si="2"/>
        <v/>
      </c>
    </row>
    <row r="34" spans="1:9" x14ac:dyDescent="0.25">
      <c r="A34" s="71" t="str">
        <f>IF(B34&lt;&gt;"", IF(D34 = "", MAX($A$30:A33)+1, ""), "")</f>
        <v/>
      </c>
      <c r="B34" s="224"/>
      <c r="C34" s="224"/>
      <c r="D34" s="224"/>
      <c r="E34" s="72"/>
      <c r="F34" s="73"/>
      <c r="I34" s="129" t="str">
        <f t="shared" si="2"/>
        <v/>
      </c>
    </row>
    <row r="35" spans="1:9" x14ac:dyDescent="0.25">
      <c r="A35" s="71" t="str">
        <f>IF(B35&lt;&gt;"", IF(D35 = "", MAX($A$30:A34)+1, ""), "")</f>
        <v/>
      </c>
      <c r="B35" s="224"/>
      <c r="C35" s="224"/>
      <c r="D35" s="224"/>
      <c r="E35" s="72"/>
      <c r="F35" s="73"/>
      <c r="I35" s="129" t="str">
        <f t="shared" si="2"/>
        <v/>
      </c>
    </row>
    <row r="36" spans="1:9" x14ac:dyDescent="0.25">
      <c r="A36" s="71" t="str">
        <f>IF(B36&lt;&gt;"", IF(D36 = "", MAX($A$30:A35)+1, ""), "")</f>
        <v/>
      </c>
      <c r="B36" s="224"/>
      <c r="C36" s="224"/>
      <c r="D36" s="224"/>
      <c r="E36" s="72"/>
      <c r="F36" s="73"/>
      <c r="I36" s="129" t="str">
        <f t="shared" si="2"/>
        <v/>
      </c>
    </row>
    <row r="37" spans="1:9" x14ac:dyDescent="0.25">
      <c r="A37" s="71" t="str">
        <f>IF(B37&lt;&gt;"", IF(D37 = "", MAX($A$30:A36)+1, ""), "")</f>
        <v/>
      </c>
      <c r="B37" s="224"/>
      <c r="C37" s="224"/>
      <c r="D37" s="224"/>
      <c r="E37" s="72"/>
      <c r="F37" s="73"/>
      <c r="I37" s="129" t="str">
        <f t="shared" si="2"/>
        <v/>
      </c>
    </row>
    <row r="38" spans="1:9" x14ac:dyDescent="0.25">
      <c r="A38" s="71" t="str">
        <f>IF(B38&lt;&gt;"", IF(D38 = "", MAX($A$30:A37)+1, ""), "")</f>
        <v/>
      </c>
      <c r="B38" s="224"/>
      <c r="C38" s="224"/>
      <c r="D38" s="224"/>
      <c r="E38" s="72"/>
      <c r="F38" s="73"/>
      <c r="I38" s="129" t="str">
        <f t="shared" si="2"/>
        <v/>
      </c>
    </row>
    <row r="39" spans="1:9" x14ac:dyDescent="0.25">
      <c r="A39" s="71" t="str">
        <f>IF(B39&lt;&gt;"", IF(D39 = "", MAX($A$30:A38)+1, ""), "")</f>
        <v/>
      </c>
      <c r="B39" s="224"/>
      <c r="C39" s="224"/>
      <c r="D39" s="224"/>
      <c r="E39" s="72"/>
      <c r="F39" s="73"/>
      <c r="I39" s="129" t="str">
        <f t="shared" si="2"/>
        <v/>
      </c>
    </row>
    <row r="40" spans="1:9" x14ac:dyDescent="0.25">
      <c r="A40" s="71" t="str">
        <f>IF(B40&lt;&gt;"", IF(D40 = "", MAX($A$30:A39)+1, ""), "")</f>
        <v/>
      </c>
      <c r="B40" s="224"/>
      <c r="C40" s="224"/>
      <c r="D40" s="224"/>
      <c r="E40" s="72"/>
      <c r="F40" s="73"/>
      <c r="I40" s="129" t="str">
        <f t="shared" si="2"/>
        <v/>
      </c>
    </row>
    <row r="41" spans="1:9" x14ac:dyDescent="0.25">
      <c r="A41" s="71" t="str">
        <f>IF(B41&lt;&gt;"", IF(D41 = "", MAX($A$30:A40)+1, ""), "")</f>
        <v/>
      </c>
      <c r="B41" s="224"/>
      <c r="C41" s="224"/>
      <c r="D41" s="224"/>
      <c r="E41" s="72"/>
      <c r="F41" s="73"/>
      <c r="I41" s="129" t="str">
        <f t="shared" si="2"/>
        <v/>
      </c>
    </row>
    <row r="42" spans="1:9" x14ac:dyDescent="0.25">
      <c r="A42" s="71" t="str">
        <f>IF(B42&lt;&gt;"", IF(D42 = "", MAX($A$30:A41)+1, ""), "")</f>
        <v/>
      </c>
      <c r="B42" s="224"/>
      <c r="C42" s="224"/>
      <c r="D42" s="224"/>
      <c r="E42" s="72"/>
      <c r="F42" s="73"/>
      <c r="I42" s="129" t="str">
        <f t="shared" si="2"/>
        <v/>
      </c>
    </row>
    <row r="43" spans="1:9" x14ac:dyDescent="0.25">
      <c r="A43" s="71" t="str">
        <f>IF(B43&lt;&gt;"", IF(D43 = "", MAX($A$30:A42)+1, ""), "")</f>
        <v/>
      </c>
      <c r="B43" s="224"/>
      <c r="C43" s="224"/>
      <c r="D43" s="224"/>
      <c r="E43" s="72"/>
      <c r="F43" s="73"/>
      <c r="I43" s="129" t="str">
        <f t="shared" si="2"/>
        <v/>
      </c>
    </row>
    <row r="44" spans="1:9" x14ac:dyDescent="0.25">
      <c r="A44" s="71" t="str">
        <f>IF(B44&lt;&gt;"", IF(D44 = "", MAX($A$30:A43)+1, ""), "")</f>
        <v/>
      </c>
      <c r="B44" s="224"/>
      <c r="C44" s="224"/>
      <c r="D44" s="224"/>
      <c r="E44" s="72"/>
      <c r="F44" s="73"/>
      <c r="I44" s="129" t="str">
        <f t="shared" si="2"/>
        <v/>
      </c>
    </row>
    <row r="45" spans="1:9" x14ac:dyDescent="0.25">
      <c r="A45" s="71"/>
      <c r="B45" s="224"/>
      <c r="C45" s="224"/>
      <c r="D45" s="224"/>
      <c r="E45" s="72"/>
      <c r="F45" s="73"/>
      <c r="I45" s="129" t="str">
        <f t="shared" si="2"/>
        <v/>
      </c>
    </row>
    <row r="46" spans="1:9" x14ac:dyDescent="0.25">
      <c r="A46" s="71"/>
      <c r="B46" s="224"/>
      <c r="C46" s="224"/>
      <c r="D46" s="224"/>
      <c r="E46" s="72"/>
      <c r="F46" s="73"/>
      <c r="I46" s="129" t="str">
        <f t="shared" si="2"/>
        <v/>
      </c>
    </row>
    <row r="47" spans="1:9" x14ac:dyDescent="0.25">
      <c r="A47" s="71"/>
      <c r="B47" s="224"/>
      <c r="C47" s="224"/>
      <c r="D47" s="224"/>
      <c r="E47" s="72"/>
      <c r="F47" s="73"/>
      <c r="I47" s="129" t="str">
        <f t="shared" si="2"/>
        <v/>
      </c>
    </row>
    <row r="48" spans="1:9" x14ac:dyDescent="0.25">
      <c r="A48" s="71"/>
      <c r="B48" s="224"/>
      <c r="C48" s="224"/>
      <c r="D48" s="224"/>
      <c r="E48" s="72"/>
      <c r="F48" s="73"/>
      <c r="I48" s="129" t="str">
        <f t="shared" si="2"/>
        <v/>
      </c>
    </row>
    <row r="49" spans="1:9" x14ac:dyDescent="0.25">
      <c r="A49" s="71"/>
      <c r="B49" s="224"/>
      <c r="C49" s="224"/>
      <c r="D49" s="224"/>
      <c r="E49" s="72"/>
      <c r="F49" s="73"/>
      <c r="I49" s="129" t="str">
        <f t="shared" si="2"/>
        <v/>
      </c>
    </row>
    <row r="50" spans="1:9" x14ac:dyDescent="0.25">
      <c r="A50" s="71"/>
      <c r="B50" s="224"/>
      <c r="C50" s="224"/>
      <c r="D50" s="224"/>
      <c r="E50" s="72"/>
      <c r="F50" s="73"/>
      <c r="I50" s="129" t="str">
        <f t="shared" si="2"/>
        <v/>
      </c>
    </row>
    <row r="51" spans="1:9" x14ac:dyDescent="0.25">
      <c r="A51" s="71"/>
      <c r="B51" s="224"/>
      <c r="C51" s="224"/>
      <c r="D51" s="224"/>
      <c r="E51" s="72"/>
      <c r="F51" s="73"/>
      <c r="I51" s="129" t="str">
        <f t="shared" si="2"/>
        <v/>
      </c>
    </row>
    <row r="52" spans="1:9" x14ac:dyDescent="0.25">
      <c r="A52" s="71"/>
      <c r="B52" s="224"/>
      <c r="C52" s="224"/>
      <c r="D52" s="224"/>
      <c r="E52" s="72"/>
      <c r="F52" s="73"/>
      <c r="I52" s="129" t="str">
        <f t="shared" si="2"/>
        <v/>
      </c>
    </row>
    <row r="53" spans="1:9" x14ac:dyDescent="0.25">
      <c r="A53" s="71"/>
      <c r="B53" s="224"/>
      <c r="C53" s="224"/>
      <c r="D53" s="224"/>
      <c r="E53" s="72"/>
      <c r="F53" s="73"/>
      <c r="I53" s="129" t="str">
        <f t="shared" si="2"/>
        <v/>
      </c>
    </row>
    <row r="54" spans="1:9" x14ac:dyDescent="0.25">
      <c r="A54" s="71"/>
      <c r="B54" s="224"/>
      <c r="C54" s="224"/>
      <c r="D54" s="224"/>
      <c r="E54" s="72"/>
      <c r="F54" s="73"/>
      <c r="I54" s="129" t="str">
        <f t="shared" si="2"/>
        <v/>
      </c>
    </row>
    <row r="55" spans="1:9" x14ac:dyDescent="0.25">
      <c r="A55" s="71"/>
      <c r="B55" s="224"/>
      <c r="C55" s="224"/>
      <c r="D55" s="224"/>
      <c r="E55" s="72"/>
      <c r="F55" s="73"/>
      <c r="I55" s="129" t="str">
        <f t="shared" si="2"/>
        <v/>
      </c>
    </row>
    <row r="56" spans="1:9" x14ac:dyDescent="0.25">
      <c r="A56" s="71"/>
      <c r="B56" s="224"/>
      <c r="C56" s="224"/>
      <c r="D56" s="224"/>
      <c r="E56" s="72"/>
      <c r="F56" s="73"/>
      <c r="I56" s="129" t="str">
        <f t="shared" si="2"/>
        <v/>
      </c>
    </row>
    <row r="57" spans="1:9" x14ac:dyDescent="0.25">
      <c r="A57" s="71"/>
      <c r="B57" s="224"/>
      <c r="C57" s="224"/>
      <c r="D57" s="224"/>
      <c r="E57" s="72"/>
      <c r="F57" s="73"/>
      <c r="I57" s="129" t="str">
        <f t="shared" si="2"/>
        <v/>
      </c>
    </row>
    <row r="58" spans="1:9" x14ac:dyDescent="0.25">
      <c r="A58" s="71"/>
      <c r="B58" s="224"/>
      <c r="C58" s="224"/>
      <c r="D58" s="224"/>
      <c r="E58" s="72"/>
      <c r="F58" s="73"/>
      <c r="I58" s="129" t="str">
        <f t="shared" si="2"/>
        <v/>
      </c>
    </row>
    <row r="59" spans="1:9" x14ac:dyDescent="0.25">
      <c r="A59" s="71"/>
      <c r="B59" s="224"/>
      <c r="C59" s="224"/>
      <c r="D59" s="224"/>
      <c r="E59" s="72"/>
      <c r="F59" s="73"/>
      <c r="I59" s="129" t="str">
        <f t="shared" si="2"/>
        <v/>
      </c>
    </row>
    <row r="60" spans="1:9" x14ac:dyDescent="0.25">
      <c r="A60" s="71"/>
      <c r="B60" s="224"/>
      <c r="C60" s="224"/>
      <c r="D60" s="224"/>
      <c r="E60" s="72"/>
      <c r="F60" s="73"/>
      <c r="I60" s="129" t="str">
        <f t="shared" si="2"/>
        <v/>
      </c>
    </row>
    <row r="61" spans="1:9" x14ac:dyDescent="0.25">
      <c r="A61" s="71"/>
      <c r="B61" s="224"/>
      <c r="C61" s="224"/>
      <c r="D61" s="224"/>
      <c r="E61" s="72"/>
      <c r="F61" s="73"/>
      <c r="I61" s="129" t="str">
        <f t="shared" si="2"/>
        <v/>
      </c>
    </row>
    <row r="62" spans="1:9" x14ac:dyDescent="0.25">
      <c r="A62" s="71"/>
      <c r="B62" s="224"/>
      <c r="C62" s="224"/>
      <c r="D62" s="224"/>
      <c r="E62" s="72"/>
      <c r="F62" s="73"/>
      <c r="I62" s="129" t="str">
        <f t="shared" si="2"/>
        <v/>
      </c>
    </row>
    <row r="63" spans="1:9" x14ac:dyDescent="0.25">
      <c r="A63" s="71"/>
      <c r="B63" s="224"/>
      <c r="C63" s="224"/>
      <c r="D63" s="224"/>
      <c r="E63" s="72"/>
      <c r="F63" s="73"/>
      <c r="I63" s="129" t="str">
        <f t="shared" si="2"/>
        <v/>
      </c>
    </row>
    <row r="64" spans="1:9" x14ac:dyDescent="0.25">
      <c r="A64" s="71"/>
      <c r="B64" s="224"/>
      <c r="C64" s="224"/>
      <c r="D64" s="224"/>
      <c r="E64" s="72"/>
      <c r="F64" s="73"/>
      <c r="I64" s="129" t="str">
        <f t="shared" si="2"/>
        <v/>
      </c>
    </row>
    <row r="65" spans="1:9" x14ac:dyDescent="0.25">
      <c r="A65" s="71"/>
      <c r="B65" s="224"/>
      <c r="C65" s="224"/>
      <c r="D65" s="224"/>
      <c r="E65" s="72"/>
      <c r="F65" s="73"/>
      <c r="I65" s="129" t="str">
        <f t="shared" si="2"/>
        <v/>
      </c>
    </row>
    <row r="66" spans="1:9" x14ac:dyDescent="0.25">
      <c r="A66" s="71"/>
      <c r="B66" s="224"/>
      <c r="C66" s="224"/>
      <c r="D66" s="224"/>
      <c r="E66" s="72"/>
      <c r="F66" s="73"/>
      <c r="I66" s="129" t="str">
        <f t="shared" si="2"/>
        <v/>
      </c>
    </row>
    <row r="67" spans="1:9" x14ac:dyDescent="0.25">
      <c r="A67" s="71"/>
      <c r="B67" s="224"/>
      <c r="C67" s="224"/>
      <c r="D67" s="224"/>
      <c r="E67" s="72"/>
      <c r="F67" s="73"/>
      <c r="I67" s="129" t="str">
        <f t="shared" si="2"/>
        <v/>
      </c>
    </row>
    <row r="68" spans="1:9" x14ac:dyDescent="0.25">
      <c r="A68" s="71"/>
      <c r="B68" s="224"/>
      <c r="C68" s="224"/>
      <c r="D68" s="224"/>
      <c r="E68" s="72"/>
      <c r="F68" s="73"/>
      <c r="I68" s="129" t="str">
        <f t="shared" si="2"/>
        <v/>
      </c>
    </row>
    <row r="69" spans="1:9" x14ac:dyDescent="0.25">
      <c r="A69" s="71"/>
      <c r="B69" s="224"/>
      <c r="C69" s="224"/>
      <c r="D69" s="224"/>
      <c r="E69" s="72"/>
      <c r="F69" s="73"/>
      <c r="I69" s="129" t="str">
        <f t="shared" si="2"/>
        <v/>
      </c>
    </row>
    <row r="70" spans="1:9" x14ac:dyDescent="0.25">
      <c r="A70" s="71"/>
      <c r="B70" s="224"/>
      <c r="C70" s="224"/>
      <c r="D70" s="224"/>
      <c r="E70" s="72"/>
      <c r="F70" s="73"/>
      <c r="I70" s="129" t="str">
        <f t="shared" si="2"/>
        <v/>
      </c>
    </row>
    <row r="71" spans="1:9" x14ac:dyDescent="0.25">
      <c r="A71" s="71"/>
      <c r="B71" s="224"/>
      <c r="C71" s="224"/>
      <c r="D71" s="224"/>
      <c r="E71" s="72"/>
      <c r="F71" s="73"/>
      <c r="I71" s="129" t="str">
        <f t="shared" si="2"/>
        <v/>
      </c>
    </row>
    <row r="72" spans="1:9" x14ac:dyDescent="0.25">
      <c r="A72" s="71"/>
      <c r="B72" s="224"/>
      <c r="C72" s="224"/>
      <c r="D72" s="224"/>
      <c r="E72" s="72"/>
      <c r="F72" s="73"/>
      <c r="I72" s="129" t="str">
        <f t="shared" si="2"/>
        <v/>
      </c>
    </row>
    <row r="73" spans="1:9" x14ac:dyDescent="0.25">
      <c r="A73" s="71"/>
      <c r="B73" s="224"/>
      <c r="C73" s="224"/>
      <c r="D73" s="224"/>
      <c r="E73" s="72"/>
      <c r="F73" s="73"/>
      <c r="I73" s="129" t="str">
        <f t="shared" si="2"/>
        <v/>
      </c>
    </row>
    <row r="74" spans="1:9" x14ac:dyDescent="0.25">
      <c r="A74" s="71"/>
      <c r="B74" s="224"/>
      <c r="C74" s="224"/>
      <c r="D74" s="224"/>
      <c r="E74" s="72"/>
      <c r="F74" s="73"/>
      <c r="I74" s="129" t="str">
        <f t="shared" si="2"/>
        <v/>
      </c>
    </row>
    <row r="75" spans="1:9" x14ac:dyDescent="0.25">
      <c r="A75" s="71"/>
      <c r="B75" s="224"/>
      <c r="C75" s="224"/>
      <c r="D75" s="224"/>
      <c r="E75" s="72"/>
      <c r="F75" s="73"/>
      <c r="I75" s="129" t="str">
        <f t="shared" si="2"/>
        <v/>
      </c>
    </row>
    <row r="76" spans="1:9" x14ac:dyDescent="0.25">
      <c r="A76" s="71"/>
      <c r="B76" s="224"/>
      <c r="C76" s="224"/>
      <c r="D76" s="224"/>
      <c r="E76" s="72"/>
      <c r="F76" s="73"/>
      <c r="I76" s="129" t="str">
        <f t="shared" si="2"/>
        <v/>
      </c>
    </row>
    <row r="77" spans="1:9" x14ac:dyDescent="0.25">
      <c r="A77" s="71"/>
      <c r="B77" s="224"/>
      <c r="C77" s="224"/>
      <c r="D77" s="224"/>
      <c r="E77" s="72"/>
      <c r="F77" s="73"/>
      <c r="I77" s="129" t="str">
        <f t="shared" si="2"/>
        <v/>
      </c>
    </row>
    <row r="78" spans="1:9" x14ac:dyDescent="0.25">
      <c r="A78" s="71"/>
      <c r="B78" s="224"/>
      <c r="C78" s="224"/>
      <c r="D78" s="224"/>
      <c r="E78" s="72"/>
      <c r="F78" s="73"/>
      <c r="I78" s="129" t="str">
        <f t="shared" si="2"/>
        <v/>
      </c>
    </row>
    <row r="79" spans="1:9" x14ac:dyDescent="0.25">
      <c r="A79" s="71"/>
      <c r="B79" s="224"/>
      <c r="C79" s="224"/>
      <c r="D79" s="224"/>
      <c r="E79" s="72"/>
      <c r="F79" s="73"/>
      <c r="I79" s="129" t="str">
        <f t="shared" si="2"/>
        <v/>
      </c>
    </row>
    <row r="80" spans="1:9" x14ac:dyDescent="0.25">
      <c r="A80" s="71"/>
      <c r="B80" s="224"/>
      <c r="C80" s="224"/>
      <c r="D80" s="224"/>
      <c r="E80" s="72"/>
      <c r="F80" s="73"/>
      <c r="I80" s="129" t="str">
        <f t="shared" si="2"/>
        <v/>
      </c>
    </row>
    <row r="81" spans="1:9" x14ac:dyDescent="0.25">
      <c r="A81" s="71"/>
      <c r="B81" s="224"/>
      <c r="C81" s="224"/>
      <c r="D81" s="224"/>
      <c r="E81" s="72"/>
      <c r="F81" s="73"/>
      <c r="I81" s="129" t="str">
        <f t="shared" si="2"/>
        <v/>
      </c>
    </row>
    <row r="82" spans="1:9" x14ac:dyDescent="0.25">
      <c r="A82" s="71"/>
      <c r="B82" s="224"/>
      <c r="C82" s="224"/>
      <c r="D82" s="224"/>
      <c r="E82" s="72"/>
      <c r="F82" s="73"/>
      <c r="I82" s="129" t="str">
        <f t="shared" si="2"/>
        <v/>
      </c>
    </row>
    <row r="83" spans="1:9" x14ac:dyDescent="0.25">
      <c r="A83" s="71"/>
      <c r="B83" s="224"/>
      <c r="C83" s="224"/>
      <c r="D83" s="224"/>
      <c r="E83" s="72"/>
      <c r="F83" s="73"/>
      <c r="I83" s="129" t="str">
        <f t="shared" si="2"/>
        <v/>
      </c>
    </row>
    <row r="84" spans="1:9" x14ac:dyDescent="0.25">
      <c r="A84" s="71"/>
      <c r="B84" s="224"/>
      <c r="C84" s="224"/>
      <c r="D84" s="224"/>
      <c r="E84" s="72"/>
      <c r="F84" s="73"/>
      <c r="I84" s="129" t="str">
        <f t="shared" si="2"/>
        <v/>
      </c>
    </row>
    <row r="85" spans="1:9" x14ac:dyDescent="0.25">
      <c r="A85" s="71"/>
      <c r="B85" s="224"/>
      <c r="C85" s="224"/>
      <c r="D85" s="224"/>
      <c r="E85" s="72"/>
      <c r="F85" s="73"/>
      <c r="I85" s="129" t="str">
        <f t="shared" si="2"/>
        <v/>
      </c>
    </row>
    <row r="86" spans="1:9" x14ac:dyDescent="0.25">
      <c r="A86" s="71"/>
      <c r="B86" s="224"/>
      <c r="C86" s="224"/>
      <c r="D86" s="224"/>
      <c r="E86" s="72"/>
      <c r="F86" s="73"/>
      <c r="I86" s="129" t="str">
        <f t="shared" si="2"/>
        <v/>
      </c>
    </row>
    <row r="87" spans="1:9" x14ac:dyDescent="0.25">
      <c r="A87" s="71"/>
      <c r="B87" s="224"/>
      <c r="C87" s="224"/>
      <c r="D87" s="224"/>
      <c r="E87" s="72"/>
      <c r="F87" s="73"/>
      <c r="I87" s="129" t="str">
        <f t="shared" si="2"/>
        <v/>
      </c>
    </row>
    <row r="88" spans="1:9" x14ac:dyDescent="0.25">
      <c r="A88" s="71"/>
      <c r="B88" s="224"/>
      <c r="C88" s="224"/>
      <c r="D88" s="224"/>
      <c r="E88" s="72"/>
      <c r="F88" s="73"/>
      <c r="I88" s="129" t="str">
        <f t="shared" si="2"/>
        <v/>
      </c>
    </row>
    <row r="89" spans="1:9" x14ac:dyDescent="0.25">
      <c r="A89" s="71"/>
      <c r="B89" s="224"/>
      <c r="C89" s="224"/>
      <c r="D89" s="224"/>
      <c r="E89" s="72"/>
      <c r="F89" s="73"/>
      <c r="I89" s="129" t="str">
        <f t="shared" si="2"/>
        <v/>
      </c>
    </row>
    <row r="90" spans="1:9" x14ac:dyDescent="0.25">
      <c r="A90" s="71"/>
      <c r="B90" s="224"/>
      <c r="C90" s="224"/>
      <c r="D90" s="224"/>
      <c r="E90" s="72"/>
      <c r="F90" s="73"/>
      <c r="I90" s="129" t="str">
        <f t="shared" si="2"/>
        <v/>
      </c>
    </row>
    <row r="91" spans="1:9" x14ac:dyDescent="0.25">
      <c r="A91" s="71"/>
      <c r="B91" s="224"/>
      <c r="C91" s="224"/>
      <c r="D91" s="224"/>
      <c r="E91" s="72"/>
      <c r="F91" s="73"/>
      <c r="I91" s="129" t="str">
        <f t="shared" si="2"/>
        <v/>
      </c>
    </row>
    <row r="92" spans="1:9" x14ac:dyDescent="0.25">
      <c r="A92" s="71"/>
      <c r="B92" s="224"/>
      <c r="C92" s="224"/>
      <c r="D92" s="224"/>
      <c r="E92" s="72"/>
      <c r="F92" s="73"/>
      <c r="I92" s="129" t="str">
        <f t="shared" si="2"/>
        <v/>
      </c>
    </row>
    <row r="93" spans="1:9" x14ac:dyDescent="0.25">
      <c r="A93" s="71"/>
      <c r="B93" s="224"/>
      <c r="C93" s="224"/>
      <c r="D93" s="224"/>
      <c r="E93" s="72"/>
      <c r="F93" s="73"/>
      <c r="I93" s="129" t="str">
        <f t="shared" si="2"/>
        <v/>
      </c>
    </row>
    <row r="94" spans="1:9" x14ac:dyDescent="0.25">
      <c r="A94" s="71"/>
      <c r="B94" s="224"/>
      <c r="C94" s="224"/>
      <c r="D94" s="224"/>
      <c r="E94" s="72"/>
      <c r="F94" s="73"/>
      <c r="I94" s="129" t="str">
        <f t="shared" si="2"/>
        <v/>
      </c>
    </row>
    <row r="95" spans="1:9" x14ac:dyDescent="0.25">
      <c r="A95" s="71"/>
      <c r="B95" s="224"/>
      <c r="C95" s="224"/>
      <c r="D95" s="224"/>
      <c r="E95" s="72"/>
      <c r="F95" s="73"/>
      <c r="I95" s="129" t="str">
        <f t="shared" ref="I95:I108" si="3">IF(A95="","",HYPERLINK("#'Action Items'!A1", "Go back to Action Items"))</f>
        <v/>
      </c>
    </row>
    <row r="96" spans="1:9" x14ac:dyDescent="0.25">
      <c r="A96" s="71"/>
      <c r="B96" s="224"/>
      <c r="C96" s="224"/>
      <c r="D96" s="224"/>
      <c r="E96" s="72"/>
      <c r="F96" s="73"/>
      <c r="I96" s="129" t="str">
        <f t="shared" si="3"/>
        <v/>
      </c>
    </row>
    <row r="97" spans="1:9" x14ac:dyDescent="0.25">
      <c r="A97" s="71"/>
      <c r="B97" s="224"/>
      <c r="C97" s="224"/>
      <c r="D97" s="224"/>
      <c r="E97" s="72"/>
      <c r="F97" s="73"/>
      <c r="I97" s="129" t="str">
        <f t="shared" si="3"/>
        <v/>
      </c>
    </row>
    <row r="98" spans="1:9" x14ac:dyDescent="0.25">
      <c r="A98" s="71"/>
      <c r="B98" s="224"/>
      <c r="C98" s="224"/>
      <c r="D98" s="224"/>
      <c r="E98" s="72"/>
      <c r="F98" s="73"/>
      <c r="I98" s="129" t="str">
        <f t="shared" si="3"/>
        <v/>
      </c>
    </row>
    <row r="99" spans="1:9" x14ac:dyDescent="0.25">
      <c r="A99" s="71"/>
      <c r="B99" s="224"/>
      <c r="C99" s="224"/>
      <c r="D99" s="224"/>
      <c r="E99" s="72"/>
      <c r="F99" s="73"/>
      <c r="I99" s="129" t="str">
        <f t="shared" si="3"/>
        <v/>
      </c>
    </row>
    <row r="100" spans="1:9" x14ac:dyDescent="0.25">
      <c r="A100" s="71"/>
      <c r="B100" s="224"/>
      <c r="C100" s="224"/>
      <c r="D100" s="224"/>
      <c r="E100" s="72"/>
      <c r="F100" s="73"/>
      <c r="I100" s="129" t="str">
        <f t="shared" si="3"/>
        <v/>
      </c>
    </row>
    <row r="101" spans="1:9" x14ac:dyDescent="0.25">
      <c r="A101" s="71"/>
      <c r="B101" s="224"/>
      <c r="C101" s="224"/>
      <c r="D101" s="224"/>
      <c r="E101" s="72"/>
      <c r="F101" s="73"/>
      <c r="I101" s="129" t="str">
        <f t="shared" si="3"/>
        <v/>
      </c>
    </row>
    <row r="102" spans="1:9" x14ac:dyDescent="0.25">
      <c r="A102" s="71"/>
      <c r="B102" s="224"/>
      <c r="C102" s="224"/>
      <c r="D102" s="224"/>
      <c r="E102" s="72"/>
      <c r="F102" s="73"/>
      <c r="I102" s="129" t="str">
        <f t="shared" si="3"/>
        <v/>
      </c>
    </row>
    <row r="103" spans="1:9" x14ac:dyDescent="0.25">
      <c r="A103" s="71"/>
      <c r="B103" s="224"/>
      <c r="C103" s="224"/>
      <c r="D103" s="224"/>
      <c r="E103" s="72"/>
      <c r="F103" s="73"/>
      <c r="I103" s="129" t="str">
        <f t="shared" si="3"/>
        <v/>
      </c>
    </row>
    <row r="104" spans="1:9" x14ac:dyDescent="0.25">
      <c r="A104" s="71"/>
      <c r="B104" s="224"/>
      <c r="C104" s="224"/>
      <c r="D104" s="224"/>
      <c r="E104" s="72"/>
      <c r="F104" s="73"/>
      <c r="I104" s="129" t="str">
        <f t="shared" si="3"/>
        <v/>
      </c>
    </row>
    <row r="105" spans="1:9" x14ac:dyDescent="0.25">
      <c r="A105" s="71"/>
      <c r="B105" s="224"/>
      <c r="C105" s="224"/>
      <c r="D105" s="224"/>
      <c r="E105" s="72"/>
      <c r="F105" s="73"/>
      <c r="I105" s="129" t="str">
        <f t="shared" si="3"/>
        <v/>
      </c>
    </row>
    <row r="106" spans="1:9" x14ac:dyDescent="0.25">
      <c r="A106" s="71"/>
      <c r="B106" s="224"/>
      <c r="C106" s="224"/>
      <c r="D106" s="224"/>
      <c r="E106" s="72"/>
      <c r="F106" s="73"/>
      <c r="I106" s="129" t="str">
        <f t="shared" si="3"/>
        <v/>
      </c>
    </row>
    <row r="107" spans="1:9" x14ac:dyDescent="0.25">
      <c r="A107" s="71"/>
      <c r="B107" s="224"/>
      <c r="C107" s="224"/>
      <c r="D107" s="224"/>
      <c r="E107" s="72"/>
      <c r="F107" s="73"/>
      <c r="I107" s="129" t="str">
        <f t="shared" si="3"/>
        <v/>
      </c>
    </row>
    <row r="108" spans="1:9" x14ac:dyDescent="0.25">
      <c r="A108" s="71"/>
      <c r="B108" s="224"/>
      <c r="C108" s="224"/>
      <c r="D108" s="224"/>
      <c r="E108" s="72"/>
      <c r="F108" s="73"/>
      <c r="I108" s="129" t="str">
        <f t="shared" si="3"/>
        <v/>
      </c>
    </row>
    <row r="109" spans="1:9" x14ac:dyDescent="0.25">
      <c r="I109" s="129"/>
    </row>
    <row r="110" spans="1:9" x14ac:dyDescent="0.25">
      <c r="I110" s="129"/>
    </row>
  </sheetData>
  <mergeCells count="4">
    <mergeCell ref="E8:G8"/>
    <mergeCell ref="E10:G10"/>
    <mergeCell ref="E11:G11"/>
    <mergeCell ref="E12:G12"/>
  </mergeCells>
  <conditionalFormatting sqref="B19:N19 B25:N26 J20:N24">
    <cfRule type="iconSet" priority="3">
      <iconSet>
        <cfvo type="percent" val="0"/>
        <cfvo type="num" val="1"/>
        <cfvo type="num" val="3"/>
      </iconSet>
    </cfRule>
  </conditionalFormatting>
  <conditionalFormatting sqref="B24:H24">
    <cfRule type="iconSet" priority="2">
      <iconSet>
        <cfvo type="percent" val="0"/>
        <cfvo type="num" val="1"/>
        <cfvo type="num" val="3"/>
      </iconSet>
    </cfRule>
  </conditionalFormatting>
  <conditionalFormatting sqref="I24">
    <cfRule type="iconSet" priority="1">
      <iconSet>
        <cfvo type="percent" val="0"/>
        <cfvo type="num" val="1"/>
        <cfvo type="num" val="3"/>
      </iconSet>
    </cfRule>
  </conditionalFormatting>
  <dataValidations count="4">
    <dataValidation allowBlank="1" showInputMessage="1" showErrorMessage="1" prompt="TK, License, NRE or Royalty" sqref="B7"/>
    <dataValidation allowBlank="1" showInputMessage="1" showErrorMessage="1" prompt="IPD or CSD" sqref="B8"/>
    <dataValidation allowBlank="1" showInputMessage="1" showErrorMessage="1" prompt="70% - 100% : Most likely close in this quarter_x000a_40% - 60% : Normal chance to close_x000a_0% - 30% : Low chance to close" sqref="B10"/>
    <dataValidation allowBlank="1" showInputMessage="1" showErrorMessage="1" prompt="Q1, Q2, Q3 or Q4" sqref="B11"/>
  </dataValidations>
  <hyperlinks>
    <hyperlink ref="A1" location="Menu!A1" display="Back To Menu"/>
    <hyperlink ref="B1" location="'Regular Cases'!A1" display="Regular Cases"/>
    <hyperlink ref="C1" location="QECD!B4" display="QECD"/>
    <hyperlink ref="D1" location="'Action Items'!A1" display="Action Items"/>
    <hyperlink ref="E1" location="Summary!A1" display="Summary"/>
    <hyperlink ref="F1" location="Weekly!A1" display="Weekly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Please choose &quot;High&quot;, &quot;Low&quot; or &quot;Funnel&quot; from the drop-down list, or enter it yourself._x000a__x000a_Funnel -- This project is being cooked and may go real in the next few quarters.">
          <x14:formula1>
            <xm:f>Worksheet!$A$2:$A$4</xm:f>
          </x14:formula1>
          <xm:sqref>B12</xm:sqref>
        </x14:dataValidation>
      </x14:dataValidations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Q110"/>
  <sheetViews>
    <sheetView workbookViewId="0">
      <pane ySplit="2" topLeftCell="A3" activePane="bottomLeft" state="frozen"/>
      <selection pane="bottomLeft"/>
    </sheetView>
  </sheetViews>
  <sheetFormatPr defaultColWidth="18.42578125" defaultRowHeight="15" x14ac:dyDescent="0.25"/>
  <cols>
    <col min="1" max="1" width="24.5703125" style="1" customWidth="1"/>
    <col min="2" max="8" width="15.85546875" style="1" customWidth="1"/>
    <col min="9" max="9" width="17.140625" style="1" bestFit="1" customWidth="1"/>
    <col min="10" max="11" width="15.85546875" style="1" customWidth="1"/>
    <col min="12" max="14" width="15.85546875" style="1" hidden="1" customWidth="1"/>
    <col min="15" max="17" width="0" style="1" hidden="1" customWidth="1"/>
    <col min="18" max="16384" width="18.42578125" style="1"/>
  </cols>
  <sheetData>
    <row r="1" spans="1:17" s="68" customFormat="1" ht="18.75" x14ac:dyDescent="0.25">
      <c r="A1" s="226" t="s">
        <v>150</v>
      </c>
      <c r="B1" s="226" t="s">
        <v>149</v>
      </c>
      <c r="C1" s="226" t="s">
        <v>113</v>
      </c>
      <c r="D1" s="226" t="s">
        <v>21</v>
      </c>
      <c r="E1" s="226" t="s">
        <v>114</v>
      </c>
      <c r="F1" s="226" t="s">
        <v>177</v>
      </c>
    </row>
    <row r="2" spans="1:17" ht="4.5" customHeight="1" x14ac:dyDescent="0.25"/>
    <row r="3" spans="1:17" ht="28.5" x14ac:dyDescent="0.45">
      <c r="D3" s="223" t="str">
        <f ca="1">MID(CELL("filename",A1),FIND("]",CELL("filename",A1))+1,255)  &amp; IF(B5&lt;&gt;"", " : " &amp; B5 &amp; " - " &amp; B6, "")</f>
        <v>Project 32</v>
      </c>
    </row>
    <row r="4" spans="1:17" ht="18.75" x14ac:dyDescent="0.3">
      <c r="A4" s="115" t="s">
        <v>141</v>
      </c>
      <c r="B4" s="95"/>
      <c r="C4" s="95"/>
      <c r="D4" s="95"/>
      <c r="E4" s="95"/>
      <c r="F4" s="95" t="s">
        <v>153</v>
      </c>
      <c r="G4" s="95" t="s">
        <v>154</v>
      </c>
      <c r="L4" s="1" t="s">
        <v>147</v>
      </c>
      <c r="M4" s="1" t="s">
        <v>146</v>
      </c>
      <c r="N4" s="1" t="s">
        <v>152</v>
      </c>
      <c r="P4" s="1" t="s">
        <v>158</v>
      </c>
      <c r="Q4" s="1" t="s">
        <v>155</v>
      </c>
    </row>
    <row r="5" spans="1:17" x14ac:dyDescent="0.25">
      <c r="A5" s="95" t="s">
        <v>156</v>
      </c>
      <c r="B5" s="97"/>
      <c r="C5" s="95"/>
      <c r="D5" s="95" t="s">
        <v>20</v>
      </c>
      <c r="E5" s="95"/>
      <c r="F5" s="98"/>
      <c r="G5" s="98"/>
      <c r="L5" s="218" t="str">
        <f>IF(I23&lt;&gt;"", F5,"")</f>
        <v/>
      </c>
      <c r="M5" s="218" t="str">
        <f>IF(I23&lt;&gt;"","",IF(B10&gt;=40%,F5,""))</f>
        <v/>
      </c>
      <c r="N5" s="218">
        <f>IF(I23&lt;&gt;"","",IF(B10&lt;40%,F5,""))</f>
        <v>0</v>
      </c>
      <c r="P5" s="218" t="str">
        <f>IF(I23&lt;&gt;"", F6,"")</f>
        <v/>
      </c>
      <c r="Q5" s="1">
        <f>IF(P5 = "", F6, "")</f>
        <v>0</v>
      </c>
    </row>
    <row r="6" spans="1:17" x14ac:dyDescent="0.25">
      <c r="A6" s="95" t="s">
        <v>157</v>
      </c>
      <c r="B6" s="97"/>
      <c r="C6" s="95"/>
      <c r="D6" s="95" t="s">
        <v>45</v>
      </c>
      <c r="E6" s="95"/>
      <c r="F6" s="98"/>
      <c r="G6" s="98"/>
    </row>
    <row r="7" spans="1:17" x14ac:dyDescent="0.25">
      <c r="A7" s="95" t="s">
        <v>44</v>
      </c>
      <c r="B7" s="97"/>
      <c r="C7" s="95"/>
      <c r="D7" s="95"/>
      <c r="E7" s="95"/>
      <c r="F7" s="95"/>
      <c r="G7" s="95"/>
    </row>
    <row r="8" spans="1:17" x14ac:dyDescent="0.25">
      <c r="A8" s="95" t="s">
        <v>17</v>
      </c>
      <c r="B8" s="97"/>
      <c r="C8" s="95"/>
      <c r="D8" s="95" t="s">
        <v>43</v>
      </c>
      <c r="E8" s="253"/>
      <c r="F8" s="253"/>
      <c r="G8" s="253"/>
    </row>
    <row r="9" spans="1:17" x14ac:dyDescent="0.25">
      <c r="A9" s="95" t="s">
        <v>18</v>
      </c>
      <c r="B9" s="97"/>
      <c r="C9" s="95"/>
      <c r="D9" s="95"/>
      <c r="E9" s="95"/>
      <c r="F9" s="95"/>
      <c r="G9" s="95"/>
    </row>
    <row r="10" spans="1:17" x14ac:dyDescent="0.25">
      <c r="A10" s="95" t="s">
        <v>19</v>
      </c>
      <c r="B10" s="99"/>
      <c r="C10" s="95"/>
      <c r="D10" s="95" t="s">
        <v>159</v>
      </c>
      <c r="E10" s="253"/>
      <c r="F10" s="253"/>
      <c r="G10" s="253"/>
    </row>
    <row r="11" spans="1:17" x14ac:dyDescent="0.25">
      <c r="A11" s="95" t="s">
        <v>166</v>
      </c>
      <c r="B11" s="97"/>
      <c r="C11" s="95"/>
      <c r="D11" s="95" t="s">
        <v>160</v>
      </c>
      <c r="E11" s="253"/>
      <c r="F11" s="253"/>
      <c r="G11" s="253"/>
    </row>
    <row r="12" spans="1:17" x14ac:dyDescent="0.25">
      <c r="A12" s="95" t="s">
        <v>118</v>
      </c>
      <c r="B12" s="97"/>
      <c r="C12" s="95"/>
      <c r="D12" s="95" t="s">
        <v>161</v>
      </c>
      <c r="E12" s="253"/>
      <c r="F12" s="253"/>
      <c r="G12" s="253"/>
    </row>
    <row r="15" spans="1:17" ht="18.75" x14ac:dyDescent="0.3">
      <c r="A15" s="115" t="str">
        <f>"Stage: " &amp; B15</f>
        <v xml:space="preserve">Stage: </v>
      </c>
      <c r="B15" s="132" t="str">
        <f>IF(I23&lt;&gt;"", 10, IF(G23&lt;&gt;"", 8, IF(C23&lt;&gt;"", 6, IF(E18&lt;&gt;"", 4, IF(B18&lt;&gt;"", 2, "")))))</f>
        <v/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</row>
    <row r="16" spans="1:17" x14ac:dyDescent="0.25">
      <c r="A16" s="127" t="s">
        <v>0</v>
      </c>
      <c r="B16" s="216" t="s">
        <v>3</v>
      </c>
      <c r="C16" s="125" t="s">
        <v>6</v>
      </c>
      <c r="D16" s="125" t="s">
        <v>4</v>
      </c>
      <c r="E16" s="216" t="s">
        <v>5</v>
      </c>
      <c r="F16" s="125" t="s">
        <v>7</v>
      </c>
      <c r="G16" s="95"/>
      <c r="H16" s="95"/>
      <c r="I16" s="95"/>
      <c r="J16" s="95"/>
      <c r="K16" s="95"/>
      <c r="L16" s="95"/>
      <c r="M16" s="95"/>
      <c r="N16" s="95"/>
    </row>
    <row r="17" spans="1:14" x14ac:dyDescent="0.25">
      <c r="A17" s="126" t="s">
        <v>42</v>
      </c>
      <c r="B17" s="119"/>
      <c r="C17" s="119"/>
      <c r="D17" s="119"/>
      <c r="E17" s="119"/>
      <c r="F17" s="140"/>
      <c r="G17" s="96"/>
      <c r="H17" s="96"/>
      <c r="I17" s="96"/>
      <c r="J17" s="96"/>
      <c r="K17" s="96"/>
      <c r="L17" s="96"/>
      <c r="M17" s="96"/>
      <c r="N17" s="96"/>
    </row>
    <row r="18" spans="1:14" x14ac:dyDescent="0.25">
      <c r="A18" s="134" t="s">
        <v>1</v>
      </c>
      <c r="B18" s="118"/>
      <c r="C18" s="118"/>
      <c r="D18" s="118"/>
      <c r="E18" s="118"/>
      <c r="F18" s="133"/>
      <c r="G18" s="96"/>
      <c r="H18" s="96"/>
      <c r="I18" s="96"/>
      <c r="J18" s="96"/>
      <c r="K18" s="96"/>
      <c r="L18" s="96"/>
      <c r="M18" s="96"/>
      <c r="N18" s="96"/>
    </row>
    <row r="19" spans="1:14" x14ac:dyDescent="0.25">
      <c r="A19" s="134" t="s">
        <v>2</v>
      </c>
      <c r="B19" s="121" t="str">
        <f ca="1">IF(B18&lt;&gt;"", "Done", IF(B17&lt;&gt;"",(B17-TODAY()),""))</f>
        <v/>
      </c>
      <c r="C19" s="121" t="str">
        <f t="shared" ref="C19:N19" ca="1" si="0">IF(C18&lt;&gt;"", "Done", IF(C17&lt;&gt;"",(C17-TODAY()),""))</f>
        <v/>
      </c>
      <c r="D19" s="121" t="str">
        <f t="shared" ca="1" si="0"/>
        <v/>
      </c>
      <c r="E19" s="121" t="str">
        <f t="shared" ca="1" si="0"/>
        <v/>
      </c>
      <c r="F19" s="122" t="str">
        <f t="shared" ca="1" si="0"/>
        <v/>
      </c>
      <c r="G19" s="100" t="str">
        <f t="shared" ca="1" si="0"/>
        <v/>
      </c>
      <c r="H19" s="100" t="str">
        <f t="shared" ca="1" si="0"/>
        <v/>
      </c>
      <c r="I19" s="100" t="str">
        <f t="shared" ca="1" si="0"/>
        <v/>
      </c>
      <c r="J19" s="76" t="str">
        <f t="shared" ca="1" si="0"/>
        <v/>
      </c>
      <c r="K19" s="76" t="str">
        <f t="shared" ca="1" si="0"/>
        <v/>
      </c>
      <c r="L19" s="76" t="str">
        <f t="shared" ca="1" si="0"/>
        <v/>
      </c>
      <c r="M19" s="76" t="str">
        <f t="shared" ca="1" si="0"/>
        <v/>
      </c>
      <c r="N19" s="76" t="str">
        <f t="shared" ca="1" si="0"/>
        <v/>
      </c>
    </row>
    <row r="20" spans="1:14" x14ac:dyDescent="0.25">
      <c r="A20" s="135"/>
      <c r="B20" s="114"/>
      <c r="C20" s="114"/>
      <c r="D20" s="114"/>
      <c r="E20" s="114"/>
      <c r="F20" s="114"/>
      <c r="G20" s="114"/>
      <c r="H20" s="114"/>
      <c r="I20" s="114"/>
      <c r="J20" s="76"/>
      <c r="K20" s="76"/>
      <c r="L20" s="76"/>
      <c r="M20" s="76"/>
      <c r="N20" s="76"/>
    </row>
    <row r="21" spans="1:14" ht="30" x14ac:dyDescent="0.25">
      <c r="A21" s="126" t="s">
        <v>9</v>
      </c>
      <c r="B21" s="117" t="s">
        <v>8</v>
      </c>
      <c r="C21" s="217" t="s">
        <v>10</v>
      </c>
      <c r="D21" s="117" t="s">
        <v>11</v>
      </c>
      <c r="E21" s="117" t="s">
        <v>12</v>
      </c>
      <c r="F21" s="117" t="s">
        <v>13</v>
      </c>
      <c r="G21" s="217" t="s">
        <v>14</v>
      </c>
      <c r="H21" s="117" t="s">
        <v>16</v>
      </c>
      <c r="I21" s="217" t="s">
        <v>15</v>
      </c>
      <c r="J21" s="76"/>
      <c r="K21" s="76"/>
      <c r="L21" s="76"/>
      <c r="M21" s="76"/>
      <c r="N21" s="76"/>
    </row>
    <row r="22" spans="1:14" x14ac:dyDescent="0.25">
      <c r="A22" s="134" t="s">
        <v>42</v>
      </c>
      <c r="B22" s="118"/>
      <c r="C22" s="118"/>
      <c r="D22" s="118"/>
      <c r="E22" s="118"/>
      <c r="F22" s="118"/>
      <c r="G22" s="118"/>
      <c r="H22" s="118"/>
      <c r="I22" s="133"/>
      <c r="J22" s="76"/>
      <c r="K22" s="76"/>
      <c r="L22" s="76"/>
      <c r="M22" s="76"/>
      <c r="N22" s="76"/>
    </row>
    <row r="23" spans="1:14" x14ac:dyDescent="0.25">
      <c r="A23" s="134" t="s">
        <v>1</v>
      </c>
      <c r="B23" s="118"/>
      <c r="C23" s="118"/>
      <c r="D23" s="118"/>
      <c r="E23" s="118"/>
      <c r="F23" s="118"/>
      <c r="G23" s="118"/>
      <c r="H23" s="118"/>
      <c r="I23" s="133"/>
      <c r="J23" s="76"/>
      <c r="K23" s="76"/>
      <c r="L23" s="76"/>
      <c r="M23" s="76"/>
      <c r="N23" s="76"/>
    </row>
    <row r="24" spans="1:14" x14ac:dyDescent="0.25">
      <c r="A24" s="136" t="s">
        <v>2</v>
      </c>
      <c r="B24" s="124" t="str">
        <f ca="1">IF(B23&lt;&gt;"", "Done", IF(B22&lt;&gt;"",(B22-TODAY()),""))</f>
        <v/>
      </c>
      <c r="C24" s="124" t="str">
        <f t="shared" ref="C24:I24" ca="1" si="1">IF(C23&lt;&gt;"", "Done", IF(C22&lt;&gt;"",(C22-TODAY()),""))</f>
        <v/>
      </c>
      <c r="D24" s="124" t="str">
        <f t="shared" ca="1" si="1"/>
        <v/>
      </c>
      <c r="E24" s="124" t="str">
        <f t="shared" ca="1" si="1"/>
        <v/>
      </c>
      <c r="F24" s="124" t="str">
        <f t="shared" ca="1" si="1"/>
        <v/>
      </c>
      <c r="G24" s="124" t="str">
        <f t="shared" ca="1" si="1"/>
        <v/>
      </c>
      <c r="H24" s="120" t="str">
        <f t="shared" ca="1" si="1"/>
        <v/>
      </c>
      <c r="I24" s="122" t="str">
        <f t="shared" ca="1" si="1"/>
        <v/>
      </c>
      <c r="J24" s="76"/>
      <c r="K24" s="76"/>
      <c r="L24" s="76"/>
      <c r="M24" s="76"/>
      <c r="N24" s="76"/>
    </row>
    <row r="25" spans="1:14" x14ac:dyDescent="0.25">
      <c r="B25" s="76"/>
      <c r="C25" s="76"/>
      <c r="D25" s="76"/>
      <c r="E25" s="76"/>
      <c r="F25" s="76"/>
      <c r="G25" s="76"/>
      <c r="H25" s="123"/>
      <c r="I25" s="76"/>
      <c r="J25" s="76"/>
      <c r="K25" s="76"/>
      <c r="L25" s="76"/>
      <c r="M25" s="76"/>
      <c r="N25" s="76"/>
    </row>
    <row r="26" spans="1:14" x14ac:dyDescent="0.25"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</row>
    <row r="29" spans="1:14" ht="18.75" x14ac:dyDescent="0.3">
      <c r="A29" s="116" t="s">
        <v>21</v>
      </c>
      <c r="B29" s="66" t="s">
        <v>41</v>
      </c>
      <c r="C29" s="66" t="s">
        <v>42</v>
      </c>
      <c r="D29" s="66" t="s">
        <v>1</v>
      </c>
      <c r="E29" s="66" t="s">
        <v>67</v>
      </c>
      <c r="F29" s="1" t="s">
        <v>43</v>
      </c>
    </row>
    <row r="30" spans="1:14" x14ac:dyDescent="0.25">
      <c r="A30" s="71" t="str">
        <f>IF(B30&lt;&gt;"", IF(D30 = "", 1, ""), "")</f>
        <v/>
      </c>
      <c r="B30" s="224"/>
      <c r="C30" s="224"/>
      <c r="D30" s="224"/>
      <c r="E30" s="72"/>
      <c r="F30" s="73"/>
      <c r="I30" s="129" t="str">
        <f>IF(A30="","",HYPERLINK("#'Action Items'!A1", "Go back to Action Items"))</f>
        <v/>
      </c>
    </row>
    <row r="31" spans="1:14" x14ac:dyDescent="0.25">
      <c r="A31" s="71" t="str">
        <f>IF(B31&lt;&gt;"", IF(D31 = "", MAX($A$30:A30)+1, ""), "")</f>
        <v/>
      </c>
      <c r="B31" s="224"/>
      <c r="C31" s="224"/>
      <c r="D31" s="224"/>
      <c r="E31" s="72"/>
      <c r="F31" s="73"/>
      <c r="I31" s="129" t="str">
        <f t="shared" ref="I31:I94" si="2">IF(A31="","",HYPERLINK("#'Action Items'!A1", "Go back to Action Items"))</f>
        <v/>
      </c>
    </row>
    <row r="32" spans="1:14" x14ac:dyDescent="0.25">
      <c r="A32" s="71" t="str">
        <f>IF(B32&lt;&gt;"", IF(D32 = "", MAX($A$30:A31)+1, ""), "")</f>
        <v/>
      </c>
      <c r="B32" s="224"/>
      <c r="C32" s="224"/>
      <c r="D32" s="224"/>
      <c r="E32" s="72"/>
      <c r="F32" s="73"/>
      <c r="I32" s="129" t="str">
        <f t="shared" si="2"/>
        <v/>
      </c>
    </row>
    <row r="33" spans="1:9" x14ac:dyDescent="0.25">
      <c r="A33" s="71" t="str">
        <f>IF(B33&lt;&gt;"", IF(D33 = "", MAX($A$30:A32)+1, ""), "")</f>
        <v/>
      </c>
      <c r="B33" s="224"/>
      <c r="C33" s="224"/>
      <c r="D33" s="224"/>
      <c r="E33" s="72"/>
      <c r="F33" s="73"/>
      <c r="I33" s="129" t="str">
        <f t="shared" si="2"/>
        <v/>
      </c>
    </row>
    <row r="34" spans="1:9" x14ac:dyDescent="0.25">
      <c r="A34" s="71" t="str">
        <f>IF(B34&lt;&gt;"", IF(D34 = "", MAX($A$30:A33)+1, ""), "")</f>
        <v/>
      </c>
      <c r="B34" s="224"/>
      <c r="C34" s="224"/>
      <c r="D34" s="224"/>
      <c r="E34" s="72"/>
      <c r="F34" s="73"/>
      <c r="I34" s="129" t="str">
        <f t="shared" si="2"/>
        <v/>
      </c>
    </row>
    <row r="35" spans="1:9" x14ac:dyDescent="0.25">
      <c r="A35" s="71" t="str">
        <f>IF(B35&lt;&gt;"", IF(D35 = "", MAX($A$30:A34)+1, ""), "")</f>
        <v/>
      </c>
      <c r="B35" s="224"/>
      <c r="C35" s="224"/>
      <c r="D35" s="224"/>
      <c r="E35" s="72"/>
      <c r="F35" s="73"/>
      <c r="I35" s="129" t="str">
        <f t="shared" si="2"/>
        <v/>
      </c>
    </row>
    <row r="36" spans="1:9" x14ac:dyDescent="0.25">
      <c r="A36" s="71" t="str">
        <f>IF(B36&lt;&gt;"", IF(D36 = "", MAX($A$30:A35)+1, ""), "")</f>
        <v/>
      </c>
      <c r="B36" s="224"/>
      <c r="C36" s="224"/>
      <c r="D36" s="224"/>
      <c r="E36" s="72"/>
      <c r="F36" s="73"/>
      <c r="I36" s="129" t="str">
        <f t="shared" si="2"/>
        <v/>
      </c>
    </row>
    <row r="37" spans="1:9" x14ac:dyDescent="0.25">
      <c r="A37" s="71" t="str">
        <f>IF(B37&lt;&gt;"", IF(D37 = "", MAX($A$30:A36)+1, ""), "")</f>
        <v/>
      </c>
      <c r="B37" s="224"/>
      <c r="C37" s="224"/>
      <c r="D37" s="224"/>
      <c r="E37" s="72"/>
      <c r="F37" s="73"/>
      <c r="I37" s="129" t="str">
        <f t="shared" si="2"/>
        <v/>
      </c>
    </row>
    <row r="38" spans="1:9" x14ac:dyDescent="0.25">
      <c r="A38" s="71" t="str">
        <f>IF(B38&lt;&gt;"", IF(D38 = "", MAX($A$30:A37)+1, ""), "")</f>
        <v/>
      </c>
      <c r="B38" s="224"/>
      <c r="C38" s="224"/>
      <c r="D38" s="224"/>
      <c r="E38" s="72"/>
      <c r="F38" s="73"/>
      <c r="I38" s="129" t="str">
        <f t="shared" si="2"/>
        <v/>
      </c>
    </row>
    <row r="39" spans="1:9" x14ac:dyDescent="0.25">
      <c r="A39" s="71" t="str">
        <f>IF(B39&lt;&gt;"", IF(D39 = "", MAX($A$30:A38)+1, ""), "")</f>
        <v/>
      </c>
      <c r="B39" s="224"/>
      <c r="C39" s="224"/>
      <c r="D39" s="224"/>
      <c r="E39" s="72"/>
      <c r="F39" s="73"/>
      <c r="I39" s="129" t="str">
        <f t="shared" si="2"/>
        <v/>
      </c>
    </row>
    <row r="40" spans="1:9" x14ac:dyDescent="0.25">
      <c r="A40" s="71" t="str">
        <f>IF(B40&lt;&gt;"", IF(D40 = "", MAX($A$30:A39)+1, ""), "")</f>
        <v/>
      </c>
      <c r="B40" s="224"/>
      <c r="C40" s="224"/>
      <c r="D40" s="224"/>
      <c r="E40" s="72"/>
      <c r="F40" s="73"/>
      <c r="I40" s="129" t="str">
        <f t="shared" si="2"/>
        <v/>
      </c>
    </row>
    <row r="41" spans="1:9" x14ac:dyDescent="0.25">
      <c r="A41" s="71" t="str">
        <f>IF(B41&lt;&gt;"", IF(D41 = "", MAX($A$30:A40)+1, ""), "")</f>
        <v/>
      </c>
      <c r="B41" s="224"/>
      <c r="C41" s="224"/>
      <c r="D41" s="224"/>
      <c r="E41" s="72"/>
      <c r="F41" s="73"/>
      <c r="I41" s="129" t="str">
        <f t="shared" si="2"/>
        <v/>
      </c>
    </row>
    <row r="42" spans="1:9" x14ac:dyDescent="0.25">
      <c r="A42" s="71" t="str">
        <f>IF(B42&lt;&gt;"", IF(D42 = "", MAX($A$30:A41)+1, ""), "")</f>
        <v/>
      </c>
      <c r="B42" s="224"/>
      <c r="C42" s="224"/>
      <c r="D42" s="224"/>
      <c r="E42" s="72"/>
      <c r="F42" s="73"/>
      <c r="I42" s="129" t="str">
        <f t="shared" si="2"/>
        <v/>
      </c>
    </row>
    <row r="43" spans="1:9" x14ac:dyDescent="0.25">
      <c r="A43" s="71" t="str">
        <f>IF(B43&lt;&gt;"", IF(D43 = "", MAX($A$30:A42)+1, ""), "")</f>
        <v/>
      </c>
      <c r="B43" s="224"/>
      <c r="C43" s="224"/>
      <c r="D43" s="224"/>
      <c r="E43" s="72"/>
      <c r="F43" s="73"/>
      <c r="I43" s="129" t="str">
        <f t="shared" si="2"/>
        <v/>
      </c>
    </row>
    <row r="44" spans="1:9" x14ac:dyDescent="0.25">
      <c r="A44" s="71" t="str">
        <f>IF(B44&lt;&gt;"", IF(D44 = "", MAX($A$30:A43)+1, ""), "")</f>
        <v/>
      </c>
      <c r="B44" s="224"/>
      <c r="C44" s="224"/>
      <c r="D44" s="224"/>
      <c r="E44" s="72"/>
      <c r="F44" s="73"/>
      <c r="I44" s="129" t="str">
        <f t="shared" si="2"/>
        <v/>
      </c>
    </row>
    <row r="45" spans="1:9" x14ac:dyDescent="0.25">
      <c r="A45" s="71"/>
      <c r="B45" s="224"/>
      <c r="C45" s="224"/>
      <c r="D45" s="224"/>
      <c r="E45" s="72"/>
      <c r="F45" s="73"/>
      <c r="I45" s="129" t="str">
        <f t="shared" si="2"/>
        <v/>
      </c>
    </row>
    <row r="46" spans="1:9" x14ac:dyDescent="0.25">
      <c r="A46" s="71"/>
      <c r="B46" s="224"/>
      <c r="C46" s="224"/>
      <c r="D46" s="224"/>
      <c r="E46" s="72"/>
      <c r="F46" s="73"/>
      <c r="I46" s="129" t="str">
        <f t="shared" si="2"/>
        <v/>
      </c>
    </row>
    <row r="47" spans="1:9" x14ac:dyDescent="0.25">
      <c r="A47" s="71"/>
      <c r="B47" s="224"/>
      <c r="C47" s="224"/>
      <c r="D47" s="224"/>
      <c r="E47" s="72"/>
      <c r="F47" s="73"/>
      <c r="I47" s="129" t="str">
        <f t="shared" si="2"/>
        <v/>
      </c>
    </row>
    <row r="48" spans="1:9" x14ac:dyDescent="0.25">
      <c r="A48" s="71"/>
      <c r="B48" s="224"/>
      <c r="C48" s="224"/>
      <c r="D48" s="224"/>
      <c r="E48" s="72"/>
      <c r="F48" s="73"/>
      <c r="I48" s="129" t="str">
        <f t="shared" si="2"/>
        <v/>
      </c>
    </row>
    <row r="49" spans="1:9" x14ac:dyDescent="0.25">
      <c r="A49" s="71"/>
      <c r="B49" s="224"/>
      <c r="C49" s="224"/>
      <c r="D49" s="224"/>
      <c r="E49" s="72"/>
      <c r="F49" s="73"/>
      <c r="I49" s="129" t="str">
        <f t="shared" si="2"/>
        <v/>
      </c>
    </row>
    <row r="50" spans="1:9" x14ac:dyDescent="0.25">
      <c r="A50" s="71"/>
      <c r="B50" s="224"/>
      <c r="C50" s="224"/>
      <c r="D50" s="224"/>
      <c r="E50" s="72"/>
      <c r="F50" s="73"/>
      <c r="I50" s="129" t="str">
        <f t="shared" si="2"/>
        <v/>
      </c>
    </row>
    <row r="51" spans="1:9" x14ac:dyDescent="0.25">
      <c r="A51" s="71"/>
      <c r="B51" s="224"/>
      <c r="C51" s="224"/>
      <c r="D51" s="224"/>
      <c r="E51" s="72"/>
      <c r="F51" s="73"/>
      <c r="I51" s="129" t="str">
        <f t="shared" si="2"/>
        <v/>
      </c>
    </row>
    <row r="52" spans="1:9" x14ac:dyDescent="0.25">
      <c r="A52" s="71"/>
      <c r="B52" s="224"/>
      <c r="C52" s="224"/>
      <c r="D52" s="224"/>
      <c r="E52" s="72"/>
      <c r="F52" s="73"/>
      <c r="I52" s="129" t="str">
        <f t="shared" si="2"/>
        <v/>
      </c>
    </row>
    <row r="53" spans="1:9" x14ac:dyDescent="0.25">
      <c r="A53" s="71"/>
      <c r="B53" s="224"/>
      <c r="C53" s="224"/>
      <c r="D53" s="224"/>
      <c r="E53" s="72"/>
      <c r="F53" s="73"/>
      <c r="I53" s="129" t="str">
        <f t="shared" si="2"/>
        <v/>
      </c>
    </row>
    <row r="54" spans="1:9" x14ac:dyDescent="0.25">
      <c r="A54" s="71"/>
      <c r="B54" s="224"/>
      <c r="C54" s="224"/>
      <c r="D54" s="224"/>
      <c r="E54" s="72"/>
      <c r="F54" s="73"/>
      <c r="I54" s="129" t="str">
        <f t="shared" si="2"/>
        <v/>
      </c>
    </row>
    <row r="55" spans="1:9" x14ac:dyDescent="0.25">
      <c r="A55" s="71"/>
      <c r="B55" s="224"/>
      <c r="C55" s="224"/>
      <c r="D55" s="224"/>
      <c r="E55" s="72"/>
      <c r="F55" s="73"/>
      <c r="I55" s="129" t="str">
        <f t="shared" si="2"/>
        <v/>
      </c>
    </row>
    <row r="56" spans="1:9" x14ac:dyDescent="0.25">
      <c r="A56" s="71"/>
      <c r="B56" s="224"/>
      <c r="C56" s="224"/>
      <c r="D56" s="224"/>
      <c r="E56" s="72"/>
      <c r="F56" s="73"/>
      <c r="I56" s="129" t="str">
        <f t="shared" si="2"/>
        <v/>
      </c>
    </row>
    <row r="57" spans="1:9" x14ac:dyDescent="0.25">
      <c r="A57" s="71"/>
      <c r="B57" s="224"/>
      <c r="C57" s="224"/>
      <c r="D57" s="224"/>
      <c r="E57" s="72"/>
      <c r="F57" s="73"/>
      <c r="I57" s="129" t="str">
        <f t="shared" si="2"/>
        <v/>
      </c>
    </row>
    <row r="58" spans="1:9" x14ac:dyDescent="0.25">
      <c r="A58" s="71"/>
      <c r="B58" s="224"/>
      <c r="C58" s="224"/>
      <c r="D58" s="224"/>
      <c r="E58" s="72"/>
      <c r="F58" s="73"/>
      <c r="I58" s="129" t="str">
        <f t="shared" si="2"/>
        <v/>
      </c>
    </row>
    <row r="59" spans="1:9" x14ac:dyDescent="0.25">
      <c r="A59" s="71"/>
      <c r="B59" s="224"/>
      <c r="C59" s="224"/>
      <c r="D59" s="224"/>
      <c r="E59" s="72"/>
      <c r="F59" s="73"/>
      <c r="I59" s="129" t="str">
        <f t="shared" si="2"/>
        <v/>
      </c>
    </row>
    <row r="60" spans="1:9" x14ac:dyDescent="0.25">
      <c r="A60" s="71"/>
      <c r="B60" s="224"/>
      <c r="C60" s="224"/>
      <c r="D60" s="224"/>
      <c r="E60" s="72"/>
      <c r="F60" s="73"/>
      <c r="I60" s="129" t="str">
        <f t="shared" si="2"/>
        <v/>
      </c>
    </row>
    <row r="61" spans="1:9" x14ac:dyDescent="0.25">
      <c r="A61" s="71"/>
      <c r="B61" s="224"/>
      <c r="C61" s="224"/>
      <c r="D61" s="224"/>
      <c r="E61" s="72"/>
      <c r="F61" s="73"/>
      <c r="I61" s="129" t="str">
        <f t="shared" si="2"/>
        <v/>
      </c>
    </row>
    <row r="62" spans="1:9" x14ac:dyDescent="0.25">
      <c r="A62" s="71"/>
      <c r="B62" s="224"/>
      <c r="C62" s="224"/>
      <c r="D62" s="224"/>
      <c r="E62" s="72"/>
      <c r="F62" s="73"/>
      <c r="I62" s="129" t="str">
        <f t="shared" si="2"/>
        <v/>
      </c>
    </row>
    <row r="63" spans="1:9" x14ac:dyDescent="0.25">
      <c r="A63" s="71"/>
      <c r="B63" s="224"/>
      <c r="C63" s="224"/>
      <c r="D63" s="224"/>
      <c r="E63" s="72"/>
      <c r="F63" s="73"/>
      <c r="I63" s="129" t="str">
        <f t="shared" si="2"/>
        <v/>
      </c>
    </row>
    <row r="64" spans="1:9" x14ac:dyDescent="0.25">
      <c r="A64" s="71"/>
      <c r="B64" s="224"/>
      <c r="C64" s="224"/>
      <c r="D64" s="224"/>
      <c r="E64" s="72"/>
      <c r="F64" s="73"/>
      <c r="I64" s="129" t="str">
        <f t="shared" si="2"/>
        <v/>
      </c>
    </row>
    <row r="65" spans="1:9" x14ac:dyDescent="0.25">
      <c r="A65" s="71"/>
      <c r="B65" s="224"/>
      <c r="C65" s="224"/>
      <c r="D65" s="224"/>
      <c r="E65" s="72"/>
      <c r="F65" s="73"/>
      <c r="I65" s="129" t="str">
        <f t="shared" si="2"/>
        <v/>
      </c>
    </row>
    <row r="66" spans="1:9" x14ac:dyDescent="0.25">
      <c r="A66" s="71"/>
      <c r="B66" s="224"/>
      <c r="C66" s="224"/>
      <c r="D66" s="224"/>
      <c r="E66" s="72"/>
      <c r="F66" s="73"/>
      <c r="I66" s="129" t="str">
        <f t="shared" si="2"/>
        <v/>
      </c>
    </row>
    <row r="67" spans="1:9" x14ac:dyDescent="0.25">
      <c r="A67" s="71"/>
      <c r="B67" s="224"/>
      <c r="C67" s="224"/>
      <c r="D67" s="224"/>
      <c r="E67" s="72"/>
      <c r="F67" s="73"/>
      <c r="I67" s="129" t="str">
        <f t="shared" si="2"/>
        <v/>
      </c>
    </row>
    <row r="68" spans="1:9" x14ac:dyDescent="0.25">
      <c r="A68" s="71"/>
      <c r="B68" s="224"/>
      <c r="C68" s="224"/>
      <c r="D68" s="224"/>
      <c r="E68" s="72"/>
      <c r="F68" s="73"/>
      <c r="I68" s="129" t="str">
        <f t="shared" si="2"/>
        <v/>
      </c>
    </row>
    <row r="69" spans="1:9" x14ac:dyDescent="0.25">
      <c r="A69" s="71"/>
      <c r="B69" s="224"/>
      <c r="C69" s="224"/>
      <c r="D69" s="224"/>
      <c r="E69" s="72"/>
      <c r="F69" s="73"/>
      <c r="I69" s="129" t="str">
        <f t="shared" si="2"/>
        <v/>
      </c>
    </row>
    <row r="70" spans="1:9" x14ac:dyDescent="0.25">
      <c r="A70" s="71"/>
      <c r="B70" s="224"/>
      <c r="C70" s="224"/>
      <c r="D70" s="224"/>
      <c r="E70" s="72"/>
      <c r="F70" s="73"/>
      <c r="I70" s="129" t="str">
        <f t="shared" si="2"/>
        <v/>
      </c>
    </row>
    <row r="71" spans="1:9" x14ac:dyDescent="0.25">
      <c r="A71" s="71"/>
      <c r="B71" s="224"/>
      <c r="C71" s="224"/>
      <c r="D71" s="224"/>
      <c r="E71" s="72"/>
      <c r="F71" s="73"/>
      <c r="I71" s="129" t="str">
        <f t="shared" si="2"/>
        <v/>
      </c>
    </row>
    <row r="72" spans="1:9" x14ac:dyDescent="0.25">
      <c r="A72" s="71"/>
      <c r="B72" s="224"/>
      <c r="C72" s="224"/>
      <c r="D72" s="224"/>
      <c r="E72" s="72"/>
      <c r="F72" s="73"/>
      <c r="I72" s="129" t="str">
        <f t="shared" si="2"/>
        <v/>
      </c>
    </row>
    <row r="73" spans="1:9" x14ac:dyDescent="0.25">
      <c r="A73" s="71"/>
      <c r="B73" s="224"/>
      <c r="C73" s="224"/>
      <c r="D73" s="224"/>
      <c r="E73" s="72"/>
      <c r="F73" s="73"/>
      <c r="I73" s="129" t="str">
        <f t="shared" si="2"/>
        <v/>
      </c>
    </row>
    <row r="74" spans="1:9" x14ac:dyDescent="0.25">
      <c r="A74" s="71"/>
      <c r="B74" s="224"/>
      <c r="C74" s="224"/>
      <c r="D74" s="224"/>
      <c r="E74" s="72"/>
      <c r="F74" s="73"/>
      <c r="I74" s="129" t="str">
        <f t="shared" si="2"/>
        <v/>
      </c>
    </row>
    <row r="75" spans="1:9" x14ac:dyDescent="0.25">
      <c r="A75" s="71"/>
      <c r="B75" s="224"/>
      <c r="C75" s="224"/>
      <c r="D75" s="224"/>
      <c r="E75" s="72"/>
      <c r="F75" s="73"/>
      <c r="I75" s="129" t="str">
        <f t="shared" si="2"/>
        <v/>
      </c>
    </row>
    <row r="76" spans="1:9" x14ac:dyDescent="0.25">
      <c r="A76" s="71"/>
      <c r="B76" s="224"/>
      <c r="C76" s="224"/>
      <c r="D76" s="224"/>
      <c r="E76" s="72"/>
      <c r="F76" s="73"/>
      <c r="I76" s="129" t="str">
        <f t="shared" si="2"/>
        <v/>
      </c>
    </row>
    <row r="77" spans="1:9" x14ac:dyDescent="0.25">
      <c r="A77" s="71"/>
      <c r="B77" s="224"/>
      <c r="C77" s="224"/>
      <c r="D77" s="224"/>
      <c r="E77" s="72"/>
      <c r="F77" s="73"/>
      <c r="I77" s="129" t="str">
        <f t="shared" si="2"/>
        <v/>
      </c>
    </row>
    <row r="78" spans="1:9" x14ac:dyDescent="0.25">
      <c r="A78" s="71"/>
      <c r="B78" s="224"/>
      <c r="C78" s="224"/>
      <c r="D78" s="224"/>
      <c r="E78" s="72"/>
      <c r="F78" s="73"/>
      <c r="I78" s="129" t="str">
        <f t="shared" si="2"/>
        <v/>
      </c>
    </row>
    <row r="79" spans="1:9" x14ac:dyDescent="0.25">
      <c r="A79" s="71"/>
      <c r="B79" s="224"/>
      <c r="C79" s="224"/>
      <c r="D79" s="224"/>
      <c r="E79" s="72"/>
      <c r="F79" s="73"/>
      <c r="I79" s="129" t="str">
        <f t="shared" si="2"/>
        <v/>
      </c>
    </row>
    <row r="80" spans="1:9" x14ac:dyDescent="0.25">
      <c r="A80" s="71"/>
      <c r="B80" s="224"/>
      <c r="C80" s="224"/>
      <c r="D80" s="224"/>
      <c r="E80" s="72"/>
      <c r="F80" s="73"/>
      <c r="I80" s="129" t="str">
        <f t="shared" si="2"/>
        <v/>
      </c>
    </row>
    <row r="81" spans="1:9" x14ac:dyDescent="0.25">
      <c r="A81" s="71"/>
      <c r="B81" s="224"/>
      <c r="C81" s="224"/>
      <c r="D81" s="224"/>
      <c r="E81" s="72"/>
      <c r="F81" s="73"/>
      <c r="I81" s="129" t="str">
        <f t="shared" si="2"/>
        <v/>
      </c>
    </row>
    <row r="82" spans="1:9" x14ac:dyDescent="0.25">
      <c r="A82" s="71"/>
      <c r="B82" s="224"/>
      <c r="C82" s="224"/>
      <c r="D82" s="224"/>
      <c r="E82" s="72"/>
      <c r="F82" s="73"/>
      <c r="I82" s="129" t="str">
        <f t="shared" si="2"/>
        <v/>
      </c>
    </row>
    <row r="83" spans="1:9" x14ac:dyDescent="0.25">
      <c r="A83" s="71"/>
      <c r="B83" s="224"/>
      <c r="C83" s="224"/>
      <c r="D83" s="224"/>
      <c r="E83" s="72"/>
      <c r="F83" s="73"/>
      <c r="I83" s="129" t="str">
        <f t="shared" si="2"/>
        <v/>
      </c>
    </row>
    <row r="84" spans="1:9" x14ac:dyDescent="0.25">
      <c r="A84" s="71"/>
      <c r="B84" s="224"/>
      <c r="C84" s="224"/>
      <c r="D84" s="224"/>
      <c r="E84" s="72"/>
      <c r="F84" s="73"/>
      <c r="I84" s="129" t="str">
        <f t="shared" si="2"/>
        <v/>
      </c>
    </row>
    <row r="85" spans="1:9" x14ac:dyDescent="0.25">
      <c r="A85" s="71"/>
      <c r="B85" s="224"/>
      <c r="C85" s="224"/>
      <c r="D85" s="224"/>
      <c r="E85" s="72"/>
      <c r="F85" s="73"/>
      <c r="I85" s="129" t="str">
        <f t="shared" si="2"/>
        <v/>
      </c>
    </row>
    <row r="86" spans="1:9" x14ac:dyDescent="0.25">
      <c r="A86" s="71"/>
      <c r="B86" s="224"/>
      <c r="C86" s="224"/>
      <c r="D86" s="224"/>
      <c r="E86" s="72"/>
      <c r="F86" s="73"/>
      <c r="I86" s="129" t="str">
        <f t="shared" si="2"/>
        <v/>
      </c>
    </row>
    <row r="87" spans="1:9" x14ac:dyDescent="0.25">
      <c r="A87" s="71"/>
      <c r="B87" s="224"/>
      <c r="C87" s="224"/>
      <c r="D87" s="224"/>
      <c r="E87" s="72"/>
      <c r="F87" s="73"/>
      <c r="I87" s="129" t="str">
        <f t="shared" si="2"/>
        <v/>
      </c>
    </row>
    <row r="88" spans="1:9" x14ac:dyDescent="0.25">
      <c r="A88" s="71"/>
      <c r="B88" s="224"/>
      <c r="C88" s="224"/>
      <c r="D88" s="224"/>
      <c r="E88" s="72"/>
      <c r="F88" s="73"/>
      <c r="I88" s="129" t="str">
        <f t="shared" si="2"/>
        <v/>
      </c>
    </row>
    <row r="89" spans="1:9" x14ac:dyDescent="0.25">
      <c r="A89" s="71"/>
      <c r="B89" s="224"/>
      <c r="C89" s="224"/>
      <c r="D89" s="224"/>
      <c r="E89" s="72"/>
      <c r="F89" s="73"/>
      <c r="I89" s="129" t="str">
        <f t="shared" si="2"/>
        <v/>
      </c>
    </row>
    <row r="90" spans="1:9" x14ac:dyDescent="0.25">
      <c r="A90" s="71"/>
      <c r="B90" s="224"/>
      <c r="C90" s="224"/>
      <c r="D90" s="224"/>
      <c r="E90" s="72"/>
      <c r="F90" s="73"/>
      <c r="I90" s="129" t="str">
        <f t="shared" si="2"/>
        <v/>
      </c>
    </row>
    <row r="91" spans="1:9" x14ac:dyDescent="0.25">
      <c r="A91" s="71"/>
      <c r="B91" s="224"/>
      <c r="C91" s="224"/>
      <c r="D91" s="224"/>
      <c r="E91" s="72"/>
      <c r="F91" s="73"/>
      <c r="I91" s="129" t="str">
        <f t="shared" si="2"/>
        <v/>
      </c>
    </row>
    <row r="92" spans="1:9" x14ac:dyDescent="0.25">
      <c r="A92" s="71"/>
      <c r="B92" s="224"/>
      <c r="C92" s="224"/>
      <c r="D92" s="224"/>
      <c r="E92" s="72"/>
      <c r="F92" s="73"/>
      <c r="I92" s="129" t="str">
        <f t="shared" si="2"/>
        <v/>
      </c>
    </row>
    <row r="93" spans="1:9" x14ac:dyDescent="0.25">
      <c r="A93" s="71"/>
      <c r="B93" s="224"/>
      <c r="C93" s="224"/>
      <c r="D93" s="224"/>
      <c r="E93" s="72"/>
      <c r="F93" s="73"/>
      <c r="I93" s="129" t="str">
        <f t="shared" si="2"/>
        <v/>
      </c>
    </row>
    <row r="94" spans="1:9" x14ac:dyDescent="0.25">
      <c r="A94" s="71"/>
      <c r="B94" s="224"/>
      <c r="C94" s="224"/>
      <c r="D94" s="224"/>
      <c r="E94" s="72"/>
      <c r="F94" s="73"/>
      <c r="I94" s="129" t="str">
        <f t="shared" si="2"/>
        <v/>
      </c>
    </row>
    <row r="95" spans="1:9" x14ac:dyDescent="0.25">
      <c r="A95" s="71"/>
      <c r="B95" s="224"/>
      <c r="C95" s="224"/>
      <c r="D95" s="224"/>
      <c r="E95" s="72"/>
      <c r="F95" s="73"/>
      <c r="I95" s="129" t="str">
        <f t="shared" ref="I95:I108" si="3">IF(A95="","",HYPERLINK("#'Action Items'!A1", "Go back to Action Items"))</f>
        <v/>
      </c>
    </row>
    <row r="96" spans="1:9" x14ac:dyDescent="0.25">
      <c r="A96" s="71"/>
      <c r="B96" s="224"/>
      <c r="C96" s="224"/>
      <c r="D96" s="224"/>
      <c r="E96" s="72"/>
      <c r="F96" s="73"/>
      <c r="I96" s="129" t="str">
        <f t="shared" si="3"/>
        <v/>
      </c>
    </row>
    <row r="97" spans="1:9" x14ac:dyDescent="0.25">
      <c r="A97" s="71"/>
      <c r="B97" s="224"/>
      <c r="C97" s="224"/>
      <c r="D97" s="224"/>
      <c r="E97" s="72"/>
      <c r="F97" s="73"/>
      <c r="I97" s="129" t="str">
        <f t="shared" si="3"/>
        <v/>
      </c>
    </row>
    <row r="98" spans="1:9" x14ac:dyDescent="0.25">
      <c r="A98" s="71"/>
      <c r="B98" s="224"/>
      <c r="C98" s="224"/>
      <c r="D98" s="224"/>
      <c r="E98" s="72"/>
      <c r="F98" s="73"/>
      <c r="I98" s="129" t="str">
        <f t="shared" si="3"/>
        <v/>
      </c>
    </row>
    <row r="99" spans="1:9" x14ac:dyDescent="0.25">
      <c r="A99" s="71"/>
      <c r="B99" s="224"/>
      <c r="C99" s="224"/>
      <c r="D99" s="224"/>
      <c r="E99" s="72"/>
      <c r="F99" s="73"/>
      <c r="I99" s="129" t="str">
        <f t="shared" si="3"/>
        <v/>
      </c>
    </row>
    <row r="100" spans="1:9" x14ac:dyDescent="0.25">
      <c r="A100" s="71"/>
      <c r="B100" s="224"/>
      <c r="C100" s="224"/>
      <c r="D100" s="224"/>
      <c r="E100" s="72"/>
      <c r="F100" s="73"/>
      <c r="I100" s="129" t="str">
        <f t="shared" si="3"/>
        <v/>
      </c>
    </row>
    <row r="101" spans="1:9" x14ac:dyDescent="0.25">
      <c r="A101" s="71"/>
      <c r="B101" s="224"/>
      <c r="C101" s="224"/>
      <c r="D101" s="224"/>
      <c r="E101" s="72"/>
      <c r="F101" s="73"/>
      <c r="I101" s="129" t="str">
        <f t="shared" si="3"/>
        <v/>
      </c>
    </row>
    <row r="102" spans="1:9" x14ac:dyDescent="0.25">
      <c r="A102" s="71"/>
      <c r="B102" s="224"/>
      <c r="C102" s="224"/>
      <c r="D102" s="224"/>
      <c r="E102" s="72"/>
      <c r="F102" s="73"/>
      <c r="I102" s="129" t="str">
        <f t="shared" si="3"/>
        <v/>
      </c>
    </row>
    <row r="103" spans="1:9" x14ac:dyDescent="0.25">
      <c r="A103" s="71"/>
      <c r="B103" s="224"/>
      <c r="C103" s="224"/>
      <c r="D103" s="224"/>
      <c r="E103" s="72"/>
      <c r="F103" s="73"/>
      <c r="I103" s="129" t="str">
        <f t="shared" si="3"/>
        <v/>
      </c>
    </row>
    <row r="104" spans="1:9" x14ac:dyDescent="0.25">
      <c r="A104" s="71"/>
      <c r="B104" s="224"/>
      <c r="C104" s="224"/>
      <c r="D104" s="224"/>
      <c r="E104" s="72"/>
      <c r="F104" s="73"/>
      <c r="I104" s="129" t="str">
        <f t="shared" si="3"/>
        <v/>
      </c>
    </row>
    <row r="105" spans="1:9" x14ac:dyDescent="0.25">
      <c r="A105" s="71"/>
      <c r="B105" s="224"/>
      <c r="C105" s="224"/>
      <c r="D105" s="224"/>
      <c r="E105" s="72"/>
      <c r="F105" s="73"/>
      <c r="I105" s="129" t="str">
        <f t="shared" si="3"/>
        <v/>
      </c>
    </row>
    <row r="106" spans="1:9" x14ac:dyDescent="0.25">
      <c r="A106" s="71"/>
      <c r="B106" s="224"/>
      <c r="C106" s="224"/>
      <c r="D106" s="224"/>
      <c r="E106" s="72"/>
      <c r="F106" s="73"/>
      <c r="I106" s="129" t="str">
        <f t="shared" si="3"/>
        <v/>
      </c>
    </row>
    <row r="107" spans="1:9" x14ac:dyDescent="0.25">
      <c r="A107" s="71"/>
      <c r="B107" s="224"/>
      <c r="C107" s="224"/>
      <c r="D107" s="224"/>
      <c r="E107" s="72"/>
      <c r="F107" s="73"/>
      <c r="I107" s="129" t="str">
        <f t="shared" si="3"/>
        <v/>
      </c>
    </row>
    <row r="108" spans="1:9" x14ac:dyDescent="0.25">
      <c r="A108" s="71"/>
      <c r="B108" s="224"/>
      <c r="C108" s="224"/>
      <c r="D108" s="224"/>
      <c r="E108" s="72"/>
      <c r="F108" s="73"/>
      <c r="I108" s="129" t="str">
        <f t="shared" si="3"/>
        <v/>
      </c>
    </row>
    <row r="109" spans="1:9" x14ac:dyDescent="0.25">
      <c r="I109" s="129"/>
    </row>
    <row r="110" spans="1:9" x14ac:dyDescent="0.25">
      <c r="I110" s="129"/>
    </row>
  </sheetData>
  <mergeCells count="4">
    <mergeCell ref="E8:G8"/>
    <mergeCell ref="E10:G10"/>
    <mergeCell ref="E11:G11"/>
    <mergeCell ref="E12:G12"/>
  </mergeCells>
  <conditionalFormatting sqref="B19:N19 B25:N26 J20:N24">
    <cfRule type="iconSet" priority="3">
      <iconSet>
        <cfvo type="percent" val="0"/>
        <cfvo type="num" val="1"/>
        <cfvo type="num" val="3"/>
      </iconSet>
    </cfRule>
  </conditionalFormatting>
  <conditionalFormatting sqref="B24:H24">
    <cfRule type="iconSet" priority="2">
      <iconSet>
        <cfvo type="percent" val="0"/>
        <cfvo type="num" val="1"/>
        <cfvo type="num" val="3"/>
      </iconSet>
    </cfRule>
  </conditionalFormatting>
  <conditionalFormatting sqref="I24">
    <cfRule type="iconSet" priority="1">
      <iconSet>
        <cfvo type="percent" val="0"/>
        <cfvo type="num" val="1"/>
        <cfvo type="num" val="3"/>
      </iconSet>
    </cfRule>
  </conditionalFormatting>
  <dataValidations count="4">
    <dataValidation allowBlank="1" showInputMessage="1" showErrorMessage="1" prompt="TK, License, NRE or Royalty" sqref="B7"/>
    <dataValidation allowBlank="1" showInputMessage="1" showErrorMessage="1" prompt="IPD or CSD" sqref="B8"/>
    <dataValidation allowBlank="1" showInputMessage="1" showErrorMessage="1" prompt="70% - 100% : Most likely close in this quarter_x000a_40% - 60% : Normal chance to close_x000a_0% - 30% : Low chance to close" sqref="B10"/>
    <dataValidation allowBlank="1" showInputMessage="1" showErrorMessage="1" prompt="Q1, Q2, Q3 or Q4" sqref="B11"/>
  </dataValidations>
  <hyperlinks>
    <hyperlink ref="A1" location="Menu!A1" display="Back To Menu"/>
    <hyperlink ref="B1" location="'Regular Cases'!A1" display="Regular Cases"/>
    <hyperlink ref="C1" location="QECD!B4" display="QECD"/>
    <hyperlink ref="D1" location="'Action Items'!A1" display="Action Items"/>
    <hyperlink ref="E1" location="Summary!A1" display="Summary"/>
    <hyperlink ref="F1" location="Weekly!A1" display="Weekly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Please choose &quot;High&quot;, &quot;Low&quot; or &quot;Funnel&quot; from the drop-down list, or enter it yourself._x000a__x000a_Funnel -- This project is being cooked and may go real in the next few quarters.">
          <x14:formula1>
            <xm:f>Worksheet!$A$2:$A$4</xm:f>
          </x14:formula1>
          <xm:sqref>B12</xm:sqref>
        </x14:dataValidation>
      </x14:dataValidations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Q110"/>
  <sheetViews>
    <sheetView workbookViewId="0">
      <pane ySplit="2" topLeftCell="A3" activePane="bottomLeft" state="frozen"/>
      <selection pane="bottomLeft"/>
    </sheetView>
  </sheetViews>
  <sheetFormatPr defaultColWidth="18.42578125" defaultRowHeight="15" x14ac:dyDescent="0.25"/>
  <cols>
    <col min="1" max="1" width="24.5703125" style="1" customWidth="1"/>
    <col min="2" max="8" width="15.85546875" style="1" customWidth="1"/>
    <col min="9" max="9" width="17.140625" style="1" bestFit="1" customWidth="1"/>
    <col min="10" max="11" width="15.85546875" style="1" customWidth="1"/>
    <col min="12" max="14" width="15.85546875" style="1" hidden="1" customWidth="1"/>
    <col min="15" max="17" width="0" style="1" hidden="1" customWidth="1"/>
    <col min="18" max="16384" width="18.42578125" style="1"/>
  </cols>
  <sheetData>
    <row r="1" spans="1:17" s="68" customFormat="1" ht="18.75" x14ac:dyDescent="0.25">
      <c r="A1" s="226" t="s">
        <v>150</v>
      </c>
      <c r="B1" s="226" t="s">
        <v>149</v>
      </c>
      <c r="C1" s="226" t="s">
        <v>113</v>
      </c>
      <c r="D1" s="226" t="s">
        <v>21</v>
      </c>
      <c r="E1" s="226" t="s">
        <v>114</v>
      </c>
      <c r="F1" s="226" t="s">
        <v>177</v>
      </c>
    </row>
    <row r="2" spans="1:17" ht="4.5" customHeight="1" x14ac:dyDescent="0.25"/>
    <row r="3" spans="1:17" ht="28.5" x14ac:dyDescent="0.45">
      <c r="D3" s="223" t="str">
        <f ca="1">MID(CELL("filename",A1),FIND("]",CELL("filename",A1))+1,255)  &amp; IF(B5&lt;&gt;"", " : " &amp; B5 &amp; " - " &amp; B6, "")</f>
        <v>Project 33</v>
      </c>
    </row>
    <row r="4" spans="1:17" ht="18.75" x14ac:dyDescent="0.3">
      <c r="A4" s="115" t="s">
        <v>141</v>
      </c>
      <c r="B4" s="95"/>
      <c r="C4" s="95"/>
      <c r="D4" s="95"/>
      <c r="E4" s="95"/>
      <c r="F4" s="95" t="s">
        <v>153</v>
      </c>
      <c r="G4" s="95" t="s">
        <v>154</v>
      </c>
      <c r="L4" s="1" t="s">
        <v>147</v>
      </c>
      <c r="M4" s="1" t="s">
        <v>146</v>
      </c>
      <c r="N4" s="1" t="s">
        <v>152</v>
      </c>
      <c r="P4" s="1" t="s">
        <v>158</v>
      </c>
      <c r="Q4" s="1" t="s">
        <v>155</v>
      </c>
    </row>
    <row r="5" spans="1:17" x14ac:dyDescent="0.25">
      <c r="A5" s="95" t="s">
        <v>156</v>
      </c>
      <c r="B5" s="97"/>
      <c r="C5" s="95"/>
      <c r="D5" s="95" t="s">
        <v>20</v>
      </c>
      <c r="E5" s="95"/>
      <c r="F5" s="98"/>
      <c r="G5" s="98"/>
      <c r="L5" s="218" t="str">
        <f>IF(I23&lt;&gt;"", F5,"")</f>
        <v/>
      </c>
      <c r="M5" s="218" t="str">
        <f>IF(I23&lt;&gt;"","",IF(B10&gt;=40%,F5,""))</f>
        <v/>
      </c>
      <c r="N5" s="218">
        <f>IF(I23&lt;&gt;"","",IF(B10&lt;40%,F5,""))</f>
        <v>0</v>
      </c>
      <c r="P5" s="218" t="str">
        <f>IF(I23&lt;&gt;"", F6,"")</f>
        <v/>
      </c>
      <c r="Q5" s="1">
        <f>IF(P5 = "", F6, "")</f>
        <v>0</v>
      </c>
    </row>
    <row r="6" spans="1:17" x14ac:dyDescent="0.25">
      <c r="A6" s="95" t="s">
        <v>157</v>
      </c>
      <c r="B6" s="97"/>
      <c r="C6" s="95"/>
      <c r="D6" s="95" t="s">
        <v>45</v>
      </c>
      <c r="E6" s="95"/>
      <c r="F6" s="98"/>
      <c r="G6" s="98"/>
    </row>
    <row r="7" spans="1:17" x14ac:dyDescent="0.25">
      <c r="A7" s="95" t="s">
        <v>44</v>
      </c>
      <c r="B7" s="97"/>
      <c r="C7" s="95"/>
      <c r="D7" s="95"/>
      <c r="E7" s="95"/>
      <c r="F7" s="95"/>
      <c r="G7" s="95"/>
    </row>
    <row r="8" spans="1:17" x14ac:dyDescent="0.25">
      <c r="A8" s="95" t="s">
        <v>17</v>
      </c>
      <c r="B8" s="97"/>
      <c r="C8" s="95"/>
      <c r="D8" s="95" t="s">
        <v>43</v>
      </c>
      <c r="E8" s="253"/>
      <c r="F8" s="253"/>
      <c r="G8" s="253"/>
    </row>
    <row r="9" spans="1:17" x14ac:dyDescent="0.25">
      <c r="A9" s="95" t="s">
        <v>18</v>
      </c>
      <c r="B9" s="97"/>
      <c r="C9" s="95"/>
      <c r="D9" s="95"/>
      <c r="E9" s="95"/>
      <c r="F9" s="95"/>
      <c r="G9" s="95"/>
    </row>
    <row r="10" spans="1:17" x14ac:dyDescent="0.25">
      <c r="A10" s="95" t="s">
        <v>19</v>
      </c>
      <c r="B10" s="99"/>
      <c r="C10" s="95"/>
      <c r="D10" s="95" t="s">
        <v>159</v>
      </c>
      <c r="E10" s="253"/>
      <c r="F10" s="253"/>
      <c r="G10" s="253"/>
    </row>
    <row r="11" spans="1:17" x14ac:dyDescent="0.25">
      <c r="A11" s="95" t="s">
        <v>166</v>
      </c>
      <c r="B11" s="97"/>
      <c r="C11" s="95"/>
      <c r="D11" s="95" t="s">
        <v>160</v>
      </c>
      <c r="E11" s="253"/>
      <c r="F11" s="253"/>
      <c r="G11" s="253"/>
    </row>
    <row r="12" spans="1:17" x14ac:dyDescent="0.25">
      <c r="A12" s="95" t="s">
        <v>118</v>
      </c>
      <c r="B12" s="97"/>
      <c r="C12" s="95"/>
      <c r="D12" s="95" t="s">
        <v>161</v>
      </c>
      <c r="E12" s="253"/>
      <c r="F12" s="253"/>
      <c r="G12" s="253"/>
    </row>
    <row r="15" spans="1:17" ht="18.75" x14ac:dyDescent="0.3">
      <c r="A15" s="115" t="str">
        <f>"Stage: " &amp; B15</f>
        <v xml:space="preserve">Stage: </v>
      </c>
      <c r="B15" s="132" t="str">
        <f>IF(I23&lt;&gt;"", 10, IF(G23&lt;&gt;"", 8, IF(C23&lt;&gt;"", 6, IF(E18&lt;&gt;"", 4, IF(B18&lt;&gt;"", 2, "")))))</f>
        <v/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</row>
    <row r="16" spans="1:17" x14ac:dyDescent="0.25">
      <c r="A16" s="127" t="s">
        <v>0</v>
      </c>
      <c r="B16" s="216" t="s">
        <v>3</v>
      </c>
      <c r="C16" s="125" t="s">
        <v>6</v>
      </c>
      <c r="D16" s="125" t="s">
        <v>4</v>
      </c>
      <c r="E16" s="216" t="s">
        <v>5</v>
      </c>
      <c r="F16" s="125" t="s">
        <v>7</v>
      </c>
      <c r="G16" s="95"/>
      <c r="H16" s="95"/>
      <c r="I16" s="95"/>
      <c r="J16" s="95"/>
      <c r="K16" s="95"/>
      <c r="L16" s="95"/>
      <c r="M16" s="95"/>
      <c r="N16" s="95"/>
    </row>
    <row r="17" spans="1:14" x14ac:dyDescent="0.25">
      <c r="A17" s="126" t="s">
        <v>42</v>
      </c>
      <c r="B17" s="119"/>
      <c r="C17" s="119"/>
      <c r="D17" s="119"/>
      <c r="E17" s="119"/>
      <c r="F17" s="140"/>
      <c r="G17" s="96"/>
      <c r="H17" s="96"/>
      <c r="I17" s="96"/>
      <c r="J17" s="96"/>
      <c r="K17" s="96"/>
      <c r="L17" s="96"/>
      <c r="M17" s="96"/>
      <c r="N17" s="96"/>
    </row>
    <row r="18" spans="1:14" x14ac:dyDescent="0.25">
      <c r="A18" s="134" t="s">
        <v>1</v>
      </c>
      <c r="B18" s="118"/>
      <c r="C18" s="118"/>
      <c r="D18" s="118"/>
      <c r="E18" s="118"/>
      <c r="F18" s="133"/>
      <c r="G18" s="96"/>
      <c r="H18" s="96"/>
      <c r="I18" s="96"/>
      <c r="J18" s="96"/>
      <c r="K18" s="96"/>
      <c r="L18" s="96"/>
      <c r="M18" s="96"/>
      <c r="N18" s="96"/>
    </row>
    <row r="19" spans="1:14" x14ac:dyDescent="0.25">
      <c r="A19" s="134" t="s">
        <v>2</v>
      </c>
      <c r="B19" s="121" t="str">
        <f ca="1">IF(B18&lt;&gt;"", "Done", IF(B17&lt;&gt;"",(B17-TODAY()),""))</f>
        <v/>
      </c>
      <c r="C19" s="121" t="str">
        <f t="shared" ref="C19:N19" ca="1" si="0">IF(C18&lt;&gt;"", "Done", IF(C17&lt;&gt;"",(C17-TODAY()),""))</f>
        <v/>
      </c>
      <c r="D19" s="121" t="str">
        <f t="shared" ca="1" si="0"/>
        <v/>
      </c>
      <c r="E19" s="121" t="str">
        <f t="shared" ca="1" si="0"/>
        <v/>
      </c>
      <c r="F19" s="122" t="str">
        <f t="shared" ca="1" si="0"/>
        <v/>
      </c>
      <c r="G19" s="100" t="str">
        <f t="shared" ca="1" si="0"/>
        <v/>
      </c>
      <c r="H19" s="100" t="str">
        <f t="shared" ca="1" si="0"/>
        <v/>
      </c>
      <c r="I19" s="100" t="str">
        <f t="shared" ca="1" si="0"/>
        <v/>
      </c>
      <c r="J19" s="76" t="str">
        <f t="shared" ca="1" si="0"/>
        <v/>
      </c>
      <c r="K19" s="76" t="str">
        <f t="shared" ca="1" si="0"/>
        <v/>
      </c>
      <c r="L19" s="76" t="str">
        <f t="shared" ca="1" si="0"/>
        <v/>
      </c>
      <c r="M19" s="76" t="str">
        <f t="shared" ca="1" si="0"/>
        <v/>
      </c>
      <c r="N19" s="76" t="str">
        <f t="shared" ca="1" si="0"/>
        <v/>
      </c>
    </row>
    <row r="20" spans="1:14" x14ac:dyDescent="0.25">
      <c r="A20" s="135"/>
      <c r="B20" s="114"/>
      <c r="C20" s="114"/>
      <c r="D20" s="114"/>
      <c r="E20" s="114"/>
      <c r="F20" s="114"/>
      <c r="G20" s="114"/>
      <c r="H20" s="114"/>
      <c r="I20" s="114"/>
      <c r="J20" s="76"/>
      <c r="K20" s="76"/>
      <c r="L20" s="76"/>
      <c r="M20" s="76"/>
      <c r="N20" s="76"/>
    </row>
    <row r="21" spans="1:14" ht="30" x14ac:dyDescent="0.25">
      <c r="A21" s="126" t="s">
        <v>9</v>
      </c>
      <c r="B21" s="117" t="s">
        <v>8</v>
      </c>
      <c r="C21" s="217" t="s">
        <v>10</v>
      </c>
      <c r="D21" s="117" t="s">
        <v>11</v>
      </c>
      <c r="E21" s="117" t="s">
        <v>12</v>
      </c>
      <c r="F21" s="117" t="s">
        <v>13</v>
      </c>
      <c r="G21" s="217" t="s">
        <v>14</v>
      </c>
      <c r="H21" s="117" t="s">
        <v>16</v>
      </c>
      <c r="I21" s="217" t="s">
        <v>15</v>
      </c>
      <c r="J21" s="76"/>
      <c r="K21" s="76"/>
      <c r="L21" s="76"/>
      <c r="M21" s="76"/>
      <c r="N21" s="76"/>
    </row>
    <row r="22" spans="1:14" x14ac:dyDescent="0.25">
      <c r="A22" s="134" t="s">
        <v>42</v>
      </c>
      <c r="B22" s="118"/>
      <c r="C22" s="118"/>
      <c r="D22" s="118"/>
      <c r="E22" s="118"/>
      <c r="F22" s="118"/>
      <c r="G22" s="118"/>
      <c r="H22" s="118"/>
      <c r="I22" s="133"/>
      <c r="J22" s="76"/>
      <c r="K22" s="76"/>
      <c r="L22" s="76"/>
      <c r="M22" s="76"/>
      <c r="N22" s="76"/>
    </row>
    <row r="23" spans="1:14" x14ac:dyDescent="0.25">
      <c r="A23" s="134" t="s">
        <v>1</v>
      </c>
      <c r="B23" s="118"/>
      <c r="C23" s="118"/>
      <c r="D23" s="118"/>
      <c r="E23" s="118"/>
      <c r="F23" s="118"/>
      <c r="G23" s="118"/>
      <c r="H23" s="118"/>
      <c r="I23" s="133"/>
      <c r="J23" s="76"/>
      <c r="K23" s="76"/>
      <c r="L23" s="76"/>
      <c r="M23" s="76"/>
      <c r="N23" s="76"/>
    </row>
    <row r="24" spans="1:14" x14ac:dyDescent="0.25">
      <c r="A24" s="136" t="s">
        <v>2</v>
      </c>
      <c r="B24" s="124" t="str">
        <f ca="1">IF(B23&lt;&gt;"", "Done", IF(B22&lt;&gt;"",(B22-TODAY()),""))</f>
        <v/>
      </c>
      <c r="C24" s="124" t="str">
        <f t="shared" ref="C24:I24" ca="1" si="1">IF(C23&lt;&gt;"", "Done", IF(C22&lt;&gt;"",(C22-TODAY()),""))</f>
        <v/>
      </c>
      <c r="D24" s="124" t="str">
        <f t="shared" ca="1" si="1"/>
        <v/>
      </c>
      <c r="E24" s="124" t="str">
        <f t="shared" ca="1" si="1"/>
        <v/>
      </c>
      <c r="F24" s="124" t="str">
        <f t="shared" ca="1" si="1"/>
        <v/>
      </c>
      <c r="G24" s="124" t="str">
        <f t="shared" ca="1" si="1"/>
        <v/>
      </c>
      <c r="H24" s="120" t="str">
        <f t="shared" ca="1" si="1"/>
        <v/>
      </c>
      <c r="I24" s="122" t="str">
        <f t="shared" ca="1" si="1"/>
        <v/>
      </c>
      <c r="J24" s="76"/>
      <c r="K24" s="76"/>
      <c r="L24" s="76"/>
      <c r="M24" s="76"/>
      <c r="N24" s="76"/>
    </row>
    <row r="25" spans="1:14" x14ac:dyDescent="0.25">
      <c r="B25" s="76"/>
      <c r="C25" s="76"/>
      <c r="D25" s="76"/>
      <c r="E25" s="76"/>
      <c r="F25" s="76"/>
      <c r="G25" s="76"/>
      <c r="H25" s="123"/>
      <c r="I25" s="76"/>
      <c r="J25" s="76"/>
      <c r="K25" s="76"/>
      <c r="L25" s="76"/>
      <c r="M25" s="76"/>
      <c r="N25" s="76"/>
    </row>
    <row r="26" spans="1:14" x14ac:dyDescent="0.25"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</row>
    <row r="29" spans="1:14" ht="18.75" x14ac:dyDescent="0.3">
      <c r="A29" s="116" t="s">
        <v>21</v>
      </c>
      <c r="B29" s="66" t="s">
        <v>41</v>
      </c>
      <c r="C29" s="66" t="s">
        <v>42</v>
      </c>
      <c r="D29" s="66" t="s">
        <v>1</v>
      </c>
      <c r="E29" s="66" t="s">
        <v>67</v>
      </c>
      <c r="F29" s="1" t="s">
        <v>43</v>
      </c>
    </row>
    <row r="30" spans="1:14" x14ac:dyDescent="0.25">
      <c r="A30" s="71" t="str">
        <f>IF(B30&lt;&gt;"", IF(D30 = "", 1, ""), "")</f>
        <v/>
      </c>
      <c r="B30" s="224"/>
      <c r="C30" s="224"/>
      <c r="D30" s="224"/>
      <c r="E30" s="72"/>
      <c r="F30" s="73"/>
      <c r="I30" s="129" t="str">
        <f>IF(A30="","",HYPERLINK("#'Action Items'!A1", "Go back to Action Items"))</f>
        <v/>
      </c>
    </row>
    <row r="31" spans="1:14" x14ac:dyDescent="0.25">
      <c r="A31" s="71" t="str">
        <f>IF(B31&lt;&gt;"", IF(D31 = "", MAX($A$30:A30)+1, ""), "")</f>
        <v/>
      </c>
      <c r="B31" s="224"/>
      <c r="C31" s="224"/>
      <c r="D31" s="224"/>
      <c r="E31" s="72"/>
      <c r="F31" s="73"/>
      <c r="I31" s="129" t="str">
        <f t="shared" ref="I31:I94" si="2">IF(A31="","",HYPERLINK("#'Action Items'!A1", "Go back to Action Items"))</f>
        <v/>
      </c>
    </row>
    <row r="32" spans="1:14" x14ac:dyDescent="0.25">
      <c r="A32" s="71" t="str">
        <f>IF(B32&lt;&gt;"", IF(D32 = "", MAX($A$30:A31)+1, ""), "")</f>
        <v/>
      </c>
      <c r="B32" s="224"/>
      <c r="C32" s="224"/>
      <c r="D32" s="224"/>
      <c r="E32" s="72"/>
      <c r="F32" s="73"/>
      <c r="I32" s="129" t="str">
        <f t="shared" si="2"/>
        <v/>
      </c>
    </row>
    <row r="33" spans="1:9" x14ac:dyDescent="0.25">
      <c r="A33" s="71" t="str">
        <f>IF(B33&lt;&gt;"", IF(D33 = "", MAX($A$30:A32)+1, ""), "")</f>
        <v/>
      </c>
      <c r="B33" s="224"/>
      <c r="C33" s="224"/>
      <c r="D33" s="224"/>
      <c r="E33" s="72"/>
      <c r="F33" s="73"/>
      <c r="I33" s="129" t="str">
        <f t="shared" si="2"/>
        <v/>
      </c>
    </row>
    <row r="34" spans="1:9" x14ac:dyDescent="0.25">
      <c r="A34" s="71" t="str">
        <f>IF(B34&lt;&gt;"", IF(D34 = "", MAX($A$30:A33)+1, ""), "")</f>
        <v/>
      </c>
      <c r="B34" s="224"/>
      <c r="C34" s="224"/>
      <c r="D34" s="224"/>
      <c r="E34" s="72"/>
      <c r="F34" s="73"/>
      <c r="I34" s="129" t="str">
        <f t="shared" si="2"/>
        <v/>
      </c>
    </row>
    <row r="35" spans="1:9" x14ac:dyDescent="0.25">
      <c r="A35" s="71" t="str">
        <f>IF(B35&lt;&gt;"", IF(D35 = "", MAX($A$30:A34)+1, ""), "")</f>
        <v/>
      </c>
      <c r="B35" s="224"/>
      <c r="C35" s="224"/>
      <c r="D35" s="224"/>
      <c r="E35" s="72"/>
      <c r="F35" s="73"/>
      <c r="I35" s="129" t="str">
        <f t="shared" si="2"/>
        <v/>
      </c>
    </row>
    <row r="36" spans="1:9" x14ac:dyDescent="0.25">
      <c r="A36" s="71" t="str">
        <f>IF(B36&lt;&gt;"", IF(D36 = "", MAX($A$30:A35)+1, ""), "")</f>
        <v/>
      </c>
      <c r="B36" s="224"/>
      <c r="C36" s="224"/>
      <c r="D36" s="224"/>
      <c r="E36" s="72"/>
      <c r="F36" s="73"/>
      <c r="I36" s="129" t="str">
        <f t="shared" si="2"/>
        <v/>
      </c>
    </row>
    <row r="37" spans="1:9" x14ac:dyDescent="0.25">
      <c r="A37" s="71" t="str">
        <f>IF(B37&lt;&gt;"", IF(D37 = "", MAX($A$30:A36)+1, ""), "")</f>
        <v/>
      </c>
      <c r="B37" s="224"/>
      <c r="C37" s="224"/>
      <c r="D37" s="224"/>
      <c r="E37" s="72"/>
      <c r="F37" s="73"/>
      <c r="I37" s="129" t="str">
        <f t="shared" si="2"/>
        <v/>
      </c>
    </row>
    <row r="38" spans="1:9" x14ac:dyDescent="0.25">
      <c r="A38" s="71" t="str">
        <f>IF(B38&lt;&gt;"", IF(D38 = "", MAX($A$30:A37)+1, ""), "")</f>
        <v/>
      </c>
      <c r="B38" s="224"/>
      <c r="C38" s="224"/>
      <c r="D38" s="224"/>
      <c r="E38" s="72"/>
      <c r="F38" s="73"/>
      <c r="I38" s="129" t="str">
        <f t="shared" si="2"/>
        <v/>
      </c>
    </row>
    <row r="39" spans="1:9" x14ac:dyDescent="0.25">
      <c r="A39" s="71" t="str">
        <f>IF(B39&lt;&gt;"", IF(D39 = "", MAX($A$30:A38)+1, ""), "")</f>
        <v/>
      </c>
      <c r="B39" s="224"/>
      <c r="C39" s="224"/>
      <c r="D39" s="224"/>
      <c r="E39" s="72"/>
      <c r="F39" s="73"/>
      <c r="I39" s="129" t="str">
        <f t="shared" si="2"/>
        <v/>
      </c>
    </row>
    <row r="40" spans="1:9" x14ac:dyDescent="0.25">
      <c r="A40" s="71" t="str">
        <f>IF(B40&lt;&gt;"", IF(D40 = "", MAX($A$30:A39)+1, ""), "")</f>
        <v/>
      </c>
      <c r="B40" s="224"/>
      <c r="C40" s="224"/>
      <c r="D40" s="224"/>
      <c r="E40" s="72"/>
      <c r="F40" s="73"/>
      <c r="I40" s="129" t="str">
        <f t="shared" si="2"/>
        <v/>
      </c>
    </row>
    <row r="41" spans="1:9" x14ac:dyDescent="0.25">
      <c r="A41" s="71" t="str">
        <f>IF(B41&lt;&gt;"", IF(D41 = "", MAX($A$30:A40)+1, ""), "")</f>
        <v/>
      </c>
      <c r="B41" s="224"/>
      <c r="C41" s="224"/>
      <c r="D41" s="224"/>
      <c r="E41" s="72"/>
      <c r="F41" s="73"/>
      <c r="I41" s="129" t="str">
        <f t="shared" si="2"/>
        <v/>
      </c>
    </row>
    <row r="42" spans="1:9" x14ac:dyDescent="0.25">
      <c r="A42" s="71" t="str">
        <f>IF(B42&lt;&gt;"", IF(D42 = "", MAX($A$30:A41)+1, ""), "")</f>
        <v/>
      </c>
      <c r="B42" s="224"/>
      <c r="C42" s="224"/>
      <c r="D42" s="224"/>
      <c r="E42" s="72"/>
      <c r="F42" s="73"/>
      <c r="I42" s="129" t="str">
        <f t="shared" si="2"/>
        <v/>
      </c>
    </row>
    <row r="43" spans="1:9" x14ac:dyDescent="0.25">
      <c r="A43" s="71" t="str">
        <f>IF(B43&lt;&gt;"", IF(D43 = "", MAX($A$30:A42)+1, ""), "")</f>
        <v/>
      </c>
      <c r="B43" s="224"/>
      <c r="C43" s="224"/>
      <c r="D43" s="224"/>
      <c r="E43" s="72"/>
      <c r="F43" s="73"/>
      <c r="I43" s="129" t="str">
        <f t="shared" si="2"/>
        <v/>
      </c>
    </row>
    <row r="44" spans="1:9" x14ac:dyDescent="0.25">
      <c r="A44" s="71" t="str">
        <f>IF(B44&lt;&gt;"", IF(D44 = "", MAX($A$30:A43)+1, ""), "")</f>
        <v/>
      </c>
      <c r="B44" s="224"/>
      <c r="C44" s="224"/>
      <c r="D44" s="224"/>
      <c r="E44" s="72"/>
      <c r="F44" s="73"/>
      <c r="I44" s="129" t="str">
        <f t="shared" si="2"/>
        <v/>
      </c>
    </row>
    <row r="45" spans="1:9" x14ac:dyDescent="0.25">
      <c r="A45" s="71"/>
      <c r="B45" s="224"/>
      <c r="C45" s="224"/>
      <c r="D45" s="224"/>
      <c r="E45" s="72"/>
      <c r="F45" s="73"/>
      <c r="I45" s="129" t="str">
        <f t="shared" si="2"/>
        <v/>
      </c>
    </row>
    <row r="46" spans="1:9" x14ac:dyDescent="0.25">
      <c r="A46" s="71"/>
      <c r="B46" s="224"/>
      <c r="C46" s="224"/>
      <c r="D46" s="224"/>
      <c r="E46" s="72"/>
      <c r="F46" s="73"/>
      <c r="I46" s="129" t="str">
        <f t="shared" si="2"/>
        <v/>
      </c>
    </row>
    <row r="47" spans="1:9" x14ac:dyDescent="0.25">
      <c r="A47" s="71"/>
      <c r="B47" s="224"/>
      <c r="C47" s="224"/>
      <c r="D47" s="224"/>
      <c r="E47" s="72"/>
      <c r="F47" s="73"/>
      <c r="I47" s="129" t="str">
        <f t="shared" si="2"/>
        <v/>
      </c>
    </row>
    <row r="48" spans="1:9" x14ac:dyDescent="0.25">
      <c r="A48" s="71"/>
      <c r="B48" s="224"/>
      <c r="C48" s="224"/>
      <c r="D48" s="224"/>
      <c r="E48" s="72"/>
      <c r="F48" s="73"/>
      <c r="I48" s="129" t="str">
        <f t="shared" si="2"/>
        <v/>
      </c>
    </row>
    <row r="49" spans="1:9" x14ac:dyDescent="0.25">
      <c r="A49" s="71"/>
      <c r="B49" s="224"/>
      <c r="C49" s="224"/>
      <c r="D49" s="224"/>
      <c r="E49" s="72"/>
      <c r="F49" s="73"/>
      <c r="I49" s="129" t="str">
        <f t="shared" si="2"/>
        <v/>
      </c>
    </row>
    <row r="50" spans="1:9" x14ac:dyDescent="0.25">
      <c r="A50" s="71"/>
      <c r="B50" s="224"/>
      <c r="C50" s="224"/>
      <c r="D50" s="224"/>
      <c r="E50" s="72"/>
      <c r="F50" s="73"/>
      <c r="I50" s="129" t="str">
        <f t="shared" si="2"/>
        <v/>
      </c>
    </row>
    <row r="51" spans="1:9" x14ac:dyDescent="0.25">
      <c r="A51" s="71"/>
      <c r="B51" s="224"/>
      <c r="C51" s="224"/>
      <c r="D51" s="224"/>
      <c r="E51" s="72"/>
      <c r="F51" s="73"/>
      <c r="I51" s="129" t="str">
        <f t="shared" si="2"/>
        <v/>
      </c>
    </row>
    <row r="52" spans="1:9" x14ac:dyDescent="0.25">
      <c r="A52" s="71"/>
      <c r="B52" s="224"/>
      <c r="C52" s="224"/>
      <c r="D52" s="224"/>
      <c r="E52" s="72"/>
      <c r="F52" s="73"/>
      <c r="I52" s="129" t="str">
        <f t="shared" si="2"/>
        <v/>
      </c>
    </row>
    <row r="53" spans="1:9" x14ac:dyDescent="0.25">
      <c r="A53" s="71"/>
      <c r="B53" s="224"/>
      <c r="C53" s="224"/>
      <c r="D53" s="224"/>
      <c r="E53" s="72"/>
      <c r="F53" s="73"/>
      <c r="I53" s="129" t="str">
        <f t="shared" si="2"/>
        <v/>
      </c>
    </row>
    <row r="54" spans="1:9" x14ac:dyDescent="0.25">
      <c r="A54" s="71"/>
      <c r="B54" s="224"/>
      <c r="C54" s="224"/>
      <c r="D54" s="224"/>
      <c r="E54" s="72"/>
      <c r="F54" s="73"/>
      <c r="I54" s="129" t="str">
        <f t="shared" si="2"/>
        <v/>
      </c>
    </row>
    <row r="55" spans="1:9" x14ac:dyDescent="0.25">
      <c r="A55" s="71"/>
      <c r="B55" s="224"/>
      <c r="C55" s="224"/>
      <c r="D55" s="224"/>
      <c r="E55" s="72"/>
      <c r="F55" s="73"/>
      <c r="I55" s="129" t="str">
        <f t="shared" si="2"/>
        <v/>
      </c>
    </row>
    <row r="56" spans="1:9" x14ac:dyDescent="0.25">
      <c r="A56" s="71"/>
      <c r="B56" s="224"/>
      <c r="C56" s="224"/>
      <c r="D56" s="224"/>
      <c r="E56" s="72"/>
      <c r="F56" s="73"/>
      <c r="I56" s="129" t="str">
        <f t="shared" si="2"/>
        <v/>
      </c>
    </row>
    <row r="57" spans="1:9" x14ac:dyDescent="0.25">
      <c r="A57" s="71"/>
      <c r="B57" s="224"/>
      <c r="C57" s="224"/>
      <c r="D57" s="224"/>
      <c r="E57" s="72"/>
      <c r="F57" s="73"/>
      <c r="I57" s="129" t="str">
        <f t="shared" si="2"/>
        <v/>
      </c>
    </row>
    <row r="58" spans="1:9" x14ac:dyDescent="0.25">
      <c r="A58" s="71"/>
      <c r="B58" s="224"/>
      <c r="C58" s="224"/>
      <c r="D58" s="224"/>
      <c r="E58" s="72"/>
      <c r="F58" s="73"/>
      <c r="I58" s="129" t="str">
        <f t="shared" si="2"/>
        <v/>
      </c>
    </row>
    <row r="59" spans="1:9" x14ac:dyDescent="0.25">
      <c r="A59" s="71"/>
      <c r="B59" s="224"/>
      <c r="C59" s="224"/>
      <c r="D59" s="224"/>
      <c r="E59" s="72"/>
      <c r="F59" s="73"/>
      <c r="I59" s="129" t="str">
        <f t="shared" si="2"/>
        <v/>
      </c>
    </row>
    <row r="60" spans="1:9" x14ac:dyDescent="0.25">
      <c r="A60" s="71"/>
      <c r="B60" s="224"/>
      <c r="C60" s="224"/>
      <c r="D60" s="224"/>
      <c r="E60" s="72"/>
      <c r="F60" s="73"/>
      <c r="I60" s="129" t="str">
        <f t="shared" si="2"/>
        <v/>
      </c>
    </row>
    <row r="61" spans="1:9" x14ac:dyDescent="0.25">
      <c r="A61" s="71"/>
      <c r="B61" s="224"/>
      <c r="C61" s="224"/>
      <c r="D61" s="224"/>
      <c r="E61" s="72"/>
      <c r="F61" s="73"/>
      <c r="I61" s="129" t="str">
        <f t="shared" si="2"/>
        <v/>
      </c>
    </row>
    <row r="62" spans="1:9" x14ac:dyDescent="0.25">
      <c r="A62" s="71"/>
      <c r="B62" s="224"/>
      <c r="C62" s="224"/>
      <c r="D62" s="224"/>
      <c r="E62" s="72"/>
      <c r="F62" s="73"/>
      <c r="I62" s="129" t="str">
        <f t="shared" si="2"/>
        <v/>
      </c>
    </row>
    <row r="63" spans="1:9" x14ac:dyDescent="0.25">
      <c r="A63" s="71"/>
      <c r="B63" s="224"/>
      <c r="C63" s="224"/>
      <c r="D63" s="224"/>
      <c r="E63" s="72"/>
      <c r="F63" s="73"/>
      <c r="I63" s="129" t="str">
        <f t="shared" si="2"/>
        <v/>
      </c>
    </row>
    <row r="64" spans="1:9" x14ac:dyDescent="0.25">
      <c r="A64" s="71"/>
      <c r="B64" s="224"/>
      <c r="C64" s="224"/>
      <c r="D64" s="224"/>
      <c r="E64" s="72"/>
      <c r="F64" s="73"/>
      <c r="I64" s="129" t="str">
        <f t="shared" si="2"/>
        <v/>
      </c>
    </row>
    <row r="65" spans="1:9" x14ac:dyDescent="0.25">
      <c r="A65" s="71"/>
      <c r="B65" s="224"/>
      <c r="C65" s="224"/>
      <c r="D65" s="224"/>
      <c r="E65" s="72"/>
      <c r="F65" s="73"/>
      <c r="I65" s="129" t="str">
        <f t="shared" si="2"/>
        <v/>
      </c>
    </row>
    <row r="66" spans="1:9" x14ac:dyDescent="0.25">
      <c r="A66" s="71"/>
      <c r="B66" s="224"/>
      <c r="C66" s="224"/>
      <c r="D66" s="224"/>
      <c r="E66" s="72"/>
      <c r="F66" s="73"/>
      <c r="I66" s="129" t="str">
        <f t="shared" si="2"/>
        <v/>
      </c>
    </row>
    <row r="67" spans="1:9" x14ac:dyDescent="0.25">
      <c r="A67" s="71"/>
      <c r="B67" s="224"/>
      <c r="C67" s="224"/>
      <c r="D67" s="224"/>
      <c r="E67" s="72"/>
      <c r="F67" s="73"/>
      <c r="I67" s="129" t="str">
        <f t="shared" si="2"/>
        <v/>
      </c>
    </row>
    <row r="68" spans="1:9" x14ac:dyDescent="0.25">
      <c r="A68" s="71"/>
      <c r="B68" s="224"/>
      <c r="C68" s="224"/>
      <c r="D68" s="224"/>
      <c r="E68" s="72"/>
      <c r="F68" s="73"/>
      <c r="I68" s="129" t="str">
        <f t="shared" si="2"/>
        <v/>
      </c>
    </row>
    <row r="69" spans="1:9" x14ac:dyDescent="0.25">
      <c r="A69" s="71"/>
      <c r="B69" s="224"/>
      <c r="C69" s="224"/>
      <c r="D69" s="224"/>
      <c r="E69" s="72"/>
      <c r="F69" s="73"/>
      <c r="I69" s="129" t="str">
        <f t="shared" si="2"/>
        <v/>
      </c>
    </row>
    <row r="70" spans="1:9" x14ac:dyDescent="0.25">
      <c r="A70" s="71"/>
      <c r="B70" s="224"/>
      <c r="C70" s="224"/>
      <c r="D70" s="224"/>
      <c r="E70" s="72"/>
      <c r="F70" s="73"/>
      <c r="I70" s="129" t="str">
        <f t="shared" si="2"/>
        <v/>
      </c>
    </row>
    <row r="71" spans="1:9" x14ac:dyDescent="0.25">
      <c r="A71" s="71"/>
      <c r="B71" s="224"/>
      <c r="C71" s="224"/>
      <c r="D71" s="224"/>
      <c r="E71" s="72"/>
      <c r="F71" s="73"/>
      <c r="I71" s="129" t="str">
        <f t="shared" si="2"/>
        <v/>
      </c>
    </row>
    <row r="72" spans="1:9" x14ac:dyDescent="0.25">
      <c r="A72" s="71"/>
      <c r="B72" s="224"/>
      <c r="C72" s="224"/>
      <c r="D72" s="224"/>
      <c r="E72" s="72"/>
      <c r="F72" s="73"/>
      <c r="I72" s="129" t="str">
        <f t="shared" si="2"/>
        <v/>
      </c>
    </row>
    <row r="73" spans="1:9" x14ac:dyDescent="0.25">
      <c r="A73" s="71"/>
      <c r="B73" s="224"/>
      <c r="C73" s="224"/>
      <c r="D73" s="224"/>
      <c r="E73" s="72"/>
      <c r="F73" s="73"/>
      <c r="I73" s="129" t="str">
        <f t="shared" si="2"/>
        <v/>
      </c>
    </row>
    <row r="74" spans="1:9" x14ac:dyDescent="0.25">
      <c r="A74" s="71"/>
      <c r="B74" s="224"/>
      <c r="C74" s="224"/>
      <c r="D74" s="224"/>
      <c r="E74" s="72"/>
      <c r="F74" s="73"/>
      <c r="I74" s="129" t="str">
        <f t="shared" si="2"/>
        <v/>
      </c>
    </row>
    <row r="75" spans="1:9" x14ac:dyDescent="0.25">
      <c r="A75" s="71"/>
      <c r="B75" s="224"/>
      <c r="C75" s="224"/>
      <c r="D75" s="224"/>
      <c r="E75" s="72"/>
      <c r="F75" s="73"/>
      <c r="I75" s="129" t="str">
        <f t="shared" si="2"/>
        <v/>
      </c>
    </row>
    <row r="76" spans="1:9" x14ac:dyDescent="0.25">
      <c r="A76" s="71"/>
      <c r="B76" s="224"/>
      <c r="C76" s="224"/>
      <c r="D76" s="224"/>
      <c r="E76" s="72"/>
      <c r="F76" s="73"/>
      <c r="I76" s="129" t="str">
        <f t="shared" si="2"/>
        <v/>
      </c>
    </row>
    <row r="77" spans="1:9" x14ac:dyDescent="0.25">
      <c r="A77" s="71"/>
      <c r="B77" s="224"/>
      <c r="C77" s="224"/>
      <c r="D77" s="224"/>
      <c r="E77" s="72"/>
      <c r="F77" s="73"/>
      <c r="I77" s="129" t="str">
        <f t="shared" si="2"/>
        <v/>
      </c>
    </row>
    <row r="78" spans="1:9" x14ac:dyDescent="0.25">
      <c r="A78" s="71"/>
      <c r="B78" s="224"/>
      <c r="C78" s="224"/>
      <c r="D78" s="224"/>
      <c r="E78" s="72"/>
      <c r="F78" s="73"/>
      <c r="I78" s="129" t="str">
        <f t="shared" si="2"/>
        <v/>
      </c>
    </row>
    <row r="79" spans="1:9" x14ac:dyDescent="0.25">
      <c r="A79" s="71"/>
      <c r="B79" s="224"/>
      <c r="C79" s="224"/>
      <c r="D79" s="224"/>
      <c r="E79" s="72"/>
      <c r="F79" s="73"/>
      <c r="I79" s="129" t="str">
        <f t="shared" si="2"/>
        <v/>
      </c>
    </row>
    <row r="80" spans="1:9" x14ac:dyDescent="0.25">
      <c r="A80" s="71"/>
      <c r="B80" s="224"/>
      <c r="C80" s="224"/>
      <c r="D80" s="224"/>
      <c r="E80" s="72"/>
      <c r="F80" s="73"/>
      <c r="I80" s="129" t="str">
        <f t="shared" si="2"/>
        <v/>
      </c>
    </row>
    <row r="81" spans="1:9" x14ac:dyDescent="0.25">
      <c r="A81" s="71"/>
      <c r="B81" s="224"/>
      <c r="C81" s="224"/>
      <c r="D81" s="224"/>
      <c r="E81" s="72"/>
      <c r="F81" s="73"/>
      <c r="I81" s="129" t="str">
        <f t="shared" si="2"/>
        <v/>
      </c>
    </row>
    <row r="82" spans="1:9" x14ac:dyDescent="0.25">
      <c r="A82" s="71"/>
      <c r="B82" s="224"/>
      <c r="C82" s="224"/>
      <c r="D82" s="224"/>
      <c r="E82" s="72"/>
      <c r="F82" s="73"/>
      <c r="I82" s="129" t="str">
        <f t="shared" si="2"/>
        <v/>
      </c>
    </row>
    <row r="83" spans="1:9" x14ac:dyDescent="0.25">
      <c r="A83" s="71"/>
      <c r="B83" s="224"/>
      <c r="C83" s="224"/>
      <c r="D83" s="224"/>
      <c r="E83" s="72"/>
      <c r="F83" s="73"/>
      <c r="I83" s="129" t="str">
        <f t="shared" si="2"/>
        <v/>
      </c>
    </row>
    <row r="84" spans="1:9" x14ac:dyDescent="0.25">
      <c r="A84" s="71"/>
      <c r="B84" s="224"/>
      <c r="C84" s="224"/>
      <c r="D84" s="224"/>
      <c r="E84" s="72"/>
      <c r="F84" s="73"/>
      <c r="I84" s="129" t="str">
        <f t="shared" si="2"/>
        <v/>
      </c>
    </row>
    <row r="85" spans="1:9" x14ac:dyDescent="0.25">
      <c r="A85" s="71"/>
      <c r="B85" s="224"/>
      <c r="C85" s="224"/>
      <c r="D85" s="224"/>
      <c r="E85" s="72"/>
      <c r="F85" s="73"/>
      <c r="I85" s="129" t="str">
        <f t="shared" si="2"/>
        <v/>
      </c>
    </row>
    <row r="86" spans="1:9" x14ac:dyDescent="0.25">
      <c r="A86" s="71"/>
      <c r="B86" s="224"/>
      <c r="C86" s="224"/>
      <c r="D86" s="224"/>
      <c r="E86" s="72"/>
      <c r="F86" s="73"/>
      <c r="I86" s="129" t="str">
        <f t="shared" si="2"/>
        <v/>
      </c>
    </row>
    <row r="87" spans="1:9" x14ac:dyDescent="0.25">
      <c r="A87" s="71"/>
      <c r="B87" s="224"/>
      <c r="C87" s="224"/>
      <c r="D87" s="224"/>
      <c r="E87" s="72"/>
      <c r="F87" s="73"/>
      <c r="I87" s="129" t="str">
        <f t="shared" si="2"/>
        <v/>
      </c>
    </row>
    <row r="88" spans="1:9" x14ac:dyDescent="0.25">
      <c r="A88" s="71"/>
      <c r="B88" s="224"/>
      <c r="C88" s="224"/>
      <c r="D88" s="224"/>
      <c r="E88" s="72"/>
      <c r="F88" s="73"/>
      <c r="I88" s="129" t="str">
        <f t="shared" si="2"/>
        <v/>
      </c>
    </row>
    <row r="89" spans="1:9" x14ac:dyDescent="0.25">
      <c r="A89" s="71"/>
      <c r="B89" s="224"/>
      <c r="C89" s="224"/>
      <c r="D89" s="224"/>
      <c r="E89" s="72"/>
      <c r="F89" s="73"/>
      <c r="I89" s="129" t="str">
        <f t="shared" si="2"/>
        <v/>
      </c>
    </row>
    <row r="90" spans="1:9" x14ac:dyDescent="0.25">
      <c r="A90" s="71"/>
      <c r="B90" s="224"/>
      <c r="C90" s="224"/>
      <c r="D90" s="224"/>
      <c r="E90" s="72"/>
      <c r="F90" s="73"/>
      <c r="I90" s="129" t="str">
        <f t="shared" si="2"/>
        <v/>
      </c>
    </row>
    <row r="91" spans="1:9" x14ac:dyDescent="0.25">
      <c r="A91" s="71"/>
      <c r="B91" s="224"/>
      <c r="C91" s="224"/>
      <c r="D91" s="224"/>
      <c r="E91" s="72"/>
      <c r="F91" s="73"/>
      <c r="I91" s="129" t="str">
        <f t="shared" si="2"/>
        <v/>
      </c>
    </row>
    <row r="92" spans="1:9" x14ac:dyDescent="0.25">
      <c r="A92" s="71"/>
      <c r="B92" s="224"/>
      <c r="C92" s="224"/>
      <c r="D92" s="224"/>
      <c r="E92" s="72"/>
      <c r="F92" s="73"/>
      <c r="I92" s="129" t="str">
        <f t="shared" si="2"/>
        <v/>
      </c>
    </row>
    <row r="93" spans="1:9" x14ac:dyDescent="0.25">
      <c r="A93" s="71"/>
      <c r="B93" s="224"/>
      <c r="C93" s="224"/>
      <c r="D93" s="224"/>
      <c r="E93" s="72"/>
      <c r="F93" s="73"/>
      <c r="I93" s="129" t="str">
        <f t="shared" si="2"/>
        <v/>
      </c>
    </row>
    <row r="94" spans="1:9" x14ac:dyDescent="0.25">
      <c r="A94" s="71"/>
      <c r="B94" s="224"/>
      <c r="C94" s="224"/>
      <c r="D94" s="224"/>
      <c r="E94" s="72"/>
      <c r="F94" s="73"/>
      <c r="I94" s="129" t="str">
        <f t="shared" si="2"/>
        <v/>
      </c>
    </row>
    <row r="95" spans="1:9" x14ac:dyDescent="0.25">
      <c r="A95" s="71"/>
      <c r="B95" s="224"/>
      <c r="C95" s="224"/>
      <c r="D95" s="224"/>
      <c r="E95" s="72"/>
      <c r="F95" s="73"/>
      <c r="I95" s="129" t="str">
        <f t="shared" ref="I95:I108" si="3">IF(A95="","",HYPERLINK("#'Action Items'!A1", "Go back to Action Items"))</f>
        <v/>
      </c>
    </row>
    <row r="96" spans="1:9" x14ac:dyDescent="0.25">
      <c r="A96" s="71"/>
      <c r="B96" s="224"/>
      <c r="C96" s="224"/>
      <c r="D96" s="224"/>
      <c r="E96" s="72"/>
      <c r="F96" s="73"/>
      <c r="I96" s="129" t="str">
        <f t="shared" si="3"/>
        <v/>
      </c>
    </row>
    <row r="97" spans="1:9" x14ac:dyDescent="0.25">
      <c r="A97" s="71"/>
      <c r="B97" s="224"/>
      <c r="C97" s="224"/>
      <c r="D97" s="224"/>
      <c r="E97" s="72"/>
      <c r="F97" s="73"/>
      <c r="I97" s="129" t="str">
        <f t="shared" si="3"/>
        <v/>
      </c>
    </row>
    <row r="98" spans="1:9" x14ac:dyDescent="0.25">
      <c r="A98" s="71"/>
      <c r="B98" s="224"/>
      <c r="C98" s="224"/>
      <c r="D98" s="224"/>
      <c r="E98" s="72"/>
      <c r="F98" s="73"/>
      <c r="I98" s="129" t="str">
        <f t="shared" si="3"/>
        <v/>
      </c>
    </row>
    <row r="99" spans="1:9" x14ac:dyDescent="0.25">
      <c r="A99" s="71"/>
      <c r="B99" s="224"/>
      <c r="C99" s="224"/>
      <c r="D99" s="224"/>
      <c r="E99" s="72"/>
      <c r="F99" s="73"/>
      <c r="I99" s="129" t="str">
        <f t="shared" si="3"/>
        <v/>
      </c>
    </row>
    <row r="100" spans="1:9" x14ac:dyDescent="0.25">
      <c r="A100" s="71"/>
      <c r="B100" s="224"/>
      <c r="C100" s="224"/>
      <c r="D100" s="224"/>
      <c r="E100" s="72"/>
      <c r="F100" s="73"/>
      <c r="I100" s="129" t="str">
        <f t="shared" si="3"/>
        <v/>
      </c>
    </row>
    <row r="101" spans="1:9" x14ac:dyDescent="0.25">
      <c r="A101" s="71"/>
      <c r="B101" s="224"/>
      <c r="C101" s="224"/>
      <c r="D101" s="224"/>
      <c r="E101" s="72"/>
      <c r="F101" s="73"/>
      <c r="I101" s="129" t="str">
        <f t="shared" si="3"/>
        <v/>
      </c>
    </row>
    <row r="102" spans="1:9" x14ac:dyDescent="0.25">
      <c r="A102" s="71"/>
      <c r="B102" s="224"/>
      <c r="C102" s="224"/>
      <c r="D102" s="224"/>
      <c r="E102" s="72"/>
      <c r="F102" s="73"/>
      <c r="I102" s="129" t="str">
        <f t="shared" si="3"/>
        <v/>
      </c>
    </row>
    <row r="103" spans="1:9" x14ac:dyDescent="0.25">
      <c r="A103" s="71"/>
      <c r="B103" s="224"/>
      <c r="C103" s="224"/>
      <c r="D103" s="224"/>
      <c r="E103" s="72"/>
      <c r="F103" s="73"/>
      <c r="I103" s="129" t="str">
        <f t="shared" si="3"/>
        <v/>
      </c>
    </row>
    <row r="104" spans="1:9" x14ac:dyDescent="0.25">
      <c r="A104" s="71"/>
      <c r="B104" s="224"/>
      <c r="C104" s="224"/>
      <c r="D104" s="224"/>
      <c r="E104" s="72"/>
      <c r="F104" s="73"/>
      <c r="I104" s="129" t="str">
        <f t="shared" si="3"/>
        <v/>
      </c>
    </row>
    <row r="105" spans="1:9" x14ac:dyDescent="0.25">
      <c r="A105" s="71"/>
      <c r="B105" s="224"/>
      <c r="C105" s="224"/>
      <c r="D105" s="224"/>
      <c r="E105" s="72"/>
      <c r="F105" s="73"/>
      <c r="I105" s="129" t="str">
        <f t="shared" si="3"/>
        <v/>
      </c>
    </row>
    <row r="106" spans="1:9" x14ac:dyDescent="0.25">
      <c r="A106" s="71"/>
      <c r="B106" s="224"/>
      <c r="C106" s="224"/>
      <c r="D106" s="224"/>
      <c r="E106" s="72"/>
      <c r="F106" s="73"/>
      <c r="I106" s="129" t="str">
        <f t="shared" si="3"/>
        <v/>
      </c>
    </row>
    <row r="107" spans="1:9" x14ac:dyDescent="0.25">
      <c r="A107" s="71"/>
      <c r="B107" s="224"/>
      <c r="C107" s="224"/>
      <c r="D107" s="224"/>
      <c r="E107" s="72"/>
      <c r="F107" s="73"/>
      <c r="I107" s="129" t="str">
        <f t="shared" si="3"/>
        <v/>
      </c>
    </row>
    <row r="108" spans="1:9" x14ac:dyDescent="0.25">
      <c r="A108" s="71"/>
      <c r="B108" s="224"/>
      <c r="C108" s="224"/>
      <c r="D108" s="224"/>
      <c r="E108" s="72"/>
      <c r="F108" s="73"/>
      <c r="I108" s="129" t="str">
        <f t="shared" si="3"/>
        <v/>
      </c>
    </row>
    <row r="109" spans="1:9" x14ac:dyDescent="0.25">
      <c r="I109" s="129"/>
    </row>
    <row r="110" spans="1:9" x14ac:dyDescent="0.25">
      <c r="I110" s="129"/>
    </row>
  </sheetData>
  <mergeCells count="4">
    <mergeCell ref="E8:G8"/>
    <mergeCell ref="E10:G10"/>
    <mergeCell ref="E11:G11"/>
    <mergeCell ref="E12:G12"/>
  </mergeCells>
  <conditionalFormatting sqref="B19:N19 B25:N26 J20:N24">
    <cfRule type="iconSet" priority="3">
      <iconSet>
        <cfvo type="percent" val="0"/>
        <cfvo type="num" val="1"/>
        <cfvo type="num" val="3"/>
      </iconSet>
    </cfRule>
  </conditionalFormatting>
  <conditionalFormatting sqref="B24:H24">
    <cfRule type="iconSet" priority="2">
      <iconSet>
        <cfvo type="percent" val="0"/>
        <cfvo type="num" val="1"/>
        <cfvo type="num" val="3"/>
      </iconSet>
    </cfRule>
  </conditionalFormatting>
  <conditionalFormatting sqref="I24">
    <cfRule type="iconSet" priority="1">
      <iconSet>
        <cfvo type="percent" val="0"/>
        <cfvo type="num" val="1"/>
        <cfvo type="num" val="3"/>
      </iconSet>
    </cfRule>
  </conditionalFormatting>
  <dataValidations count="4">
    <dataValidation allowBlank="1" showInputMessage="1" showErrorMessage="1" prompt="TK, License, NRE or Royalty" sqref="B7"/>
    <dataValidation allowBlank="1" showInputMessage="1" showErrorMessage="1" prompt="IPD or CSD" sqref="B8"/>
    <dataValidation allowBlank="1" showInputMessage="1" showErrorMessage="1" prompt="70% - 100% : Most likely close in this quarter_x000a_40% - 60% : Normal chance to close_x000a_0% - 30% : Low chance to close" sqref="B10"/>
    <dataValidation allowBlank="1" showInputMessage="1" showErrorMessage="1" prompt="Q1, Q2, Q3 or Q4" sqref="B11"/>
  </dataValidations>
  <hyperlinks>
    <hyperlink ref="A1" location="Menu!A1" display="Back To Menu"/>
    <hyperlink ref="B1" location="'Regular Cases'!A1" display="Regular Cases"/>
    <hyperlink ref="C1" location="QECD!B4" display="QECD"/>
    <hyperlink ref="D1" location="'Action Items'!A1" display="Action Items"/>
    <hyperlink ref="E1" location="Summary!A1" display="Summary"/>
    <hyperlink ref="F1" location="Weekly!A1" display="Weekly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Please choose &quot;High&quot;, &quot;Low&quot; or &quot;Funnel&quot; from the drop-down list, or enter it yourself._x000a__x000a_Funnel -- This project is being cooked and may go real in the next few quarters.">
          <x14:formula1>
            <xm:f>Worksheet!$A$2:$A$4</xm:f>
          </x14:formula1>
          <xm:sqref>B12</xm:sqref>
        </x14:dataValidation>
      </x14:dataValidations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Q110"/>
  <sheetViews>
    <sheetView workbookViewId="0">
      <pane ySplit="2" topLeftCell="A3" activePane="bottomLeft" state="frozen"/>
      <selection pane="bottomLeft"/>
    </sheetView>
  </sheetViews>
  <sheetFormatPr defaultColWidth="18.42578125" defaultRowHeight="15" x14ac:dyDescent="0.25"/>
  <cols>
    <col min="1" max="1" width="24.5703125" style="1" customWidth="1"/>
    <col min="2" max="8" width="15.85546875" style="1" customWidth="1"/>
    <col min="9" max="9" width="17.140625" style="1" bestFit="1" customWidth="1"/>
    <col min="10" max="11" width="15.85546875" style="1" customWidth="1"/>
    <col min="12" max="14" width="15.85546875" style="1" hidden="1" customWidth="1"/>
    <col min="15" max="17" width="0" style="1" hidden="1" customWidth="1"/>
    <col min="18" max="16384" width="18.42578125" style="1"/>
  </cols>
  <sheetData>
    <row r="1" spans="1:17" s="68" customFormat="1" ht="18.75" x14ac:dyDescent="0.25">
      <c r="A1" s="226" t="s">
        <v>150</v>
      </c>
      <c r="B1" s="226" t="s">
        <v>149</v>
      </c>
      <c r="C1" s="226" t="s">
        <v>113</v>
      </c>
      <c r="D1" s="226" t="s">
        <v>21</v>
      </c>
      <c r="E1" s="226" t="s">
        <v>114</v>
      </c>
      <c r="F1" s="226" t="s">
        <v>177</v>
      </c>
    </row>
    <row r="2" spans="1:17" ht="4.5" customHeight="1" x14ac:dyDescent="0.25"/>
    <row r="3" spans="1:17" ht="28.5" x14ac:dyDescent="0.45">
      <c r="D3" s="223" t="str">
        <f ca="1">MID(CELL("filename",A1),FIND("]",CELL("filename",A1))+1,255)  &amp; IF(B5&lt;&gt;"", " : " &amp; B5 &amp; " - " &amp; B6, "")</f>
        <v>Project 34</v>
      </c>
    </row>
    <row r="4" spans="1:17" ht="18.75" x14ac:dyDescent="0.3">
      <c r="A4" s="115" t="s">
        <v>141</v>
      </c>
      <c r="B4" s="95"/>
      <c r="C4" s="95"/>
      <c r="D4" s="95"/>
      <c r="E4" s="95"/>
      <c r="F4" s="95" t="s">
        <v>153</v>
      </c>
      <c r="G4" s="95" t="s">
        <v>154</v>
      </c>
      <c r="L4" s="1" t="s">
        <v>147</v>
      </c>
      <c r="M4" s="1" t="s">
        <v>146</v>
      </c>
      <c r="N4" s="1" t="s">
        <v>152</v>
      </c>
      <c r="P4" s="1" t="s">
        <v>158</v>
      </c>
      <c r="Q4" s="1" t="s">
        <v>155</v>
      </c>
    </row>
    <row r="5" spans="1:17" x14ac:dyDescent="0.25">
      <c r="A5" s="95" t="s">
        <v>156</v>
      </c>
      <c r="B5" s="97"/>
      <c r="C5" s="95"/>
      <c r="D5" s="95" t="s">
        <v>20</v>
      </c>
      <c r="E5" s="95"/>
      <c r="F5" s="98"/>
      <c r="G5" s="98"/>
      <c r="L5" s="218" t="str">
        <f>IF(I23&lt;&gt;"", F5,"")</f>
        <v/>
      </c>
      <c r="M5" s="218" t="str">
        <f>IF(I23&lt;&gt;"","",IF(B10&gt;=40%,F5,""))</f>
        <v/>
      </c>
      <c r="N5" s="218">
        <f>IF(I23&lt;&gt;"","",IF(B10&lt;40%,F5,""))</f>
        <v>0</v>
      </c>
      <c r="P5" s="218" t="str">
        <f>IF(I23&lt;&gt;"", F6,"")</f>
        <v/>
      </c>
      <c r="Q5" s="1">
        <f>IF(P5 = "", F6, "")</f>
        <v>0</v>
      </c>
    </row>
    <row r="6" spans="1:17" x14ac:dyDescent="0.25">
      <c r="A6" s="95" t="s">
        <v>157</v>
      </c>
      <c r="B6" s="97"/>
      <c r="C6" s="95"/>
      <c r="D6" s="95" t="s">
        <v>45</v>
      </c>
      <c r="E6" s="95"/>
      <c r="F6" s="98"/>
      <c r="G6" s="98"/>
    </row>
    <row r="7" spans="1:17" x14ac:dyDescent="0.25">
      <c r="A7" s="95" t="s">
        <v>44</v>
      </c>
      <c r="B7" s="97"/>
      <c r="C7" s="95"/>
      <c r="D7" s="95"/>
      <c r="E7" s="95"/>
      <c r="F7" s="95"/>
      <c r="G7" s="95"/>
    </row>
    <row r="8" spans="1:17" x14ac:dyDescent="0.25">
      <c r="A8" s="95" t="s">
        <v>17</v>
      </c>
      <c r="B8" s="97"/>
      <c r="C8" s="95"/>
      <c r="D8" s="95" t="s">
        <v>43</v>
      </c>
      <c r="E8" s="253"/>
      <c r="F8" s="253"/>
      <c r="G8" s="253"/>
    </row>
    <row r="9" spans="1:17" x14ac:dyDescent="0.25">
      <c r="A9" s="95" t="s">
        <v>18</v>
      </c>
      <c r="B9" s="97"/>
      <c r="C9" s="95"/>
      <c r="D9" s="95"/>
      <c r="E9" s="95"/>
      <c r="F9" s="95"/>
      <c r="G9" s="95"/>
    </row>
    <row r="10" spans="1:17" x14ac:dyDescent="0.25">
      <c r="A10" s="95" t="s">
        <v>19</v>
      </c>
      <c r="B10" s="99"/>
      <c r="C10" s="95"/>
      <c r="D10" s="95" t="s">
        <v>159</v>
      </c>
      <c r="E10" s="253"/>
      <c r="F10" s="253"/>
      <c r="G10" s="253"/>
    </row>
    <row r="11" spans="1:17" x14ac:dyDescent="0.25">
      <c r="A11" s="95" t="s">
        <v>166</v>
      </c>
      <c r="B11" s="97"/>
      <c r="C11" s="95"/>
      <c r="D11" s="95" t="s">
        <v>160</v>
      </c>
      <c r="E11" s="253"/>
      <c r="F11" s="253"/>
      <c r="G11" s="253"/>
    </row>
    <row r="12" spans="1:17" x14ac:dyDescent="0.25">
      <c r="A12" s="95" t="s">
        <v>118</v>
      </c>
      <c r="B12" s="97"/>
      <c r="C12" s="95"/>
      <c r="D12" s="95" t="s">
        <v>161</v>
      </c>
      <c r="E12" s="253"/>
      <c r="F12" s="253"/>
      <c r="G12" s="253"/>
    </row>
    <row r="15" spans="1:17" ht="18.75" x14ac:dyDescent="0.3">
      <c r="A15" s="115" t="str">
        <f>"Stage: " &amp; B15</f>
        <v xml:space="preserve">Stage: </v>
      </c>
      <c r="B15" s="132" t="str">
        <f>IF(I23&lt;&gt;"", 10, IF(G23&lt;&gt;"", 8, IF(C23&lt;&gt;"", 6, IF(E18&lt;&gt;"", 4, IF(B18&lt;&gt;"", 2, "")))))</f>
        <v/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</row>
    <row r="16" spans="1:17" x14ac:dyDescent="0.25">
      <c r="A16" s="127" t="s">
        <v>0</v>
      </c>
      <c r="B16" s="216" t="s">
        <v>3</v>
      </c>
      <c r="C16" s="125" t="s">
        <v>6</v>
      </c>
      <c r="D16" s="125" t="s">
        <v>4</v>
      </c>
      <c r="E16" s="216" t="s">
        <v>5</v>
      </c>
      <c r="F16" s="125" t="s">
        <v>7</v>
      </c>
      <c r="G16" s="95"/>
      <c r="H16" s="95"/>
      <c r="I16" s="95"/>
      <c r="J16" s="95"/>
      <c r="K16" s="95"/>
      <c r="L16" s="95"/>
      <c r="M16" s="95"/>
      <c r="N16" s="95"/>
    </row>
    <row r="17" spans="1:14" x14ac:dyDescent="0.25">
      <c r="A17" s="126" t="s">
        <v>42</v>
      </c>
      <c r="B17" s="119"/>
      <c r="C17" s="119"/>
      <c r="D17" s="119"/>
      <c r="E17" s="119"/>
      <c r="F17" s="140"/>
      <c r="G17" s="96"/>
      <c r="H17" s="96"/>
      <c r="I17" s="96"/>
      <c r="J17" s="96"/>
      <c r="K17" s="96"/>
      <c r="L17" s="96"/>
      <c r="M17" s="96"/>
      <c r="N17" s="96"/>
    </row>
    <row r="18" spans="1:14" x14ac:dyDescent="0.25">
      <c r="A18" s="134" t="s">
        <v>1</v>
      </c>
      <c r="B18" s="118"/>
      <c r="C18" s="118"/>
      <c r="D18" s="118"/>
      <c r="E18" s="118"/>
      <c r="F18" s="133"/>
      <c r="G18" s="96"/>
      <c r="H18" s="96"/>
      <c r="I18" s="96"/>
      <c r="J18" s="96"/>
      <c r="K18" s="96"/>
      <c r="L18" s="96"/>
      <c r="M18" s="96"/>
      <c r="N18" s="96"/>
    </row>
    <row r="19" spans="1:14" x14ac:dyDescent="0.25">
      <c r="A19" s="134" t="s">
        <v>2</v>
      </c>
      <c r="B19" s="121" t="str">
        <f ca="1">IF(B18&lt;&gt;"", "Done", IF(B17&lt;&gt;"",(B17-TODAY()),""))</f>
        <v/>
      </c>
      <c r="C19" s="121" t="str">
        <f t="shared" ref="C19:N19" ca="1" si="0">IF(C18&lt;&gt;"", "Done", IF(C17&lt;&gt;"",(C17-TODAY()),""))</f>
        <v/>
      </c>
      <c r="D19" s="121" t="str">
        <f t="shared" ca="1" si="0"/>
        <v/>
      </c>
      <c r="E19" s="121" t="str">
        <f t="shared" ca="1" si="0"/>
        <v/>
      </c>
      <c r="F19" s="122" t="str">
        <f t="shared" ca="1" si="0"/>
        <v/>
      </c>
      <c r="G19" s="100" t="str">
        <f t="shared" ca="1" si="0"/>
        <v/>
      </c>
      <c r="H19" s="100" t="str">
        <f t="shared" ca="1" si="0"/>
        <v/>
      </c>
      <c r="I19" s="100" t="str">
        <f t="shared" ca="1" si="0"/>
        <v/>
      </c>
      <c r="J19" s="76" t="str">
        <f t="shared" ca="1" si="0"/>
        <v/>
      </c>
      <c r="K19" s="76" t="str">
        <f t="shared" ca="1" si="0"/>
        <v/>
      </c>
      <c r="L19" s="76" t="str">
        <f t="shared" ca="1" si="0"/>
        <v/>
      </c>
      <c r="M19" s="76" t="str">
        <f t="shared" ca="1" si="0"/>
        <v/>
      </c>
      <c r="N19" s="76" t="str">
        <f t="shared" ca="1" si="0"/>
        <v/>
      </c>
    </row>
    <row r="20" spans="1:14" x14ac:dyDescent="0.25">
      <c r="A20" s="135"/>
      <c r="B20" s="114"/>
      <c r="C20" s="114"/>
      <c r="D20" s="114"/>
      <c r="E20" s="114"/>
      <c r="F20" s="114"/>
      <c r="G20" s="114"/>
      <c r="H20" s="114"/>
      <c r="I20" s="114"/>
      <c r="J20" s="76"/>
      <c r="K20" s="76"/>
      <c r="L20" s="76"/>
      <c r="M20" s="76"/>
      <c r="N20" s="76"/>
    </row>
    <row r="21" spans="1:14" ht="30" x14ac:dyDescent="0.25">
      <c r="A21" s="126" t="s">
        <v>9</v>
      </c>
      <c r="B21" s="117" t="s">
        <v>8</v>
      </c>
      <c r="C21" s="217" t="s">
        <v>10</v>
      </c>
      <c r="D21" s="117" t="s">
        <v>11</v>
      </c>
      <c r="E21" s="117" t="s">
        <v>12</v>
      </c>
      <c r="F21" s="117" t="s">
        <v>13</v>
      </c>
      <c r="G21" s="217" t="s">
        <v>14</v>
      </c>
      <c r="H21" s="117" t="s">
        <v>16</v>
      </c>
      <c r="I21" s="217" t="s">
        <v>15</v>
      </c>
      <c r="J21" s="76"/>
      <c r="K21" s="76"/>
      <c r="L21" s="76"/>
      <c r="M21" s="76"/>
      <c r="N21" s="76"/>
    </row>
    <row r="22" spans="1:14" x14ac:dyDescent="0.25">
      <c r="A22" s="134" t="s">
        <v>42</v>
      </c>
      <c r="B22" s="118"/>
      <c r="C22" s="118"/>
      <c r="D22" s="118"/>
      <c r="E22" s="118"/>
      <c r="F22" s="118"/>
      <c r="G22" s="118"/>
      <c r="H22" s="118"/>
      <c r="I22" s="133"/>
      <c r="J22" s="76"/>
      <c r="K22" s="76"/>
      <c r="L22" s="76"/>
      <c r="M22" s="76"/>
      <c r="N22" s="76"/>
    </row>
    <row r="23" spans="1:14" x14ac:dyDescent="0.25">
      <c r="A23" s="134" t="s">
        <v>1</v>
      </c>
      <c r="B23" s="118"/>
      <c r="C23" s="118"/>
      <c r="D23" s="118"/>
      <c r="E23" s="118"/>
      <c r="F23" s="118"/>
      <c r="G23" s="118"/>
      <c r="H23" s="118"/>
      <c r="I23" s="133"/>
      <c r="J23" s="76"/>
      <c r="K23" s="76"/>
      <c r="L23" s="76"/>
      <c r="M23" s="76"/>
      <c r="N23" s="76"/>
    </row>
    <row r="24" spans="1:14" x14ac:dyDescent="0.25">
      <c r="A24" s="136" t="s">
        <v>2</v>
      </c>
      <c r="B24" s="124" t="str">
        <f ca="1">IF(B23&lt;&gt;"", "Done", IF(B22&lt;&gt;"",(B22-TODAY()),""))</f>
        <v/>
      </c>
      <c r="C24" s="124" t="str">
        <f t="shared" ref="C24:I24" ca="1" si="1">IF(C23&lt;&gt;"", "Done", IF(C22&lt;&gt;"",(C22-TODAY()),""))</f>
        <v/>
      </c>
      <c r="D24" s="124" t="str">
        <f t="shared" ca="1" si="1"/>
        <v/>
      </c>
      <c r="E24" s="124" t="str">
        <f t="shared" ca="1" si="1"/>
        <v/>
      </c>
      <c r="F24" s="124" t="str">
        <f t="shared" ca="1" si="1"/>
        <v/>
      </c>
      <c r="G24" s="124" t="str">
        <f t="shared" ca="1" si="1"/>
        <v/>
      </c>
      <c r="H24" s="120" t="str">
        <f t="shared" ca="1" si="1"/>
        <v/>
      </c>
      <c r="I24" s="122" t="str">
        <f t="shared" ca="1" si="1"/>
        <v/>
      </c>
      <c r="J24" s="76"/>
      <c r="K24" s="76"/>
      <c r="L24" s="76"/>
      <c r="M24" s="76"/>
      <c r="N24" s="76"/>
    </row>
    <row r="25" spans="1:14" x14ac:dyDescent="0.25">
      <c r="B25" s="76"/>
      <c r="C25" s="76"/>
      <c r="D25" s="76"/>
      <c r="E25" s="76"/>
      <c r="F25" s="76"/>
      <c r="G25" s="76"/>
      <c r="H25" s="123"/>
      <c r="I25" s="76"/>
      <c r="J25" s="76"/>
      <c r="K25" s="76"/>
      <c r="L25" s="76"/>
      <c r="M25" s="76"/>
      <c r="N25" s="76"/>
    </row>
    <row r="26" spans="1:14" x14ac:dyDescent="0.25"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</row>
    <row r="29" spans="1:14" ht="18.75" x14ac:dyDescent="0.3">
      <c r="A29" s="116" t="s">
        <v>21</v>
      </c>
      <c r="B29" s="66" t="s">
        <v>41</v>
      </c>
      <c r="C29" s="66" t="s">
        <v>42</v>
      </c>
      <c r="D29" s="66" t="s">
        <v>1</v>
      </c>
      <c r="E29" s="66" t="s">
        <v>67</v>
      </c>
      <c r="F29" s="1" t="s">
        <v>43</v>
      </c>
    </row>
    <row r="30" spans="1:14" x14ac:dyDescent="0.25">
      <c r="A30" s="71" t="str">
        <f>IF(B30&lt;&gt;"", IF(D30 = "", 1, ""), "")</f>
        <v/>
      </c>
      <c r="B30" s="224"/>
      <c r="C30" s="224"/>
      <c r="D30" s="224"/>
      <c r="E30" s="72"/>
      <c r="F30" s="73"/>
      <c r="I30" s="129" t="str">
        <f>IF(A30="","",HYPERLINK("#'Action Items'!A1", "Go back to Action Items"))</f>
        <v/>
      </c>
    </row>
    <row r="31" spans="1:14" x14ac:dyDescent="0.25">
      <c r="A31" s="71" t="str">
        <f>IF(B31&lt;&gt;"", IF(D31 = "", MAX($A$30:A30)+1, ""), "")</f>
        <v/>
      </c>
      <c r="B31" s="224"/>
      <c r="C31" s="224"/>
      <c r="D31" s="224"/>
      <c r="E31" s="72"/>
      <c r="F31" s="73"/>
      <c r="I31" s="129" t="str">
        <f t="shared" ref="I31:I94" si="2">IF(A31="","",HYPERLINK("#'Action Items'!A1", "Go back to Action Items"))</f>
        <v/>
      </c>
    </row>
    <row r="32" spans="1:14" x14ac:dyDescent="0.25">
      <c r="A32" s="71" t="str">
        <f>IF(B32&lt;&gt;"", IF(D32 = "", MAX($A$30:A31)+1, ""), "")</f>
        <v/>
      </c>
      <c r="B32" s="224"/>
      <c r="C32" s="224"/>
      <c r="D32" s="224"/>
      <c r="E32" s="72"/>
      <c r="F32" s="73"/>
      <c r="I32" s="129" t="str">
        <f t="shared" si="2"/>
        <v/>
      </c>
    </row>
    <row r="33" spans="1:9" x14ac:dyDescent="0.25">
      <c r="A33" s="71" t="str">
        <f>IF(B33&lt;&gt;"", IF(D33 = "", MAX($A$30:A32)+1, ""), "")</f>
        <v/>
      </c>
      <c r="B33" s="224"/>
      <c r="C33" s="224"/>
      <c r="D33" s="224"/>
      <c r="E33" s="72"/>
      <c r="F33" s="73"/>
      <c r="I33" s="129" t="str">
        <f t="shared" si="2"/>
        <v/>
      </c>
    </row>
    <row r="34" spans="1:9" x14ac:dyDescent="0.25">
      <c r="A34" s="71" t="str">
        <f>IF(B34&lt;&gt;"", IF(D34 = "", MAX($A$30:A33)+1, ""), "")</f>
        <v/>
      </c>
      <c r="B34" s="224"/>
      <c r="C34" s="224"/>
      <c r="D34" s="224"/>
      <c r="E34" s="72"/>
      <c r="F34" s="73"/>
      <c r="I34" s="129" t="str">
        <f t="shared" si="2"/>
        <v/>
      </c>
    </row>
    <row r="35" spans="1:9" x14ac:dyDescent="0.25">
      <c r="A35" s="71" t="str">
        <f>IF(B35&lt;&gt;"", IF(D35 = "", MAX($A$30:A34)+1, ""), "")</f>
        <v/>
      </c>
      <c r="B35" s="224"/>
      <c r="C35" s="224"/>
      <c r="D35" s="224"/>
      <c r="E35" s="72"/>
      <c r="F35" s="73"/>
      <c r="I35" s="129" t="str">
        <f t="shared" si="2"/>
        <v/>
      </c>
    </row>
    <row r="36" spans="1:9" x14ac:dyDescent="0.25">
      <c r="A36" s="71" t="str">
        <f>IF(B36&lt;&gt;"", IF(D36 = "", MAX($A$30:A35)+1, ""), "")</f>
        <v/>
      </c>
      <c r="B36" s="224"/>
      <c r="C36" s="224"/>
      <c r="D36" s="224"/>
      <c r="E36" s="72"/>
      <c r="F36" s="73"/>
      <c r="I36" s="129" t="str">
        <f t="shared" si="2"/>
        <v/>
      </c>
    </row>
    <row r="37" spans="1:9" x14ac:dyDescent="0.25">
      <c r="A37" s="71" t="str">
        <f>IF(B37&lt;&gt;"", IF(D37 = "", MAX($A$30:A36)+1, ""), "")</f>
        <v/>
      </c>
      <c r="B37" s="224"/>
      <c r="C37" s="224"/>
      <c r="D37" s="224"/>
      <c r="E37" s="72"/>
      <c r="F37" s="73"/>
      <c r="I37" s="129" t="str">
        <f t="shared" si="2"/>
        <v/>
      </c>
    </row>
    <row r="38" spans="1:9" x14ac:dyDescent="0.25">
      <c r="A38" s="71" t="str">
        <f>IF(B38&lt;&gt;"", IF(D38 = "", MAX($A$30:A37)+1, ""), "")</f>
        <v/>
      </c>
      <c r="B38" s="224"/>
      <c r="C38" s="224"/>
      <c r="D38" s="224"/>
      <c r="E38" s="72"/>
      <c r="F38" s="73"/>
      <c r="I38" s="129" t="str">
        <f t="shared" si="2"/>
        <v/>
      </c>
    </row>
    <row r="39" spans="1:9" x14ac:dyDescent="0.25">
      <c r="A39" s="71" t="str">
        <f>IF(B39&lt;&gt;"", IF(D39 = "", MAX($A$30:A38)+1, ""), "")</f>
        <v/>
      </c>
      <c r="B39" s="224"/>
      <c r="C39" s="224"/>
      <c r="D39" s="224"/>
      <c r="E39" s="72"/>
      <c r="F39" s="73"/>
      <c r="I39" s="129" t="str">
        <f t="shared" si="2"/>
        <v/>
      </c>
    </row>
    <row r="40" spans="1:9" x14ac:dyDescent="0.25">
      <c r="A40" s="71" t="str">
        <f>IF(B40&lt;&gt;"", IF(D40 = "", MAX($A$30:A39)+1, ""), "")</f>
        <v/>
      </c>
      <c r="B40" s="224"/>
      <c r="C40" s="224"/>
      <c r="D40" s="224"/>
      <c r="E40" s="72"/>
      <c r="F40" s="73"/>
      <c r="I40" s="129" t="str">
        <f t="shared" si="2"/>
        <v/>
      </c>
    </row>
    <row r="41" spans="1:9" x14ac:dyDescent="0.25">
      <c r="A41" s="71" t="str">
        <f>IF(B41&lt;&gt;"", IF(D41 = "", MAX($A$30:A40)+1, ""), "")</f>
        <v/>
      </c>
      <c r="B41" s="224"/>
      <c r="C41" s="224"/>
      <c r="D41" s="224"/>
      <c r="E41" s="72"/>
      <c r="F41" s="73"/>
      <c r="I41" s="129" t="str">
        <f t="shared" si="2"/>
        <v/>
      </c>
    </row>
    <row r="42" spans="1:9" x14ac:dyDescent="0.25">
      <c r="A42" s="71" t="str">
        <f>IF(B42&lt;&gt;"", IF(D42 = "", MAX($A$30:A41)+1, ""), "")</f>
        <v/>
      </c>
      <c r="B42" s="224"/>
      <c r="C42" s="224"/>
      <c r="D42" s="224"/>
      <c r="E42" s="72"/>
      <c r="F42" s="73"/>
      <c r="I42" s="129" t="str">
        <f t="shared" si="2"/>
        <v/>
      </c>
    </row>
    <row r="43" spans="1:9" x14ac:dyDescent="0.25">
      <c r="A43" s="71" t="str">
        <f>IF(B43&lt;&gt;"", IF(D43 = "", MAX($A$30:A42)+1, ""), "")</f>
        <v/>
      </c>
      <c r="B43" s="224"/>
      <c r="C43" s="224"/>
      <c r="D43" s="224"/>
      <c r="E43" s="72"/>
      <c r="F43" s="73"/>
      <c r="I43" s="129" t="str">
        <f t="shared" si="2"/>
        <v/>
      </c>
    </row>
    <row r="44" spans="1:9" x14ac:dyDescent="0.25">
      <c r="A44" s="71" t="str">
        <f>IF(B44&lt;&gt;"", IF(D44 = "", MAX($A$30:A43)+1, ""), "")</f>
        <v/>
      </c>
      <c r="B44" s="224"/>
      <c r="C44" s="224"/>
      <c r="D44" s="224"/>
      <c r="E44" s="72"/>
      <c r="F44" s="73"/>
      <c r="I44" s="129" t="str">
        <f t="shared" si="2"/>
        <v/>
      </c>
    </row>
    <row r="45" spans="1:9" x14ac:dyDescent="0.25">
      <c r="A45" s="71"/>
      <c r="B45" s="224"/>
      <c r="C45" s="224"/>
      <c r="D45" s="224"/>
      <c r="E45" s="72"/>
      <c r="F45" s="73"/>
      <c r="I45" s="129" t="str">
        <f t="shared" si="2"/>
        <v/>
      </c>
    </row>
    <row r="46" spans="1:9" x14ac:dyDescent="0.25">
      <c r="A46" s="71"/>
      <c r="B46" s="224"/>
      <c r="C46" s="224"/>
      <c r="D46" s="224"/>
      <c r="E46" s="72"/>
      <c r="F46" s="73"/>
      <c r="I46" s="129" t="str">
        <f t="shared" si="2"/>
        <v/>
      </c>
    </row>
    <row r="47" spans="1:9" x14ac:dyDescent="0.25">
      <c r="A47" s="71"/>
      <c r="B47" s="224"/>
      <c r="C47" s="224"/>
      <c r="D47" s="224"/>
      <c r="E47" s="72"/>
      <c r="F47" s="73"/>
      <c r="I47" s="129" t="str">
        <f t="shared" si="2"/>
        <v/>
      </c>
    </row>
    <row r="48" spans="1:9" x14ac:dyDescent="0.25">
      <c r="A48" s="71"/>
      <c r="B48" s="224"/>
      <c r="C48" s="224"/>
      <c r="D48" s="224"/>
      <c r="E48" s="72"/>
      <c r="F48" s="73"/>
      <c r="I48" s="129" t="str">
        <f t="shared" si="2"/>
        <v/>
      </c>
    </row>
    <row r="49" spans="1:9" x14ac:dyDescent="0.25">
      <c r="A49" s="71"/>
      <c r="B49" s="224"/>
      <c r="C49" s="224"/>
      <c r="D49" s="224"/>
      <c r="E49" s="72"/>
      <c r="F49" s="73"/>
      <c r="I49" s="129" t="str">
        <f t="shared" si="2"/>
        <v/>
      </c>
    </row>
    <row r="50" spans="1:9" x14ac:dyDescent="0.25">
      <c r="A50" s="71"/>
      <c r="B50" s="224"/>
      <c r="C50" s="224"/>
      <c r="D50" s="224"/>
      <c r="E50" s="72"/>
      <c r="F50" s="73"/>
      <c r="I50" s="129" t="str">
        <f t="shared" si="2"/>
        <v/>
      </c>
    </row>
    <row r="51" spans="1:9" x14ac:dyDescent="0.25">
      <c r="A51" s="71"/>
      <c r="B51" s="224"/>
      <c r="C51" s="224"/>
      <c r="D51" s="224"/>
      <c r="E51" s="72"/>
      <c r="F51" s="73"/>
      <c r="I51" s="129" t="str">
        <f t="shared" si="2"/>
        <v/>
      </c>
    </row>
    <row r="52" spans="1:9" x14ac:dyDescent="0.25">
      <c r="A52" s="71"/>
      <c r="B52" s="224"/>
      <c r="C52" s="224"/>
      <c r="D52" s="224"/>
      <c r="E52" s="72"/>
      <c r="F52" s="73"/>
      <c r="I52" s="129" t="str">
        <f t="shared" si="2"/>
        <v/>
      </c>
    </row>
    <row r="53" spans="1:9" x14ac:dyDescent="0.25">
      <c r="A53" s="71"/>
      <c r="B53" s="224"/>
      <c r="C53" s="224"/>
      <c r="D53" s="224"/>
      <c r="E53" s="72"/>
      <c r="F53" s="73"/>
      <c r="I53" s="129" t="str">
        <f t="shared" si="2"/>
        <v/>
      </c>
    </row>
    <row r="54" spans="1:9" x14ac:dyDescent="0.25">
      <c r="A54" s="71"/>
      <c r="B54" s="224"/>
      <c r="C54" s="224"/>
      <c r="D54" s="224"/>
      <c r="E54" s="72"/>
      <c r="F54" s="73"/>
      <c r="I54" s="129" t="str">
        <f t="shared" si="2"/>
        <v/>
      </c>
    </row>
    <row r="55" spans="1:9" x14ac:dyDescent="0.25">
      <c r="A55" s="71"/>
      <c r="B55" s="224"/>
      <c r="C55" s="224"/>
      <c r="D55" s="224"/>
      <c r="E55" s="72"/>
      <c r="F55" s="73"/>
      <c r="I55" s="129" t="str">
        <f t="shared" si="2"/>
        <v/>
      </c>
    </row>
    <row r="56" spans="1:9" x14ac:dyDescent="0.25">
      <c r="A56" s="71"/>
      <c r="B56" s="224"/>
      <c r="C56" s="224"/>
      <c r="D56" s="224"/>
      <c r="E56" s="72"/>
      <c r="F56" s="73"/>
      <c r="I56" s="129" t="str">
        <f t="shared" si="2"/>
        <v/>
      </c>
    </row>
    <row r="57" spans="1:9" x14ac:dyDescent="0.25">
      <c r="A57" s="71"/>
      <c r="B57" s="224"/>
      <c r="C57" s="224"/>
      <c r="D57" s="224"/>
      <c r="E57" s="72"/>
      <c r="F57" s="73"/>
      <c r="I57" s="129" t="str">
        <f t="shared" si="2"/>
        <v/>
      </c>
    </row>
    <row r="58" spans="1:9" x14ac:dyDescent="0.25">
      <c r="A58" s="71"/>
      <c r="B58" s="224"/>
      <c r="C58" s="224"/>
      <c r="D58" s="224"/>
      <c r="E58" s="72"/>
      <c r="F58" s="73"/>
      <c r="I58" s="129" t="str">
        <f t="shared" si="2"/>
        <v/>
      </c>
    </row>
    <row r="59" spans="1:9" x14ac:dyDescent="0.25">
      <c r="A59" s="71"/>
      <c r="B59" s="224"/>
      <c r="C59" s="224"/>
      <c r="D59" s="224"/>
      <c r="E59" s="72"/>
      <c r="F59" s="73"/>
      <c r="I59" s="129" t="str">
        <f t="shared" si="2"/>
        <v/>
      </c>
    </row>
    <row r="60" spans="1:9" x14ac:dyDescent="0.25">
      <c r="A60" s="71"/>
      <c r="B60" s="224"/>
      <c r="C60" s="224"/>
      <c r="D60" s="224"/>
      <c r="E60" s="72"/>
      <c r="F60" s="73"/>
      <c r="I60" s="129" t="str">
        <f t="shared" si="2"/>
        <v/>
      </c>
    </row>
    <row r="61" spans="1:9" x14ac:dyDescent="0.25">
      <c r="A61" s="71"/>
      <c r="B61" s="224"/>
      <c r="C61" s="224"/>
      <c r="D61" s="224"/>
      <c r="E61" s="72"/>
      <c r="F61" s="73"/>
      <c r="I61" s="129" t="str">
        <f t="shared" si="2"/>
        <v/>
      </c>
    </row>
    <row r="62" spans="1:9" x14ac:dyDescent="0.25">
      <c r="A62" s="71"/>
      <c r="B62" s="224"/>
      <c r="C62" s="224"/>
      <c r="D62" s="224"/>
      <c r="E62" s="72"/>
      <c r="F62" s="73"/>
      <c r="I62" s="129" t="str">
        <f t="shared" si="2"/>
        <v/>
      </c>
    </row>
    <row r="63" spans="1:9" x14ac:dyDescent="0.25">
      <c r="A63" s="71"/>
      <c r="B63" s="224"/>
      <c r="C63" s="224"/>
      <c r="D63" s="224"/>
      <c r="E63" s="72"/>
      <c r="F63" s="73"/>
      <c r="I63" s="129" t="str">
        <f t="shared" si="2"/>
        <v/>
      </c>
    </row>
    <row r="64" spans="1:9" x14ac:dyDescent="0.25">
      <c r="A64" s="71"/>
      <c r="B64" s="224"/>
      <c r="C64" s="224"/>
      <c r="D64" s="224"/>
      <c r="E64" s="72"/>
      <c r="F64" s="73"/>
      <c r="I64" s="129" t="str">
        <f t="shared" si="2"/>
        <v/>
      </c>
    </row>
    <row r="65" spans="1:9" x14ac:dyDescent="0.25">
      <c r="A65" s="71"/>
      <c r="B65" s="224"/>
      <c r="C65" s="224"/>
      <c r="D65" s="224"/>
      <c r="E65" s="72"/>
      <c r="F65" s="73"/>
      <c r="I65" s="129" t="str">
        <f t="shared" si="2"/>
        <v/>
      </c>
    </row>
    <row r="66" spans="1:9" x14ac:dyDescent="0.25">
      <c r="A66" s="71"/>
      <c r="B66" s="224"/>
      <c r="C66" s="224"/>
      <c r="D66" s="224"/>
      <c r="E66" s="72"/>
      <c r="F66" s="73"/>
      <c r="I66" s="129" t="str">
        <f t="shared" si="2"/>
        <v/>
      </c>
    </row>
    <row r="67" spans="1:9" x14ac:dyDescent="0.25">
      <c r="A67" s="71"/>
      <c r="B67" s="224"/>
      <c r="C67" s="224"/>
      <c r="D67" s="224"/>
      <c r="E67" s="72"/>
      <c r="F67" s="73"/>
      <c r="I67" s="129" t="str">
        <f t="shared" si="2"/>
        <v/>
      </c>
    </row>
    <row r="68" spans="1:9" x14ac:dyDescent="0.25">
      <c r="A68" s="71"/>
      <c r="B68" s="224"/>
      <c r="C68" s="224"/>
      <c r="D68" s="224"/>
      <c r="E68" s="72"/>
      <c r="F68" s="73"/>
      <c r="I68" s="129" t="str">
        <f t="shared" si="2"/>
        <v/>
      </c>
    </row>
    <row r="69" spans="1:9" x14ac:dyDescent="0.25">
      <c r="A69" s="71"/>
      <c r="B69" s="224"/>
      <c r="C69" s="224"/>
      <c r="D69" s="224"/>
      <c r="E69" s="72"/>
      <c r="F69" s="73"/>
      <c r="I69" s="129" t="str">
        <f t="shared" si="2"/>
        <v/>
      </c>
    </row>
    <row r="70" spans="1:9" x14ac:dyDescent="0.25">
      <c r="A70" s="71"/>
      <c r="B70" s="224"/>
      <c r="C70" s="224"/>
      <c r="D70" s="224"/>
      <c r="E70" s="72"/>
      <c r="F70" s="73"/>
      <c r="I70" s="129" t="str">
        <f t="shared" si="2"/>
        <v/>
      </c>
    </row>
    <row r="71" spans="1:9" x14ac:dyDescent="0.25">
      <c r="A71" s="71"/>
      <c r="B71" s="224"/>
      <c r="C71" s="224"/>
      <c r="D71" s="224"/>
      <c r="E71" s="72"/>
      <c r="F71" s="73"/>
      <c r="I71" s="129" t="str">
        <f t="shared" si="2"/>
        <v/>
      </c>
    </row>
    <row r="72" spans="1:9" x14ac:dyDescent="0.25">
      <c r="A72" s="71"/>
      <c r="B72" s="224"/>
      <c r="C72" s="224"/>
      <c r="D72" s="224"/>
      <c r="E72" s="72"/>
      <c r="F72" s="73"/>
      <c r="I72" s="129" t="str">
        <f t="shared" si="2"/>
        <v/>
      </c>
    </row>
    <row r="73" spans="1:9" x14ac:dyDescent="0.25">
      <c r="A73" s="71"/>
      <c r="B73" s="224"/>
      <c r="C73" s="224"/>
      <c r="D73" s="224"/>
      <c r="E73" s="72"/>
      <c r="F73" s="73"/>
      <c r="I73" s="129" t="str">
        <f t="shared" si="2"/>
        <v/>
      </c>
    </row>
    <row r="74" spans="1:9" x14ac:dyDescent="0.25">
      <c r="A74" s="71"/>
      <c r="B74" s="224"/>
      <c r="C74" s="224"/>
      <c r="D74" s="224"/>
      <c r="E74" s="72"/>
      <c r="F74" s="73"/>
      <c r="I74" s="129" t="str">
        <f t="shared" si="2"/>
        <v/>
      </c>
    </row>
    <row r="75" spans="1:9" x14ac:dyDescent="0.25">
      <c r="A75" s="71"/>
      <c r="B75" s="224"/>
      <c r="C75" s="224"/>
      <c r="D75" s="224"/>
      <c r="E75" s="72"/>
      <c r="F75" s="73"/>
      <c r="I75" s="129" t="str">
        <f t="shared" si="2"/>
        <v/>
      </c>
    </row>
    <row r="76" spans="1:9" x14ac:dyDescent="0.25">
      <c r="A76" s="71"/>
      <c r="B76" s="224"/>
      <c r="C76" s="224"/>
      <c r="D76" s="224"/>
      <c r="E76" s="72"/>
      <c r="F76" s="73"/>
      <c r="I76" s="129" t="str">
        <f t="shared" si="2"/>
        <v/>
      </c>
    </row>
    <row r="77" spans="1:9" x14ac:dyDescent="0.25">
      <c r="A77" s="71"/>
      <c r="B77" s="224"/>
      <c r="C77" s="224"/>
      <c r="D77" s="224"/>
      <c r="E77" s="72"/>
      <c r="F77" s="73"/>
      <c r="I77" s="129" t="str">
        <f t="shared" si="2"/>
        <v/>
      </c>
    </row>
    <row r="78" spans="1:9" x14ac:dyDescent="0.25">
      <c r="A78" s="71"/>
      <c r="B78" s="224"/>
      <c r="C78" s="224"/>
      <c r="D78" s="224"/>
      <c r="E78" s="72"/>
      <c r="F78" s="73"/>
      <c r="I78" s="129" t="str">
        <f t="shared" si="2"/>
        <v/>
      </c>
    </row>
    <row r="79" spans="1:9" x14ac:dyDescent="0.25">
      <c r="A79" s="71"/>
      <c r="B79" s="224"/>
      <c r="C79" s="224"/>
      <c r="D79" s="224"/>
      <c r="E79" s="72"/>
      <c r="F79" s="73"/>
      <c r="I79" s="129" t="str">
        <f t="shared" si="2"/>
        <v/>
      </c>
    </row>
    <row r="80" spans="1:9" x14ac:dyDescent="0.25">
      <c r="A80" s="71"/>
      <c r="B80" s="224"/>
      <c r="C80" s="224"/>
      <c r="D80" s="224"/>
      <c r="E80" s="72"/>
      <c r="F80" s="73"/>
      <c r="I80" s="129" t="str">
        <f t="shared" si="2"/>
        <v/>
      </c>
    </row>
    <row r="81" spans="1:9" x14ac:dyDescent="0.25">
      <c r="A81" s="71"/>
      <c r="B81" s="224"/>
      <c r="C81" s="224"/>
      <c r="D81" s="224"/>
      <c r="E81" s="72"/>
      <c r="F81" s="73"/>
      <c r="I81" s="129" t="str">
        <f t="shared" si="2"/>
        <v/>
      </c>
    </row>
    <row r="82" spans="1:9" x14ac:dyDescent="0.25">
      <c r="A82" s="71"/>
      <c r="B82" s="224"/>
      <c r="C82" s="224"/>
      <c r="D82" s="224"/>
      <c r="E82" s="72"/>
      <c r="F82" s="73"/>
      <c r="I82" s="129" t="str">
        <f t="shared" si="2"/>
        <v/>
      </c>
    </row>
    <row r="83" spans="1:9" x14ac:dyDescent="0.25">
      <c r="A83" s="71"/>
      <c r="B83" s="224"/>
      <c r="C83" s="224"/>
      <c r="D83" s="224"/>
      <c r="E83" s="72"/>
      <c r="F83" s="73"/>
      <c r="I83" s="129" t="str">
        <f t="shared" si="2"/>
        <v/>
      </c>
    </row>
    <row r="84" spans="1:9" x14ac:dyDescent="0.25">
      <c r="A84" s="71"/>
      <c r="B84" s="224"/>
      <c r="C84" s="224"/>
      <c r="D84" s="224"/>
      <c r="E84" s="72"/>
      <c r="F84" s="73"/>
      <c r="I84" s="129" t="str">
        <f t="shared" si="2"/>
        <v/>
      </c>
    </row>
    <row r="85" spans="1:9" x14ac:dyDescent="0.25">
      <c r="A85" s="71"/>
      <c r="B85" s="224"/>
      <c r="C85" s="224"/>
      <c r="D85" s="224"/>
      <c r="E85" s="72"/>
      <c r="F85" s="73"/>
      <c r="I85" s="129" t="str">
        <f t="shared" si="2"/>
        <v/>
      </c>
    </row>
    <row r="86" spans="1:9" x14ac:dyDescent="0.25">
      <c r="A86" s="71"/>
      <c r="B86" s="224"/>
      <c r="C86" s="224"/>
      <c r="D86" s="224"/>
      <c r="E86" s="72"/>
      <c r="F86" s="73"/>
      <c r="I86" s="129" t="str">
        <f t="shared" si="2"/>
        <v/>
      </c>
    </row>
    <row r="87" spans="1:9" x14ac:dyDescent="0.25">
      <c r="A87" s="71"/>
      <c r="B87" s="224"/>
      <c r="C87" s="224"/>
      <c r="D87" s="224"/>
      <c r="E87" s="72"/>
      <c r="F87" s="73"/>
      <c r="I87" s="129" t="str">
        <f t="shared" si="2"/>
        <v/>
      </c>
    </row>
    <row r="88" spans="1:9" x14ac:dyDescent="0.25">
      <c r="A88" s="71"/>
      <c r="B88" s="224"/>
      <c r="C88" s="224"/>
      <c r="D88" s="224"/>
      <c r="E88" s="72"/>
      <c r="F88" s="73"/>
      <c r="I88" s="129" t="str">
        <f t="shared" si="2"/>
        <v/>
      </c>
    </row>
    <row r="89" spans="1:9" x14ac:dyDescent="0.25">
      <c r="A89" s="71"/>
      <c r="B89" s="224"/>
      <c r="C89" s="224"/>
      <c r="D89" s="224"/>
      <c r="E89" s="72"/>
      <c r="F89" s="73"/>
      <c r="I89" s="129" t="str">
        <f t="shared" si="2"/>
        <v/>
      </c>
    </row>
    <row r="90" spans="1:9" x14ac:dyDescent="0.25">
      <c r="A90" s="71"/>
      <c r="B90" s="224"/>
      <c r="C90" s="224"/>
      <c r="D90" s="224"/>
      <c r="E90" s="72"/>
      <c r="F90" s="73"/>
      <c r="I90" s="129" t="str">
        <f t="shared" si="2"/>
        <v/>
      </c>
    </row>
    <row r="91" spans="1:9" x14ac:dyDescent="0.25">
      <c r="A91" s="71"/>
      <c r="B91" s="224"/>
      <c r="C91" s="224"/>
      <c r="D91" s="224"/>
      <c r="E91" s="72"/>
      <c r="F91" s="73"/>
      <c r="I91" s="129" t="str">
        <f t="shared" si="2"/>
        <v/>
      </c>
    </row>
    <row r="92" spans="1:9" x14ac:dyDescent="0.25">
      <c r="A92" s="71"/>
      <c r="B92" s="224"/>
      <c r="C92" s="224"/>
      <c r="D92" s="224"/>
      <c r="E92" s="72"/>
      <c r="F92" s="73"/>
      <c r="I92" s="129" t="str">
        <f t="shared" si="2"/>
        <v/>
      </c>
    </row>
    <row r="93" spans="1:9" x14ac:dyDescent="0.25">
      <c r="A93" s="71"/>
      <c r="B93" s="224"/>
      <c r="C93" s="224"/>
      <c r="D93" s="224"/>
      <c r="E93" s="72"/>
      <c r="F93" s="73"/>
      <c r="I93" s="129" t="str">
        <f t="shared" si="2"/>
        <v/>
      </c>
    </row>
    <row r="94" spans="1:9" x14ac:dyDescent="0.25">
      <c r="A94" s="71"/>
      <c r="B94" s="224"/>
      <c r="C94" s="224"/>
      <c r="D94" s="224"/>
      <c r="E94" s="72"/>
      <c r="F94" s="73"/>
      <c r="I94" s="129" t="str">
        <f t="shared" si="2"/>
        <v/>
      </c>
    </row>
    <row r="95" spans="1:9" x14ac:dyDescent="0.25">
      <c r="A95" s="71"/>
      <c r="B95" s="224"/>
      <c r="C95" s="224"/>
      <c r="D95" s="224"/>
      <c r="E95" s="72"/>
      <c r="F95" s="73"/>
      <c r="I95" s="129" t="str">
        <f t="shared" ref="I95:I108" si="3">IF(A95="","",HYPERLINK("#'Action Items'!A1", "Go back to Action Items"))</f>
        <v/>
      </c>
    </row>
    <row r="96" spans="1:9" x14ac:dyDescent="0.25">
      <c r="A96" s="71"/>
      <c r="B96" s="224"/>
      <c r="C96" s="224"/>
      <c r="D96" s="224"/>
      <c r="E96" s="72"/>
      <c r="F96" s="73"/>
      <c r="I96" s="129" t="str">
        <f t="shared" si="3"/>
        <v/>
      </c>
    </row>
    <row r="97" spans="1:9" x14ac:dyDescent="0.25">
      <c r="A97" s="71"/>
      <c r="B97" s="224"/>
      <c r="C97" s="224"/>
      <c r="D97" s="224"/>
      <c r="E97" s="72"/>
      <c r="F97" s="73"/>
      <c r="I97" s="129" t="str">
        <f t="shared" si="3"/>
        <v/>
      </c>
    </row>
    <row r="98" spans="1:9" x14ac:dyDescent="0.25">
      <c r="A98" s="71"/>
      <c r="B98" s="224"/>
      <c r="C98" s="224"/>
      <c r="D98" s="224"/>
      <c r="E98" s="72"/>
      <c r="F98" s="73"/>
      <c r="I98" s="129" t="str">
        <f t="shared" si="3"/>
        <v/>
      </c>
    </row>
    <row r="99" spans="1:9" x14ac:dyDescent="0.25">
      <c r="A99" s="71"/>
      <c r="B99" s="224"/>
      <c r="C99" s="224"/>
      <c r="D99" s="224"/>
      <c r="E99" s="72"/>
      <c r="F99" s="73"/>
      <c r="I99" s="129" t="str">
        <f t="shared" si="3"/>
        <v/>
      </c>
    </row>
    <row r="100" spans="1:9" x14ac:dyDescent="0.25">
      <c r="A100" s="71"/>
      <c r="B100" s="224"/>
      <c r="C100" s="224"/>
      <c r="D100" s="224"/>
      <c r="E100" s="72"/>
      <c r="F100" s="73"/>
      <c r="I100" s="129" t="str">
        <f t="shared" si="3"/>
        <v/>
      </c>
    </row>
    <row r="101" spans="1:9" x14ac:dyDescent="0.25">
      <c r="A101" s="71"/>
      <c r="B101" s="224"/>
      <c r="C101" s="224"/>
      <c r="D101" s="224"/>
      <c r="E101" s="72"/>
      <c r="F101" s="73"/>
      <c r="I101" s="129" t="str">
        <f t="shared" si="3"/>
        <v/>
      </c>
    </row>
    <row r="102" spans="1:9" x14ac:dyDescent="0.25">
      <c r="A102" s="71"/>
      <c r="B102" s="224"/>
      <c r="C102" s="224"/>
      <c r="D102" s="224"/>
      <c r="E102" s="72"/>
      <c r="F102" s="73"/>
      <c r="I102" s="129" t="str">
        <f t="shared" si="3"/>
        <v/>
      </c>
    </row>
    <row r="103" spans="1:9" x14ac:dyDescent="0.25">
      <c r="A103" s="71"/>
      <c r="B103" s="224"/>
      <c r="C103" s="224"/>
      <c r="D103" s="224"/>
      <c r="E103" s="72"/>
      <c r="F103" s="73"/>
      <c r="I103" s="129" t="str">
        <f t="shared" si="3"/>
        <v/>
      </c>
    </row>
    <row r="104" spans="1:9" x14ac:dyDescent="0.25">
      <c r="A104" s="71"/>
      <c r="B104" s="224"/>
      <c r="C104" s="224"/>
      <c r="D104" s="224"/>
      <c r="E104" s="72"/>
      <c r="F104" s="73"/>
      <c r="I104" s="129" t="str">
        <f t="shared" si="3"/>
        <v/>
      </c>
    </row>
    <row r="105" spans="1:9" x14ac:dyDescent="0.25">
      <c r="A105" s="71"/>
      <c r="B105" s="224"/>
      <c r="C105" s="224"/>
      <c r="D105" s="224"/>
      <c r="E105" s="72"/>
      <c r="F105" s="73"/>
      <c r="I105" s="129" t="str">
        <f t="shared" si="3"/>
        <v/>
      </c>
    </row>
    <row r="106" spans="1:9" x14ac:dyDescent="0.25">
      <c r="A106" s="71"/>
      <c r="B106" s="224"/>
      <c r="C106" s="224"/>
      <c r="D106" s="224"/>
      <c r="E106" s="72"/>
      <c r="F106" s="73"/>
      <c r="I106" s="129" t="str">
        <f t="shared" si="3"/>
        <v/>
      </c>
    </row>
    <row r="107" spans="1:9" x14ac:dyDescent="0.25">
      <c r="A107" s="71"/>
      <c r="B107" s="224"/>
      <c r="C107" s="224"/>
      <c r="D107" s="224"/>
      <c r="E107" s="72"/>
      <c r="F107" s="73"/>
      <c r="I107" s="129" t="str">
        <f t="shared" si="3"/>
        <v/>
      </c>
    </row>
    <row r="108" spans="1:9" x14ac:dyDescent="0.25">
      <c r="A108" s="71"/>
      <c r="B108" s="224"/>
      <c r="C108" s="224"/>
      <c r="D108" s="224"/>
      <c r="E108" s="72"/>
      <c r="F108" s="73"/>
      <c r="I108" s="129" t="str">
        <f t="shared" si="3"/>
        <v/>
      </c>
    </row>
    <row r="109" spans="1:9" x14ac:dyDescent="0.25">
      <c r="I109" s="129"/>
    </row>
    <row r="110" spans="1:9" x14ac:dyDescent="0.25">
      <c r="I110" s="129"/>
    </row>
  </sheetData>
  <mergeCells count="4">
    <mergeCell ref="E8:G8"/>
    <mergeCell ref="E10:G10"/>
    <mergeCell ref="E11:G11"/>
    <mergeCell ref="E12:G12"/>
  </mergeCells>
  <conditionalFormatting sqref="B19:N19 B25:N26 J20:N24">
    <cfRule type="iconSet" priority="3">
      <iconSet>
        <cfvo type="percent" val="0"/>
        <cfvo type="num" val="1"/>
        <cfvo type="num" val="3"/>
      </iconSet>
    </cfRule>
  </conditionalFormatting>
  <conditionalFormatting sqref="B24:H24">
    <cfRule type="iconSet" priority="2">
      <iconSet>
        <cfvo type="percent" val="0"/>
        <cfvo type="num" val="1"/>
        <cfvo type="num" val="3"/>
      </iconSet>
    </cfRule>
  </conditionalFormatting>
  <conditionalFormatting sqref="I24">
    <cfRule type="iconSet" priority="1">
      <iconSet>
        <cfvo type="percent" val="0"/>
        <cfvo type="num" val="1"/>
        <cfvo type="num" val="3"/>
      </iconSet>
    </cfRule>
  </conditionalFormatting>
  <dataValidations count="4">
    <dataValidation allowBlank="1" showInputMessage="1" showErrorMessage="1" prompt="TK, License, NRE or Royalty" sqref="B7"/>
    <dataValidation allowBlank="1" showInputMessage="1" showErrorMessage="1" prompt="IPD or CSD" sqref="B8"/>
    <dataValidation allowBlank="1" showInputMessage="1" showErrorMessage="1" prompt="70% - 100% : Most likely close in this quarter_x000a_40% - 60% : Normal chance to close_x000a_0% - 30% : Low chance to close" sqref="B10"/>
    <dataValidation allowBlank="1" showInputMessage="1" showErrorMessage="1" prompt="Q1, Q2, Q3 or Q4" sqref="B11"/>
  </dataValidations>
  <hyperlinks>
    <hyperlink ref="A1" location="Menu!A1" display="Back To Menu"/>
    <hyperlink ref="B1" location="'Regular Cases'!A1" display="Regular Cases"/>
    <hyperlink ref="C1" location="QECD!B4" display="QECD"/>
    <hyperlink ref="D1" location="'Action Items'!A1" display="Action Items"/>
    <hyperlink ref="E1" location="Summary!A1" display="Summary"/>
    <hyperlink ref="F1" location="Weekly!A1" display="Weekly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Please choose &quot;High&quot;, &quot;Low&quot; or &quot;Funnel&quot; from the drop-down list, or enter it yourself._x000a__x000a_Funnel -- This project is being cooked and may go real in the next few quarters.">
          <x14:formula1>
            <xm:f>Worksheet!$A$2:$A$4</xm:f>
          </x14:formula1>
          <xm:sqref>B12</xm:sqref>
        </x14:dataValidation>
      </x14:dataValidations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Q110"/>
  <sheetViews>
    <sheetView workbookViewId="0">
      <pane ySplit="2" topLeftCell="A3" activePane="bottomLeft" state="frozen"/>
      <selection pane="bottomLeft"/>
    </sheetView>
  </sheetViews>
  <sheetFormatPr defaultColWidth="18.42578125" defaultRowHeight="15" x14ac:dyDescent="0.25"/>
  <cols>
    <col min="1" max="1" width="24.5703125" style="1" customWidth="1"/>
    <col min="2" max="8" width="15.85546875" style="1" customWidth="1"/>
    <col min="9" max="9" width="17.140625" style="1" bestFit="1" customWidth="1"/>
    <col min="10" max="11" width="15.85546875" style="1" customWidth="1"/>
    <col min="12" max="14" width="15.85546875" style="1" hidden="1" customWidth="1"/>
    <col min="15" max="17" width="0" style="1" hidden="1" customWidth="1"/>
    <col min="18" max="16384" width="18.42578125" style="1"/>
  </cols>
  <sheetData>
    <row r="1" spans="1:17" s="68" customFormat="1" ht="18.75" x14ac:dyDescent="0.25">
      <c r="A1" s="226" t="s">
        <v>150</v>
      </c>
      <c r="B1" s="226" t="s">
        <v>149</v>
      </c>
      <c r="C1" s="226" t="s">
        <v>113</v>
      </c>
      <c r="D1" s="226" t="s">
        <v>21</v>
      </c>
      <c r="E1" s="226" t="s">
        <v>114</v>
      </c>
      <c r="F1" s="226" t="s">
        <v>177</v>
      </c>
    </row>
    <row r="2" spans="1:17" ht="4.5" customHeight="1" x14ac:dyDescent="0.25"/>
    <row r="3" spans="1:17" ht="28.5" x14ac:dyDescent="0.45">
      <c r="D3" s="223" t="str">
        <f ca="1">MID(CELL("filename",A1),FIND("]",CELL("filename",A1))+1,255)  &amp; IF(B5&lt;&gt;"", " : " &amp; B5 &amp; " - " &amp; B6, "")</f>
        <v>Project 35</v>
      </c>
    </row>
    <row r="4" spans="1:17" ht="18.75" x14ac:dyDescent="0.3">
      <c r="A4" s="115" t="s">
        <v>141</v>
      </c>
      <c r="B4" s="95"/>
      <c r="C4" s="95"/>
      <c r="D4" s="95"/>
      <c r="E4" s="95"/>
      <c r="F4" s="95" t="s">
        <v>153</v>
      </c>
      <c r="G4" s="95" t="s">
        <v>154</v>
      </c>
      <c r="L4" s="1" t="s">
        <v>147</v>
      </c>
      <c r="M4" s="1" t="s">
        <v>146</v>
      </c>
      <c r="N4" s="1" t="s">
        <v>152</v>
      </c>
      <c r="P4" s="1" t="s">
        <v>158</v>
      </c>
      <c r="Q4" s="1" t="s">
        <v>155</v>
      </c>
    </row>
    <row r="5" spans="1:17" x14ac:dyDescent="0.25">
      <c r="A5" s="95" t="s">
        <v>156</v>
      </c>
      <c r="B5" s="97"/>
      <c r="C5" s="95"/>
      <c r="D5" s="95" t="s">
        <v>20</v>
      </c>
      <c r="E5" s="95"/>
      <c r="F5" s="98"/>
      <c r="G5" s="98"/>
      <c r="L5" s="218" t="str">
        <f>IF(I23&lt;&gt;"", F5,"")</f>
        <v/>
      </c>
      <c r="M5" s="218" t="str">
        <f>IF(I23&lt;&gt;"","",IF(B10&gt;=40%,F5,""))</f>
        <v/>
      </c>
      <c r="N5" s="218">
        <f>IF(I23&lt;&gt;"","",IF(B10&lt;40%,F5,""))</f>
        <v>0</v>
      </c>
      <c r="P5" s="218" t="str">
        <f>IF(I23&lt;&gt;"", F6,"")</f>
        <v/>
      </c>
      <c r="Q5" s="1">
        <f>IF(P5 = "", F6, "")</f>
        <v>0</v>
      </c>
    </row>
    <row r="6" spans="1:17" x14ac:dyDescent="0.25">
      <c r="A6" s="95" t="s">
        <v>157</v>
      </c>
      <c r="B6" s="97"/>
      <c r="C6" s="95"/>
      <c r="D6" s="95" t="s">
        <v>45</v>
      </c>
      <c r="E6" s="95"/>
      <c r="F6" s="98"/>
      <c r="G6" s="98"/>
    </row>
    <row r="7" spans="1:17" x14ac:dyDescent="0.25">
      <c r="A7" s="95" t="s">
        <v>44</v>
      </c>
      <c r="B7" s="97"/>
      <c r="C7" s="95"/>
      <c r="D7" s="95"/>
      <c r="E7" s="95"/>
      <c r="F7" s="95"/>
      <c r="G7" s="95"/>
    </row>
    <row r="8" spans="1:17" x14ac:dyDescent="0.25">
      <c r="A8" s="95" t="s">
        <v>17</v>
      </c>
      <c r="B8" s="97"/>
      <c r="C8" s="95"/>
      <c r="D8" s="95" t="s">
        <v>43</v>
      </c>
      <c r="E8" s="253"/>
      <c r="F8" s="253"/>
      <c r="G8" s="253"/>
    </row>
    <row r="9" spans="1:17" x14ac:dyDescent="0.25">
      <c r="A9" s="95" t="s">
        <v>18</v>
      </c>
      <c r="B9" s="97"/>
      <c r="C9" s="95"/>
      <c r="D9" s="95"/>
      <c r="E9" s="95"/>
      <c r="F9" s="95"/>
      <c r="G9" s="95"/>
    </row>
    <row r="10" spans="1:17" x14ac:dyDescent="0.25">
      <c r="A10" s="95" t="s">
        <v>19</v>
      </c>
      <c r="B10" s="99"/>
      <c r="C10" s="95"/>
      <c r="D10" s="95" t="s">
        <v>159</v>
      </c>
      <c r="E10" s="253"/>
      <c r="F10" s="253"/>
      <c r="G10" s="253"/>
    </row>
    <row r="11" spans="1:17" x14ac:dyDescent="0.25">
      <c r="A11" s="95" t="s">
        <v>166</v>
      </c>
      <c r="B11" s="97"/>
      <c r="C11" s="95"/>
      <c r="D11" s="95" t="s">
        <v>160</v>
      </c>
      <c r="E11" s="253"/>
      <c r="F11" s="253"/>
      <c r="G11" s="253"/>
    </row>
    <row r="12" spans="1:17" x14ac:dyDescent="0.25">
      <c r="A12" s="95" t="s">
        <v>118</v>
      </c>
      <c r="B12" s="97"/>
      <c r="C12" s="95"/>
      <c r="D12" s="95" t="s">
        <v>161</v>
      </c>
      <c r="E12" s="253"/>
      <c r="F12" s="253"/>
      <c r="G12" s="253"/>
    </row>
    <row r="15" spans="1:17" ht="18.75" x14ac:dyDescent="0.3">
      <c r="A15" s="115" t="str">
        <f>"Stage: " &amp; B15</f>
        <v xml:space="preserve">Stage: </v>
      </c>
      <c r="B15" s="132" t="str">
        <f>IF(I23&lt;&gt;"", 10, IF(G23&lt;&gt;"", 8, IF(C23&lt;&gt;"", 6, IF(E18&lt;&gt;"", 4, IF(B18&lt;&gt;"", 2, "")))))</f>
        <v/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</row>
    <row r="16" spans="1:17" x14ac:dyDescent="0.25">
      <c r="A16" s="127" t="s">
        <v>0</v>
      </c>
      <c r="B16" s="216" t="s">
        <v>3</v>
      </c>
      <c r="C16" s="125" t="s">
        <v>6</v>
      </c>
      <c r="D16" s="125" t="s">
        <v>4</v>
      </c>
      <c r="E16" s="216" t="s">
        <v>5</v>
      </c>
      <c r="F16" s="125" t="s">
        <v>7</v>
      </c>
      <c r="G16" s="95"/>
      <c r="H16" s="95"/>
      <c r="I16" s="95"/>
      <c r="J16" s="95"/>
      <c r="K16" s="95"/>
      <c r="L16" s="95"/>
      <c r="M16" s="95"/>
      <c r="N16" s="95"/>
    </row>
    <row r="17" spans="1:14" x14ac:dyDescent="0.25">
      <c r="A17" s="126" t="s">
        <v>42</v>
      </c>
      <c r="B17" s="119"/>
      <c r="C17" s="119"/>
      <c r="D17" s="119"/>
      <c r="E17" s="119"/>
      <c r="F17" s="140"/>
      <c r="G17" s="96"/>
      <c r="H17" s="96"/>
      <c r="I17" s="96"/>
      <c r="J17" s="96"/>
      <c r="K17" s="96"/>
      <c r="L17" s="96"/>
      <c r="M17" s="96"/>
      <c r="N17" s="96"/>
    </row>
    <row r="18" spans="1:14" x14ac:dyDescent="0.25">
      <c r="A18" s="134" t="s">
        <v>1</v>
      </c>
      <c r="B18" s="118"/>
      <c r="C18" s="118"/>
      <c r="D18" s="118"/>
      <c r="E18" s="118"/>
      <c r="F18" s="133"/>
      <c r="G18" s="96"/>
      <c r="H18" s="96"/>
      <c r="I18" s="96"/>
      <c r="J18" s="96"/>
      <c r="K18" s="96"/>
      <c r="L18" s="96"/>
      <c r="M18" s="96"/>
      <c r="N18" s="96"/>
    </row>
    <row r="19" spans="1:14" x14ac:dyDescent="0.25">
      <c r="A19" s="134" t="s">
        <v>2</v>
      </c>
      <c r="B19" s="121" t="str">
        <f ca="1">IF(B18&lt;&gt;"", "Done", IF(B17&lt;&gt;"",(B17-TODAY()),""))</f>
        <v/>
      </c>
      <c r="C19" s="121" t="str">
        <f t="shared" ref="C19:N19" ca="1" si="0">IF(C18&lt;&gt;"", "Done", IF(C17&lt;&gt;"",(C17-TODAY()),""))</f>
        <v/>
      </c>
      <c r="D19" s="121" t="str">
        <f t="shared" ca="1" si="0"/>
        <v/>
      </c>
      <c r="E19" s="121" t="str">
        <f t="shared" ca="1" si="0"/>
        <v/>
      </c>
      <c r="F19" s="122" t="str">
        <f t="shared" ca="1" si="0"/>
        <v/>
      </c>
      <c r="G19" s="100" t="str">
        <f t="shared" ca="1" si="0"/>
        <v/>
      </c>
      <c r="H19" s="100" t="str">
        <f t="shared" ca="1" si="0"/>
        <v/>
      </c>
      <c r="I19" s="100" t="str">
        <f t="shared" ca="1" si="0"/>
        <v/>
      </c>
      <c r="J19" s="76" t="str">
        <f t="shared" ca="1" si="0"/>
        <v/>
      </c>
      <c r="K19" s="76" t="str">
        <f t="shared" ca="1" si="0"/>
        <v/>
      </c>
      <c r="L19" s="76" t="str">
        <f t="shared" ca="1" si="0"/>
        <v/>
      </c>
      <c r="M19" s="76" t="str">
        <f t="shared" ca="1" si="0"/>
        <v/>
      </c>
      <c r="N19" s="76" t="str">
        <f t="shared" ca="1" si="0"/>
        <v/>
      </c>
    </row>
    <row r="20" spans="1:14" x14ac:dyDescent="0.25">
      <c r="A20" s="135"/>
      <c r="B20" s="114"/>
      <c r="C20" s="114"/>
      <c r="D20" s="114"/>
      <c r="E20" s="114"/>
      <c r="F20" s="114"/>
      <c r="G20" s="114"/>
      <c r="H20" s="114"/>
      <c r="I20" s="114"/>
      <c r="J20" s="76"/>
      <c r="K20" s="76"/>
      <c r="L20" s="76"/>
      <c r="M20" s="76"/>
      <c r="N20" s="76"/>
    </row>
    <row r="21" spans="1:14" ht="30" x14ac:dyDescent="0.25">
      <c r="A21" s="126" t="s">
        <v>9</v>
      </c>
      <c r="B21" s="117" t="s">
        <v>8</v>
      </c>
      <c r="C21" s="217" t="s">
        <v>10</v>
      </c>
      <c r="D21" s="117" t="s">
        <v>11</v>
      </c>
      <c r="E21" s="117" t="s">
        <v>12</v>
      </c>
      <c r="F21" s="117" t="s">
        <v>13</v>
      </c>
      <c r="G21" s="217" t="s">
        <v>14</v>
      </c>
      <c r="H21" s="117" t="s">
        <v>16</v>
      </c>
      <c r="I21" s="217" t="s">
        <v>15</v>
      </c>
      <c r="J21" s="76"/>
      <c r="K21" s="76"/>
      <c r="L21" s="76"/>
      <c r="M21" s="76"/>
      <c r="N21" s="76"/>
    </row>
    <row r="22" spans="1:14" x14ac:dyDescent="0.25">
      <c r="A22" s="134" t="s">
        <v>42</v>
      </c>
      <c r="B22" s="118"/>
      <c r="C22" s="118"/>
      <c r="D22" s="118"/>
      <c r="E22" s="118"/>
      <c r="F22" s="118"/>
      <c r="G22" s="118"/>
      <c r="H22" s="118"/>
      <c r="I22" s="133"/>
      <c r="J22" s="76"/>
      <c r="K22" s="76"/>
      <c r="L22" s="76"/>
      <c r="M22" s="76"/>
      <c r="N22" s="76"/>
    </row>
    <row r="23" spans="1:14" x14ac:dyDescent="0.25">
      <c r="A23" s="134" t="s">
        <v>1</v>
      </c>
      <c r="B23" s="118"/>
      <c r="C23" s="118"/>
      <c r="D23" s="118"/>
      <c r="E23" s="118"/>
      <c r="F23" s="118"/>
      <c r="G23" s="118"/>
      <c r="H23" s="118"/>
      <c r="I23" s="133"/>
      <c r="J23" s="76"/>
      <c r="K23" s="76"/>
      <c r="L23" s="76"/>
      <c r="M23" s="76"/>
      <c r="N23" s="76"/>
    </row>
    <row r="24" spans="1:14" x14ac:dyDescent="0.25">
      <c r="A24" s="136" t="s">
        <v>2</v>
      </c>
      <c r="B24" s="124" t="str">
        <f ca="1">IF(B23&lt;&gt;"", "Done", IF(B22&lt;&gt;"",(B22-TODAY()),""))</f>
        <v/>
      </c>
      <c r="C24" s="124" t="str">
        <f t="shared" ref="C24:I24" ca="1" si="1">IF(C23&lt;&gt;"", "Done", IF(C22&lt;&gt;"",(C22-TODAY()),""))</f>
        <v/>
      </c>
      <c r="D24" s="124" t="str">
        <f t="shared" ca="1" si="1"/>
        <v/>
      </c>
      <c r="E24" s="124" t="str">
        <f t="shared" ca="1" si="1"/>
        <v/>
      </c>
      <c r="F24" s="124" t="str">
        <f t="shared" ca="1" si="1"/>
        <v/>
      </c>
      <c r="G24" s="124" t="str">
        <f t="shared" ca="1" si="1"/>
        <v/>
      </c>
      <c r="H24" s="120" t="str">
        <f t="shared" ca="1" si="1"/>
        <v/>
      </c>
      <c r="I24" s="122" t="str">
        <f t="shared" ca="1" si="1"/>
        <v/>
      </c>
      <c r="J24" s="76"/>
      <c r="K24" s="76"/>
      <c r="L24" s="76"/>
      <c r="M24" s="76"/>
      <c r="N24" s="76"/>
    </row>
    <row r="25" spans="1:14" x14ac:dyDescent="0.25">
      <c r="B25" s="76"/>
      <c r="C25" s="76"/>
      <c r="D25" s="76"/>
      <c r="E25" s="76"/>
      <c r="F25" s="76"/>
      <c r="G25" s="76"/>
      <c r="H25" s="123"/>
      <c r="I25" s="76"/>
      <c r="J25" s="76"/>
      <c r="K25" s="76"/>
      <c r="L25" s="76"/>
      <c r="M25" s="76"/>
      <c r="N25" s="76"/>
    </row>
    <row r="26" spans="1:14" x14ac:dyDescent="0.25"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</row>
    <row r="29" spans="1:14" ht="18.75" x14ac:dyDescent="0.3">
      <c r="A29" s="116" t="s">
        <v>21</v>
      </c>
      <c r="B29" s="66" t="s">
        <v>41</v>
      </c>
      <c r="C29" s="66" t="s">
        <v>42</v>
      </c>
      <c r="D29" s="66" t="s">
        <v>1</v>
      </c>
      <c r="E29" s="66" t="s">
        <v>67</v>
      </c>
      <c r="F29" s="1" t="s">
        <v>43</v>
      </c>
    </row>
    <row r="30" spans="1:14" x14ac:dyDescent="0.25">
      <c r="A30" s="71" t="str">
        <f>IF(B30&lt;&gt;"", IF(D30 = "", 1, ""), "")</f>
        <v/>
      </c>
      <c r="B30" s="224"/>
      <c r="C30" s="224"/>
      <c r="D30" s="224"/>
      <c r="E30" s="72"/>
      <c r="F30" s="73"/>
      <c r="I30" s="129" t="str">
        <f>IF(A30="","",HYPERLINK("#'Action Items'!A1", "Go back to Action Items"))</f>
        <v/>
      </c>
    </row>
    <row r="31" spans="1:14" x14ac:dyDescent="0.25">
      <c r="A31" s="71" t="str">
        <f>IF(B31&lt;&gt;"", IF(D31 = "", MAX($A$30:A30)+1, ""), "")</f>
        <v/>
      </c>
      <c r="B31" s="224"/>
      <c r="C31" s="224"/>
      <c r="D31" s="224"/>
      <c r="E31" s="72"/>
      <c r="F31" s="73"/>
      <c r="I31" s="129" t="str">
        <f t="shared" ref="I31:I94" si="2">IF(A31="","",HYPERLINK("#'Action Items'!A1", "Go back to Action Items"))</f>
        <v/>
      </c>
    </row>
    <row r="32" spans="1:14" x14ac:dyDescent="0.25">
      <c r="A32" s="71" t="str">
        <f>IF(B32&lt;&gt;"", IF(D32 = "", MAX($A$30:A31)+1, ""), "")</f>
        <v/>
      </c>
      <c r="B32" s="224"/>
      <c r="C32" s="224"/>
      <c r="D32" s="224"/>
      <c r="E32" s="72"/>
      <c r="F32" s="73"/>
      <c r="I32" s="129" t="str">
        <f t="shared" si="2"/>
        <v/>
      </c>
    </row>
    <row r="33" spans="1:9" x14ac:dyDescent="0.25">
      <c r="A33" s="71" t="str">
        <f>IF(B33&lt;&gt;"", IF(D33 = "", MAX($A$30:A32)+1, ""), "")</f>
        <v/>
      </c>
      <c r="B33" s="224"/>
      <c r="C33" s="224"/>
      <c r="D33" s="224"/>
      <c r="E33" s="72"/>
      <c r="F33" s="73"/>
      <c r="I33" s="129" t="str">
        <f t="shared" si="2"/>
        <v/>
      </c>
    </row>
    <row r="34" spans="1:9" x14ac:dyDescent="0.25">
      <c r="A34" s="71" t="str">
        <f>IF(B34&lt;&gt;"", IF(D34 = "", MAX($A$30:A33)+1, ""), "")</f>
        <v/>
      </c>
      <c r="B34" s="224"/>
      <c r="C34" s="224"/>
      <c r="D34" s="224"/>
      <c r="E34" s="72"/>
      <c r="F34" s="73"/>
      <c r="I34" s="129" t="str">
        <f t="shared" si="2"/>
        <v/>
      </c>
    </row>
    <row r="35" spans="1:9" x14ac:dyDescent="0.25">
      <c r="A35" s="71" t="str">
        <f>IF(B35&lt;&gt;"", IF(D35 = "", MAX($A$30:A34)+1, ""), "")</f>
        <v/>
      </c>
      <c r="B35" s="224"/>
      <c r="C35" s="224"/>
      <c r="D35" s="224"/>
      <c r="E35" s="72"/>
      <c r="F35" s="73"/>
      <c r="I35" s="129" t="str">
        <f t="shared" si="2"/>
        <v/>
      </c>
    </row>
    <row r="36" spans="1:9" x14ac:dyDescent="0.25">
      <c r="A36" s="71" t="str">
        <f>IF(B36&lt;&gt;"", IF(D36 = "", MAX($A$30:A35)+1, ""), "")</f>
        <v/>
      </c>
      <c r="B36" s="224"/>
      <c r="C36" s="224"/>
      <c r="D36" s="224"/>
      <c r="E36" s="72"/>
      <c r="F36" s="73"/>
      <c r="I36" s="129" t="str">
        <f t="shared" si="2"/>
        <v/>
      </c>
    </row>
    <row r="37" spans="1:9" x14ac:dyDescent="0.25">
      <c r="A37" s="71" t="str">
        <f>IF(B37&lt;&gt;"", IF(D37 = "", MAX($A$30:A36)+1, ""), "")</f>
        <v/>
      </c>
      <c r="B37" s="224"/>
      <c r="C37" s="224"/>
      <c r="D37" s="224"/>
      <c r="E37" s="72"/>
      <c r="F37" s="73"/>
      <c r="I37" s="129" t="str">
        <f t="shared" si="2"/>
        <v/>
      </c>
    </row>
    <row r="38" spans="1:9" x14ac:dyDescent="0.25">
      <c r="A38" s="71" t="str">
        <f>IF(B38&lt;&gt;"", IF(D38 = "", MAX($A$30:A37)+1, ""), "")</f>
        <v/>
      </c>
      <c r="B38" s="224"/>
      <c r="C38" s="224"/>
      <c r="D38" s="224"/>
      <c r="E38" s="72"/>
      <c r="F38" s="73"/>
      <c r="I38" s="129" t="str">
        <f t="shared" si="2"/>
        <v/>
      </c>
    </row>
    <row r="39" spans="1:9" x14ac:dyDescent="0.25">
      <c r="A39" s="71" t="str">
        <f>IF(B39&lt;&gt;"", IF(D39 = "", MAX($A$30:A38)+1, ""), "")</f>
        <v/>
      </c>
      <c r="B39" s="224"/>
      <c r="C39" s="224"/>
      <c r="D39" s="224"/>
      <c r="E39" s="72"/>
      <c r="F39" s="73"/>
      <c r="I39" s="129" t="str">
        <f t="shared" si="2"/>
        <v/>
      </c>
    </row>
    <row r="40" spans="1:9" x14ac:dyDescent="0.25">
      <c r="A40" s="71" t="str">
        <f>IF(B40&lt;&gt;"", IF(D40 = "", MAX($A$30:A39)+1, ""), "")</f>
        <v/>
      </c>
      <c r="B40" s="224"/>
      <c r="C40" s="224"/>
      <c r="D40" s="224"/>
      <c r="E40" s="72"/>
      <c r="F40" s="73"/>
      <c r="I40" s="129" t="str">
        <f t="shared" si="2"/>
        <v/>
      </c>
    </row>
    <row r="41" spans="1:9" x14ac:dyDescent="0.25">
      <c r="A41" s="71" t="str">
        <f>IF(B41&lt;&gt;"", IF(D41 = "", MAX($A$30:A40)+1, ""), "")</f>
        <v/>
      </c>
      <c r="B41" s="224"/>
      <c r="C41" s="224"/>
      <c r="D41" s="224"/>
      <c r="E41" s="72"/>
      <c r="F41" s="73"/>
      <c r="I41" s="129" t="str">
        <f t="shared" si="2"/>
        <v/>
      </c>
    </row>
    <row r="42" spans="1:9" x14ac:dyDescent="0.25">
      <c r="A42" s="71" t="str">
        <f>IF(B42&lt;&gt;"", IF(D42 = "", MAX($A$30:A41)+1, ""), "")</f>
        <v/>
      </c>
      <c r="B42" s="224"/>
      <c r="C42" s="224"/>
      <c r="D42" s="224"/>
      <c r="E42" s="72"/>
      <c r="F42" s="73"/>
      <c r="I42" s="129" t="str">
        <f t="shared" si="2"/>
        <v/>
      </c>
    </row>
    <row r="43" spans="1:9" x14ac:dyDescent="0.25">
      <c r="A43" s="71" t="str">
        <f>IF(B43&lt;&gt;"", IF(D43 = "", MAX($A$30:A42)+1, ""), "")</f>
        <v/>
      </c>
      <c r="B43" s="224"/>
      <c r="C43" s="224"/>
      <c r="D43" s="224"/>
      <c r="E43" s="72"/>
      <c r="F43" s="73"/>
      <c r="I43" s="129" t="str">
        <f t="shared" si="2"/>
        <v/>
      </c>
    </row>
    <row r="44" spans="1:9" x14ac:dyDescent="0.25">
      <c r="A44" s="71" t="str">
        <f>IF(B44&lt;&gt;"", IF(D44 = "", MAX($A$30:A43)+1, ""), "")</f>
        <v/>
      </c>
      <c r="B44" s="224"/>
      <c r="C44" s="224"/>
      <c r="D44" s="224"/>
      <c r="E44" s="72"/>
      <c r="F44" s="73"/>
      <c r="I44" s="129" t="str">
        <f t="shared" si="2"/>
        <v/>
      </c>
    </row>
    <row r="45" spans="1:9" x14ac:dyDescent="0.25">
      <c r="A45" s="71"/>
      <c r="B45" s="224"/>
      <c r="C45" s="224"/>
      <c r="D45" s="224"/>
      <c r="E45" s="72"/>
      <c r="F45" s="73"/>
      <c r="I45" s="129" t="str">
        <f t="shared" si="2"/>
        <v/>
      </c>
    </row>
    <row r="46" spans="1:9" x14ac:dyDescent="0.25">
      <c r="A46" s="71"/>
      <c r="B46" s="224"/>
      <c r="C46" s="224"/>
      <c r="D46" s="224"/>
      <c r="E46" s="72"/>
      <c r="F46" s="73"/>
      <c r="I46" s="129" t="str">
        <f t="shared" si="2"/>
        <v/>
      </c>
    </row>
    <row r="47" spans="1:9" x14ac:dyDescent="0.25">
      <c r="A47" s="71"/>
      <c r="B47" s="224"/>
      <c r="C47" s="224"/>
      <c r="D47" s="224"/>
      <c r="E47" s="72"/>
      <c r="F47" s="73"/>
      <c r="I47" s="129" t="str">
        <f t="shared" si="2"/>
        <v/>
      </c>
    </row>
    <row r="48" spans="1:9" x14ac:dyDescent="0.25">
      <c r="A48" s="71"/>
      <c r="B48" s="224"/>
      <c r="C48" s="224"/>
      <c r="D48" s="224"/>
      <c r="E48" s="72"/>
      <c r="F48" s="73"/>
      <c r="I48" s="129" t="str">
        <f t="shared" si="2"/>
        <v/>
      </c>
    </row>
    <row r="49" spans="1:9" x14ac:dyDescent="0.25">
      <c r="A49" s="71"/>
      <c r="B49" s="224"/>
      <c r="C49" s="224"/>
      <c r="D49" s="224"/>
      <c r="E49" s="72"/>
      <c r="F49" s="73"/>
      <c r="I49" s="129" t="str">
        <f t="shared" si="2"/>
        <v/>
      </c>
    </row>
    <row r="50" spans="1:9" x14ac:dyDescent="0.25">
      <c r="A50" s="71"/>
      <c r="B50" s="224"/>
      <c r="C50" s="224"/>
      <c r="D50" s="224"/>
      <c r="E50" s="72"/>
      <c r="F50" s="73"/>
      <c r="I50" s="129" t="str">
        <f t="shared" si="2"/>
        <v/>
      </c>
    </row>
    <row r="51" spans="1:9" x14ac:dyDescent="0.25">
      <c r="A51" s="71"/>
      <c r="B51" s="224"/>
      <c r="C51" s="224"/>
      <c r="D51" s="224"/>
      <c r="E51" s="72"/>
      <c r="F51" s="73"/>
      <c r="I51" s="129" t="str">
        <f t="shared" si="2"/>
        <v/>
      </c>
    </row>
    <row r="52" spans="1:9" x14ac:dyDescent="0.25">
      <c r="A52" s="71"/>
      <c r="B52" s="224"/>
      <c r="C52" s="224"/>
      <c r="D52" s="224"/>
      <c r="E52" s="72"/>
      <c r="F52" s="73"/>
      <c r="I52" s="129" t="str">
        <f t="shared" si="2"/>
        <v/>
      </c>
    </row>
    <row r="53" spans="1:9" x14ac:dyDescent="0.25">
      <c r="A53" s="71"/>
      <c r="B53" s="224"/>
      <c r="C53" s="224"/>
      <c r="D53" s="224"/>
      <c r="E53" s="72"/>
      <c r="F53" s="73"/>
      <c r="I53" s="129" t="str">
        <f t="shared" si="2"/>
        <v/>
      </c>
    </row>
    <row r="54" spans="1:9" x14ac:dyDescent="0.25">
      <c r="A54" s="71"/>
      <c r="B54" s="224"/>
      <c r="C54" s="224"/>
      <c r="D54" s="224"/>
      <c r="E54" s="72"/>
      <c r="F54" s="73"/>
      <c r="I54" s="129" t="str">
        <f t="shared" si="2"/>
        <v/>
      </c>
    </row>
    <row r="55" spans="1:9" x14ac:dyDescent="0.25">
      <c r="A55" s="71"/>
      <c r="B55" s="224"/>
      <c r="C55" s="224"/>
      <c r="D55" s="224"/>
      <c r="E55" s="72"/>
      <c r="F55" s="73"/>
      <c r="I55" s="129" t="str">
        <f t="shared" si="2"/>
        <v/>
      </c>
    </row>
    <row r="56" spans="1:9" x14ac:dyDescent="0.25">
      <c r="A56" s="71"/>
      <c r="B56" s="224"/>
      <c r="C56" s="224"/>
      <c r="D56" s="224"/>
      <c r="E56" s="72"/>
      <c r="F56" s="73"/>
      <c r="I56" s="129" t="str">
        <f t="shared" si="2"/>
        <v/>
      </c>
    </row>
    <row r="57" spans="1:9" x14ac:dyDescent="0.25">
      <c r="A57" s="71"/>
      <c r="B57" s="224"/>
      <c r="C57" s="224"/>
      <c r="D57" s="224"/>
      <c r="E57" s="72"/>
      <c r="F57" s="73"/>
      <c r="I57" s="129" t="str">
        <f t="shared" si="2"/>
        <v/>
      </c>
    </row>
    <row r="58" spans="1:9" x14ac:dyDescent="0.25">
      <c r="A58" s="71"/>
      <c r="B58" s="224"/>
      <c r="C58" s="224"/>
      <c r="D58" s="224"/>
      <c r="E58" s="72"/>
      <c r="F58" s="73"/>
      <c r="I58" s="129" t="str">
        <f t="shared" si="2"/>
        <v/>
      </c>
    </row>
    <row r="59" spans="1:9" x14ac:dyDescent="0.25">
      <c r="A59" s="71"/>
      <c r="B59" s="224"/>
      <c r="C59" s="224"/>
      <c r="D59" s="224"/>
      <c r="E59" s="72"/>
      <c r="F59" s="73"/>
      <c r="I59" s="129" t="str">
        <f t="shared" si="2"/>
        <v/>
      </c>
    </row>
    <row r="60" spans="1:9" x14ac:dyDescent="0.25">
      <c r="A60" s="71"/>
      <c r="B60" s="224"/>
      <c r="C60" s="224"/>
      <c r="D60" s="224"/>
      <c r="E60" s="72"/>
      <c r="F60" s="73"/>
      <c r="I60" s="129" t="str">
        <f t="shared" si="2"/>
        <v/>
      </c>
    </row>
    <row r="61" spans="1:9" x14ac:dyDescent="0.25">
      <c r="A61" s="71"/>
      <c r="B61" s="224"/>
      <c r="C61" s="224"/>
      <c r="D61" s="224"/>
      <c r="E61" s="72"/>
      <c r="F61" s="73"/>
      <c r="I61" s="129" t="str">
        <f t="shared" si="2"/>
        <v/>
      </c>
    </row>
    <row r="62" spans="1:9" x14ac:dyDescent="0.25">
      <c r="A62" s="71"/>
      <c r="B62" s="224"/>
      <c r="C62" s="224"/>
      <c r="D62" s="224"/>
      <c r="E62" s="72"/>
      <c r="F62" s="73"/>
      <c r="I62" s="129" t="str">
        <f t="shared" si="2"/>
        <v/>
      </c>
    </row>
    <row r="63" spans="1:9" x14ac:dyDescent="0.25">
      <c r="A63" s="71"/>
      <c r="B63" s="224"/>
      <c r="C63" s="224"/>
      <c r="D63" s="224"/>
      <c r="E63" s="72"/>
      <c r="F63" s="73"/>
      <c r="I63" s="129" t="str">
        <f t="shared" si="2"/>
        <v/>
      </c>
    </row>
    <row r="64" spans="1:9" x14ac:dyDescent="0.25">
      <c r="A64" s="71"/>
      <c r="B64" s="224"/>
      <c r="C64" s="224"/>
      <c r="D64" s="224"/>
      <c r="E64" s="72"/>
      <c r="F64" s="73"/>
      <c r="I64" s="129" t="str">
        <f t="shared" si="2"/>
        <v/>
      </c>
    </row>
    <row r="65" spans="1:9" x14ac:dyDescent="0.25">
      <c r="A65" s="71"/>
      <c r="B65" s="224"/>
      <c r="C65" s="224"/>
      <c r="D65" s="224"/>
      <c r="E65" s="72"/>
      <c r="F65" s="73"/>
      <c r="I65" s="129" t="str">
        <f t="shared" si="2"/>
        <v/>
      </c>
    </row>
    <row r="66" spans="1:9" x14ac:dyDescent="0.25">
      <c r="A66" s="71"/>
      <c r="B66" s="224"/>
      <c r="C66" s="224"/>
      <c r="D66" s="224"/>
      <c r="E66" s="72"/>
      <c r="F66" s="73"/>
      <c r="I66" s="129" t="str">
        <f t="shared" si="2"/>
        <v/>
      </c>
    </row>
    <row r="67" spans="1:9" x14ac:dyDescent="0.25">
      <c r="A67" s="71"/>
      <c r="B67" s="224"/>
      <c r="C67" s="224"/>
      <c r="D67" s="224"/>
      <c r="E67" s="72"/>
      <c r="F67" s="73"/>
      <c r="I67" s="129" t="str">
        <f t="shared" si="2"/>
        <v/>
      </c>
    </row>
    <row r="68" spans="1:9" x14ac:dyDescent="0.25">
      <c r="A68" s="71"/>
      <c r="B68" s="224"/>
      <c r="C68" s="224"/>
      <c r="D68" s="224"/>
      <c r="E68" s="72"/>
      <c r="F68" s="73"/>
      <c r="I68" s="129" t="str">
        <f t="shared" si="2"/>
        <v/>
      </c>
    </row>
    <row r="69" spans="1:9" x14ac:dyDescent="0.25">
      <c r="A69" s="71"/>
      <c r="B69" s="224"/>
      <c r="C69" s="224"/>
      <c r="D69" s="224"/>
      <c r="E69" s="72"/>
      <c r="F69" s="73"/>
      <c r="I69" s="129" t="str">
        <f t="shared" si="2"/>
        <v/>
      </c>
    </row>
    <row r="70" spans="1:9" x14ac:dyDescent="0.25">
      <c r="A70" s="71"/>
      <c r="B70" s="224"/>
      <c r="C70" s="224"/>
      <c r="D70" s="224"/>
      <c r="E70" s="72"/>
      <c r="F70" s="73"/>
      <c r="I70" s="129" t="str">
        <f t="shared" si="2"/>
        <v/>
      </c>
    </row>
    <row r="71" spans="1:9" x14ac:dyDescent="0.25">
      <c r="A71" s="71"/>
      <c r="B71" s="224"/>
      <c r="C71" s="224"/>
      <c r="D71" s="224"/>
      <c r="E71" s="72"/>
      <c r="F71" s="73"/>
      <c r="I71" s="129" t="str">
        <f t="shared" si="2"/>
        <v/>
      </c>
    </row>
    <row r="72" spans="1:9" x14ac:dyDescent="0.25">
      <c r="A72" s="71"/>
      <c r="B72" s="224"/>
      <c r="C72" s="224"/>
      <c r="D72" s="224"/>
      <c r="E72" s="72"/>
      <c r="F72" s="73"/>
      <c r="I72" s="129" t="str">
        <f t="shared" si="2"/>
        <v/>
      </c>
    </row>
    <row r="73" spans="1:9" x14ac:dyDescent="0.25">
      <c r="A73" s="71"/>
      <c r="B73" s="224"/>
      <c r="C73" s="224"/>
      <c r="D73" s="224"/>
      <c r="E73" s="72"/>
      <c r="F73" s="73"/>
      <c r="I73" s="129" t="str">
        <f t="shared" si="2"/>
        <v/>
      </c>
    </row>
    <row r="74" spans="1:9" x14ac:dyDescent="0.25">
      <c r="A74" s="71"/>
      <c r="B74" s="224"/>
      <c r="C74" s="224"/>
      <c r="D74" s="224"/>
      <c r="E74" s="72"/>
      <c r="F74" s="73"/>
      <c r="I74" s="129" t="str">
        <f t="shared" si="2"/>
        <v/>
      </c>
    </row>
    <row r="75" spans="1:9" x14ac:dyDescent="0.25">
      <c r="A75" s="71"/>
      <c r="B75" s="224"/>
      <c r="C75" s="224"/>
      <c r="D75" s="224"/>
      <c r="E75" s="72"/>
      <c r="F75" s="73"/>
      <c r="I75" s="129" t="str">
        <f t="shared" si="2"/>
        <v/>
      </c>
    </row>
    <row r="76" spans="1:9" x14ac:dyDescent="0.25">
      <c r="A76" s="71"/>
      <c r="B76" s="224"/>
      <c r="C76" s="224"/>
      <c r="D76" s="224"/>
      <c r="E76" s="72"/>
      <c r="F76" s="73"/>
      <c r="I76" s="129" t="str">
        <f t="shared" si="2"/>
        <v/>
      </c>
    </row>
    <row r="77" spans="1:9" x14ac:dyDescent="0.25">
      <c r="A77" s="71"/>
      <c r="B77" s="224"/>
      <c r="C77" s="224"/>
      <c r="D77" s="224"/>
      <c r="E77" s="72"/>
      <c r="F77" s="73"/>
      <c r="I77" s="129" t="str">
        <f t="shared" si="2"/>
        <v/>
      </c>
    </row>
    <row r="78" spans="1:9" x14ac:dyDescent="0.25">
      <c r="A78" s="71"/>
      <c r="B78" s="224"/>
      <c r="C78" s="224"/>
      <c r="D78" s="224"/>
      <c r="E78" s="72"/>
      <c r="F78" s="73"/>
      <c r="I78" s="129" t="str">
        <f t="shared" si="2"/>
        <v/>
      </c>
    </row>
    <row r="79" spans="1:9" x14ac:dyDescent="0.25">
      <c r="A79" s="71"/>
      <c r="B79" s="224"/>
      <c r="C79" s="224"/>
      <c r="D79" s="224"/>
      <c r="E79" s="72"/>
      <c r="F79" s="73"/>
      <c r="I79" s="129" t="str">
        <f t="shared" si="2"/>
        <v/>
      </c>
    </row>
    <row r="80" spans="1:9" x14ac:dyDescent="0.25">
      <c r="A80" s="71"/>
      <c r="B80" s="224"/>
      <c r="C80" s="224"/>
      <c r="D80" s="224"/>
      <c r="E80" s="72"/>
      <c r="F80" s="73"/>
      <c r="I80" s="129" t="str">
        <f t="shared" si="2"/>
        <v/>
      </c>
    </row>
    <row r="81" spans="1:9" x14ac:dyDescent="0.25">
      <c r="A81" s="71"/>
      <c r="B81" s="224"/>
      <c r="C81" s="224"/>
      <c r="D81" s="224"/>
      <c r="E81" s="72"/>
      <c r="F81" s="73"/>
      <c r="I81" s="129" t="str">
        <f t="shared" si="2"/>
        <v/>
      </c>
    </row>
    <row r="82" spans="1:9" x14ac:dyDescent="0.25">
      <c r="A82" s="71"/>
      <c r="B82" s="224"/>
      <c r="C82" s="224"/>
      <c r="D82" s="224"/>
      <c r="E82" s="72"/>
      <c r="F82" s="73"/>
      <c r="I82" s="129" t="str">
        <f t="shared" si="2"/>
        <v/>
      </c>
    </row>
    <row r="83" spans="1:9" x14ac:dyDescent="0.25">
      <c r="A83" s="71"/>
      <c r="B83" s="224"/>
      <c r="C83" s="224"/>
      <c r="D83" s="224"/>
      <c r="E83" s="72"/>
      <c r="F83" s="73"/>
      <c r="I83" s="129" t="str">
        <f t="shared" si="2"/>
        <v/>
      </c>
    </row>
    <row r="84" spans="1:9" x14ac:dyDescent="0.25">
      <c r="A84" s="71"/>
      <c r="B84" s="224"/>
      <c r="C84" s="224"/>
      <c r="D84" s="224"/>
      <c r="E84" s="72"/>
      <c r="F84" s="73"/>
      <c r="I84" s="129" t="str">
        <f t="shared" si="2"/>
        <v/>
      </c>
    </row>
    <row r="85" spans="1:9" x14ac:dyDescent="0.25">
      <c r="A85" s="71"/>
      <c r="B85" s="224"/>
      <c r="C85" s="224"/>
      <c r="D85" s="224"/>
      <c r="E85" s="72"/>
      <c r="F85" s="73"/>
      <c r="I85" s="129" t="str">
        <f t="shared" si="2"/>
        <v/>
      </c>
    </row>
    <row r="86" spans="1:9" x14ac:dyDescent="0.25">
      <c r="A86" s="71"/>
      <c r="B86" s="224"/>
      <c r="C86" s="224"/>
      <c r="D86" s="224"/>
      <c r="E86" s="72"/>
      <c r="F86" s="73"/>
      <c r="I86" s="129" t="str">
        <f t="shared" si="2"/>
        <v/>
      </c>
    </row>
    <row r="87" spans="1:9" x14ac:dyDescent="0.25">
      <c r="A87" s="71"/>
      <c r="B87" s="224"/>
      <c r="C87" s="224"/>
      <c r="D87" s="224"/>
      <c r="E87" s="72"/>
      <c r="F87" s="73"/>
      <c r="I87" s="129" t="str">
        <f t="shared" si="2"/>
        <v/>
      </c>
    </row>
    <row r="88" spans="1:9" x14ac:dyDescent="0.25">
      <c r="A88" s="71"/>
      <c r="B88" s="224"/>
      <c r="C88" s="224"/>
      <c r="D88" s="224"/>
      <c r="E88" s="72"/>
      <c r="F88" s="73"/>
      <c r="I88" s="129" t="str">
        <f t="shared" si="2"/>
        <v/>
      </c>
    </row>
    <row r="89" spans="1:9" x14ac:dyDescent="0.25">
      <c r="A89" s="71"/>
      <c r="B89" s="224"/>
      <c r="C89" s="224"/>
      <c r="D89" s="224"/>
      <c r="E89" s="72"/>
      <c r="F89" s="73"/>
      <c r="I89" s="129" t="str">
        <f t="shared" si="2"/>
        <v/>
      </c>
    </row>
    <row r="90" spans="1:9" x14ac:dyDescent="0.25">
      <c r="A90" s="71"/>
      <c r="B90" s="224"/>
      <c r="C90" s="224"/>
      <c r="D90" s="224"/>
      <c r="E90" s="72"/>
      <c r="F90" s="73"/>
      <c r="I90" s="129" t="str">
        <f t="shared" si="2"/>
        <v/>
      </c>
    </row>
    <row r="91" spans="1:9" x14ac:dyDescent="0.25">
      <c r="A91" s="71"/>
      <c r="B91" s="224"/>
      <c r="C91" s="224"/>
      <c r="D91" s="224"/>
      <c r="E91" s="72"/>
      <c r="F91" s="73"/>
      <c r="I91" s="129" t="str">
        <f t="shared" si="2"/>
        <v/>
      </c>
    </row>
    <row r="92" spans="1:9" x14ac:dyDescent="0.25">
      <c r="A92" s="71"/>
      <c r="B92" s="224"/>
      <c r="C92" s="224"/>
      <c r="D92" s="224"/>
      <c r="E92" s="72"/>
      <c r="F92" s="73"/>
      <c r="I92" s="129" t="str">
        <f t="shared" si="2"/>
        <v/>
      </c>
    </row>
    <row r="93" spans="1:9" x14ac:dyDescent="0.25">
      <c r="A93" s="71"/>
      <c r="B93" s="224"/>
      <c r="C93" s="224"/>
      <c r="D93" s="224"/>
      <c r="E93" s="72"/>
      <c r="F93" s="73"/>
      <c r="I93" s="129" t="str">
        <f t="shared" si="2"/>
        <v/>
      </c>
    </row>
    <row r="94" spans="1:9" x14ac:dyDescent="0.25">
      <c r="A94" s="71"/>
      <c r="B94" s="224"/>
      <c r="C94" s="224"/>
      <c r="D94" s="224"/>
      <c r="E94" s="72"/>
      <c r="F94" s="73"/>
      <c r="I94" s="129" t="str">
        <f t="shared" si="2"/>
        <v/>
      </c>
    </row>
    <row r="95" spans="1:9" x14ac:dyDescent="0.25">
      <c r="A95" s="71"/>
      <c r="B95" s="224"/>
      <c r="C95" s="224"/>
      <c r="D95" s="224"/>
      <c r="E95" s="72"/>
      <c r="F95" s="73"/>
      <c r="I95" s="129" t="str">
        <f t="shared" ref="I95:I108" si="3">IF(A95="","",HYPERLINK("#'Action Items'!A1", "Go back to Action Items"))</f>
        <v/>
      </c>
    </row>
    <row r="96" spans="1:9" x14ac:dyDescent="0.25">
      <c r="A96" s="71"/>
      <c r="B96" s="224"/>
      <c r="C96" s="224"/>
      <c r="D96" s="224"/>
      <c r="E96" s="72"/>
      <c r="F96" s="73"/>
      <c r="I96" s="129" t="str">
        <f t="shared" si="3"/>
        <v/>
      </c>
    </row>
    <row r="97" spans="1:9" x14ac:dyDescent="0.25">
      <c r="A97" s="71"/>
      <c r="B97" s="224"/>
      <c r="C97" s="224"/>
      <c r="D97" s="224"/>
      <c r="E97" s="72"/>
      <c r="F97" s="73"/>
      <c r="I97" s="129" t="str">
        <f t="shared" si="3"/>
        <v/>
      </c>
    </row>
    <row r="98" spans="1:9" x14ac:dyDescent="0.25">
      <c r="A98" s="71"/>
      <c r="B98" s="224"/>
      <c r="C98" s="224"/>
      <c r="D98" s="224"/>
      <c r="E98" s="72"/>
      <c r="F98" s="73"/>
      <c r="I98" s="129" t="str">
        <f t="shared" si="3"/>
        <v/>
      </c>
    </row>
    <row r="99" spans="1:9" x14ac:dyDescent="0.25">
      <c r="A99" s="71"/>
      <c r="B99" s="224"/>
      <c r="C99" s="224"/>
      <c r="D99" s="224"/>
      <c r="E99" s="72"/>
      <c r="F99" s="73"/>
      <c r="I99" s="129" t="str">
        <f t="shared" si="3"/>
        <v/>
      </c>
    </row>
    <row r="100" spans="1:9" x14ac:dyDescent="0.25">
      <c r="A100" s="71"/>
      <c r="B100" s="224"/>
      <c r="C100" s="224"/>
      <c r="D100" s="224"/>
      <c r="E100" s="72"/>
      <c r="F100" s="73"/>
      <c r="I100" s="129" t="str">
        <f t="shared" si="3"/>
        <v/>
      </c>
    </row>
    <row r="101" spans="1:9" x14ac:dyDescent="0.25">
      <c r="A101" s="71"/>
      <c r="B101" s="224"/>
      <c r="C101" s="224"/>
      <c r="D101" s="224"/>
      <c r="E101" s="72"/>
      <c r="F101" s="73"/>
      <c r="I101" s="129" t="str">
        <f t="shared" si="3"/>
        <v/>
      </c>
    </row>
    <row r="102" spans="1:9" x14ac:dyDescent="0.25">
      <c r="A102" s="71"/>
      <c r="B102" s="224"/>
      <c r="C102" s="224"/>
      <c r="D102" s="224"/>
      <c r="E102" s="72"/>
      <c r="F102" s="73"/>
      <c r="I102" s="129" t="str">
        <f t="shared" si="3"/>
        <v/>
      </c>
    </row>
    <row r="103" spans="1:9" x14ac:dyDescent="0.25">
      <c r="A103" s="71"/>
      <c r="B103" s="224"/>
      <c r="C103" s="224"/>
      <c r="D103" s="224"/>
      <c r="E103" s="72"/>
      <c r="F103" s="73"/>
      <c r="I103" s="129" t="str">
        <f t="shared" si="3"/>
        <v/>
      </c>
    </row>
    <row r="104" spans="1:9" x14ac:dyDescent="0.25">
      <c r="A104" s="71"/>
      <c r="B104" s="224"/>
      <c r="C104" s="224"/>
      <c r="D104" s="224"/>
      <c r="E104" s="72"/>
      <c r="F104" s="73"/>
      <c r="I104" s="129" t="str">
        <f t="shared" si="3"/>
        <v/>
      </c>
    </row>
    <row r="105" spans="1:9" x14ac:dyDescent="0.25">
      <c r="A105" s="71"/>
      <c r="B105" s="224"/>
      <c r="C105" s="224"/>
      <c r="D105" s="224"/>
      <c r="E105" s="72"/>
      <c r="F105" s="73"/>
      <c r="I105" s="129" t="str">
        <f t="shared" si="3"/>
        <v/>
      </c>
    </row>
    <row r="106" spans="1:9" x14ac:dyDescent="0.25">
      <c r="A106" s="71"/>
      <c r="B106" s="224"/>
      <c r="C106" s="224"/>
      <c r="D106" s="224"/>
      <c r="E106" s="72"/>
      <c r="F106" s="73"/>
      <c r="I106" s="129" t="str">
        <f t="shared" si="3"/>
        <v/>
      </c>
    </row>
    <row r="107" spans="1:9" x14ac:dyDescent="0.25">
      <c r="A107" s="71"/>
      <c r="B107" s="224"/>
      <c r="C107" s="224"/>
      <c r="D107" s="224"/>
      <c r="E107" s="72"/>
      <c r="F107" s="73"/>
      <c r="I107" s="129" t="str">
        <f t="shared" si="3"/>
        <v/>
      </c>
    </row>
    <row r="108" spans="1:9" x14ac:dyDescent="0.25">
      <c r="A108" s="71"/>
      <c r="B108" s="224"/>
      <c r="C108" s="224"/>
      <c r="D108" s="224"/>
      <c r="E108" s="72"/>
      <c r="F108" s="73"/>
      <c r="I108" s="129" t="str">
        <f t="shared" si="3"/>
        <v/>
      </c>
    </row>
    <row r="109" spans="1:9" x14ac:dyDescent="0.25">
      <c r="I109" s="129"/>
    </row>
    <row r="110" spans="1:9" x14ac:dyDescent="0.25">
      <c r="I110" s="129"/>
    </row>
  </sheetData>
  <mergeCells count="4">
    <mergeCell ref="E8:G8"/>
    <mergeCell ref="E10:G10"/>
    <mergeCell ref="E11:G11"/>
    <mergeCell ref="E12:G12"/>
  </mergeCells>
  <conditionalFormatting sqref="B19:N19 B25:N26 J20:N24">
    <cfRule type="iconSet" priority="3">
      <iconSet>
        <cfvo type="percent" val="0"/>
        <cfvo type="num" val="1"/>
        <cfvo type="num" val="3"/>
      </iconSet>
    </cfRule>
  </conditionalFormatting>
  <conditionalFormatting sqref="B24:H24">
    <cfRule type="iconSet" priority="2">
      <iconSet>
        <cfvo type="percent" val="0"/>
        <cfvo type="num" val="1"/>
        <cfvo type="num" val="3"/>
      </iconSet>
    </cfRule>
  </conditionalFormatting>
  <conditionalFormatting sqref="I24">
    <cfRule type="iconSet" priority="1">
      <iconSet>
        <cfvo type="percent" val="0"/>
        <cfvo type="num" val="1"/>
        <cfvo type="num" val="3"/>
      </iconSet>
    </cfRule>
  </conditionalFormatting>
  <dataValidations count="4">
    <dataValidation allowBlank="1" showInputMessage="1" showErrorMessage="1" prompt="TK, License, NRE or Royalty" sqref="B7"/>
    <dataValidation allowBlank="1" showInputMessage="1" showErrorMessage="1" prompt="IPD or CSD" sqref="B8"/>
    <dataValidation allowBlank="1" showInputMessage="1" showErrorMessage="1" prompt="70% - 100% : Most likely close in this quarter_x000a_40% - 60% : Normal chance to close_x000a_0% - 30% : Low chance to close" sqref="B10"/>
    <dataValidation allowBlank="1" showInputMessage="1" showErrorMessage="1" prompt="Q1, Q2, Q3 or Q4" sqref="B11"/>
  </dataValidations>
  <hyperlinks>
    <hyperlink ref="A1" location="Menu!A1" display="Back To Menu"/>
    <hyperlink ref="B1" location="'Regular Cases'!A1" display="Regular Cases"/>
    <hyperlink ref="C1" location="QECD!B4" display="QECD"/>
    <hyperlink ref="D1" location="'Action Items'!A1" display="Action Items"/>
    <hyperlink ref="E1" location="Summary!A1" display="Summary"/>
    <hyperlink ref="F1" location="Weekly!A1" display="Weekly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Please choose &quot;High&quot;, &quot;Low&quot; or &quot;Funnel&quot; from the drop-down list, or enter it yourself._x000a__x000a_Funnel -- This project is being cooked and may go real in the next few quarters.">
          <x14:formula1>
            <xm:f>Worksheet!$A$2:$A$4</xm:f>
          </x14:formula1>
          <xm:sqref>B12</xm:sqref>
        </x14:dataValidation>
      </x14:dataValidations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Q110"/>
  <sheetViews>
    <sheetView workbookViewId="0">
      <pane ySplit="2" topLeftCell="A3" activePane="bottomLeft" state="frozen"/>
      <selection pane="bottomLeft"/>
    </sheetView>
  </sheetViews>
  <sheetFormatPr defaultColWidth="18.42578125" defaultRowHeight="15" x14ac:dyDescent="0.25"/>
  <cols>
    <col min="1" max="1" width="24.5703125" style="1" customWidth="1"/>
    <col min="2" max="8" width="15.85546875" style="1" customWidth="1"/>
    <col min="9" max="9" width="17.140625" style="1" bestFit="1" customWidth="1"/>
    <col min="10" max="11" width="15.85546875" style="1" customWidth="1"/>
    <col min="12" max="14" width="15.85546875" style="1" hidden="1" customWidth="1"/>
    <col min="15" max="17" width="0" style="1" hidden="1" customWidth="1"/>
    <col min="18" max="16384" width="18.42578125" style="1"/>
  </cols>
  <sheetData>
    <row r="1" spans="1:17" s="68" customFormat="1" ht="18.75" x14ac:dyDescent="0.25">
      <c r="A1" s="226" t="s">
        <v>150</v>
      </c>
      <c r="B1" s="226" t="s">
        <v>149</v>
      </c>
      <c r="C1" s="226" t="s">
        <v>113</v>
      </c>
      <c r="D1" s="226" t="s">
        <v>21</v>
      </c>
      <c r="E1" s="226" t="s">
        <v>114</v>
      </c>
      <c r="F1" s="226" t="s">
        <v>177</v>
      </c>
    </row>
    <row r="2" spans="1:17" ht="4.5" customHeight="1" x14ac:dyDescent="0.25"/>
    <row r="3" spans="1:17" ht="28.5" x14ac:dyDescent="0.45">
      <c r="D3" s="223" t="str">
        <f ca="1">MID(CELL("filename",A1),FIND("]",CELL("filename",A1))+1,255)  &amp; IF(B5&lt;&gt;"", " : " &amp; B5 &amp; " - " &amp; B6, "")</f>
        <v>Project 36</v>
      </c>
    </row>
    <row r="4" spans="1:17" ht="18.75" x14ac:dyDescent="0.3">
      <c r="A4" s="115" t="s">
        <v>141</v>
      </c>
      <c r="B4" s="95"/>
      <c r="C4" s="95"/>
      <c r="D4" s="95"/>
      <c r="E4" s="95"/>
      <c r="F4" s="95" t="s">
        <v>153</v>
      </c>
      <c r="G4" s="95" t="s">
        <v>154</v>
      </c>
      <c r="L4" s="1" t="s">
        <v>147</v>
      </c>
      <c r="M4" s="1" t="s">
        <v>146</v>
      </c>
      <c r="N4" s="1" t="s">
        <v>152</v>
      </c>
      <c r="P4" s="1" t="s">
        <v>158</v>
      </c>
      <c r="Q4" s="1" t="s">
        <v>155</v>
      </c>
    </row>
    <row r="5" spans="1:17" x14ac:dyDescent="0.25">
      <c r="A5" s="95" t="s">
        <v>156</v>
      </c>
      <c r="B5" s="97"/>
      <c r="C5" s="95"/>
      <c r="D5" s="95" t="s">
        <v>20</v>
      </c>
      <c r="E5" s="95"/>
      <c r="F5" s="98"/>
      <c r="G5" s="98"/>
      <c r="L5" s="218" t="str">
        <f>IF(I23&lt;&gt;"", F5,"")</f>
        <v/>
      </c>
      <c r="M5" s="218" t="str">
        <f>IF(I23&lt;&gt;"","",IF(B10&gt;=40%,F5,""))</f>
        <v/>
      </c>
      <c r="N5" s="218">
        <f>IF(I23&lt;&gt;"","",IF(B10&lt;40%,F5,""))</f>
        <v>0</v>
      </c>
      <c r="P5" s="218" t="str">
        <f>IF(I23&lt;&gt;"", F6,"")</f>
        <v/>
      </c>
      <c r="Q5" s="1">
        <f>IF(P5 = "", F6, "")</f>
        <v>0</v>
      </c>
    </row>
    <row r="6" spans="1:17" x14ac:dyDescent="0.25">
      <c r="A6" s="95" t="s">
        <v>157</v>
      </c>
      <c r="B6" s="97"/>
      <c r="C6" s="95"/>
      <c r="D6" s="95" t="s">
        <v>45</v>
      </c>
      <c r="E6" s="95"/>
      <c r="F6" s="98"/>
      <c r="G6" s="98"/>
    </row>
    <row r="7" spans="1:17" x14ac:dyDescent="0.25">
      <c r="A7" s="95" t="s">
        <v>44</v>
      </c>
      <c r="B7" s="97"/>
      <c r="C7" s="95"/>
      <c r="D7" s="95"/>
      <c r="E7" s="95"/>
      <c r="F7" s="95"/>
      <c r="G7" s="95"/>
    </row>
    <row r="8" spans="1:17" x14ac:dyDescent="0.25">
      <c r="A8" s="95" t="s">
        <v>17</v>
      </c>
      <c r="B8" s="97"/>
      <c r="C8" s="95"/>
      <c r="D8" s="95" t="s">
        <v>43</v>
      </c>
      <c r="E8" s="253"/>
      <c r="F8" s="253"/>
      <c r="G8" s="253"/>
    </row>
    <row r="9" spans="1:17" x14ac:dyDescent="0.25">
      <c r="A9" s="95" t="s">
        <v>18</v>
      </c>
      <c r="B9" s="97"/>
      <c r="C9" s="95"/>
      <c r="D9" s="95"/>
      <c r="E9" s="95"/>
      <c r="F9" s="95"/>
      <c r="G9" s="95"/>
    </row>
    <row r="10" spans="1:17" x14ac:dyDescent="0.25">
      <c r="A10" s="95" t="s">
        <v>19</v>
      </c>
      <c r="B10" s="99"/>
      <c r="C10" s="95"/>
      <c r="D10" s="95" t="s">
        <v>159</v>
      </c>
      <c r="E10" s="253"/>
      <c r="F10" s="253"/>
      <c r="G10" s="253"/>
    </row>
    <row r="11" spans="1:17" x14ac:dyDescent="0.25">
      <c r="A11" s="95" t="s">
        <v>166</v>
      </c>
      <c r="B11" s="97"/>
      <c r="C11" s="95"/>
      <c r="D11" s="95" t="s">
        <v>160</v>
      </c>
      <c r="E11" s="253"/>
      <c r="F11" s="253"/>
      <c r="G11" s="253"/>
    </row>
    <row r="12" spans="1:17" x14ac:dyDescent="0.25">
      <c r="A12" s="95" t="s">
        <v>118</v>
      </c>
      <c r="B12" s="97"/>
      <c r="C12" s="95"/>
      <c r="D12" s="95" t="s">
        <v>161</v>
      </c>
      <c r="E12" s="253"/>
      <c r="F12" s="253"/>
      <c r="G12" s="253"/>
    </row>
    <row r="15" spans="1:17" ht="18.75" x14ac:dyDescent="0.3">
      <c r="A15" s="115" t="str">
        <f>"Stage: " &amp; B15</f>
        <v xml:space="preserve">Stage: </v>
      </c>
      <c r="B15" s="132" t="str">
        <f>IF(I23&lt;&gt;"", 10, IF(G23&lt;&gt;"", 8, IF(C23&lt;&gt;"", 6, IF(E18&lt;&gt;"", 4, IF(B18&lt;&gt;"", 2, "")))))</f>
        <v/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</row>
    <row r="16" spans="1:17" x14ac:dyDescent="0.25">
      <c r="A16" s="127" t="s">
        <v>0</v>
      </c>
      <c r="B16" s="216" t="s">
        <v>3</v>
      </c>
      <c r="C16" s="125" t="s">
        <v>6</v>
      </c>
      <c r="D16" s="125" t="s">
        <v>4</v>
      </c>
      <c r="E16" s="216" t="s">
        <v>5</v>
      </c>
      <c r="F16" s="125" t="s">
        <v>7</v>
      </c>
      <c r="G16" s="95"/>
      <c r="H16" s="95"/>
      <c r="I16" s="95"/>
      <c r="J16" s="95"/>
      <c r="K16" s="95"/>
      <c r="L16" s="95"/>
      <c r="M16" s="95"/>
      <c r="N16" s="95"/>
    </row>
    <row r="17" spans="1:14" x14ac:dyDescent="0.25">
      <c r="A17" s="126" t="s">
        <v>42</v>
      </c>
      <c r="B17" s="119"/>
      <c r="C17" s="119"/>
      <c r="D17" s="119"/>
      <c r="E17" s="119"/>
      <c r="F17" s="140"/>
      <c r="G17" s="96"/>
      <c r="H17" s="96"/>
      <c r="I17" s="96"/>
      <c r="J17" s="96"/>
      <c r="K17" s="96"/>
      <c r="L17" s="96"/>
      <c r="M17" s="96"/>
      <c r="N17" s="96"/>
    </row>
    <row r="18" spans="1:14" x14ac:dyDescent="0.25">
      <c r="A18" s="134" t="s">
        <v>1</v>
      </c>
      <c r="B18" s="118"/>
      <c r="C18" s="118"/>
      <c r="D18" s="118"/>
      <c r="E18" s="118"/>
      <c r="F18" s="133"/>
      <c r="G18" s="96"/>
      <c r="H18" s="96"/>
      <c r="I18" s="96"/>
      <c r="J18" s="96"/>
      <c r="K18" s="96"/>
      <c r="L18" s="96"/>
      <c r="M18" s="96"/>
      <c r="N18" s="96"/>
    </row>
    <row r="19" spans="1:14" x14ac:dyDescent="0.25">
      <c r="A19" s="134" t="s">
        <v>2</v>
      </c>
      <c r="B19" s="121" t="str">
        <f ca="1">IF(B18&lt;&gt;"", "Done", IF(B17&lt;&gt;"",(B17-TODAY()),""))</f>
        <v/>
      </c>
      <c r="C19" s="121" t="str">
        <f t="shared" ref="C19:N19" ca="1" si="0">IF(C18&lt;&gt;"", "Done", IF(C17&lt;&gt;"",(C17-TODAY()),""))</f>
        <v/>
      </c>
      <c r="D19" s="121" t="str">
        <f t="shared" ca="1" si="0"/>
        <v/>
      </c>
      <c r="E19" s="121" t="str">
        <f t="shared" ca="1" si="0"/>
        <v/>
      </c>
      <c r="F19" s="122" t="str">
        <f t="shared" ca="1" si="0"/>
        <v/>
      </c>
      <c r="G19" s="100" t="str">
        <f t="shared" ca="1" si="0"/>
        <v/>
      </c>
      <c r="H19" s="100" t="str">
        <f t="shared" ca="1" si="0"/>
        <v/>
      </c>
      <c r="I19" s="100" t="str">
        <f t="shared" ca="1" si="0"/>
        <v/>
      </c>
      <c r="J19" s="76" t="str">
        <f t="shared" ca="1" si="0"/>
        <v/>
      </c>
      <c r="K19" s="76" t="str">
        <f t="shared" ca="1" si="0"/>
        <v/>
      </c>
      <c r="L19" s="76" t="str">
        <f t="shared" ca="1" si="0"/>
        <v/>
      </c>
      <c r="M19" s="76" t="str">
        <f t="shared" ca="1" si="0"/>
        <v/>
      </c>
      <c r="N19" s="76" t="str">
        <f t="shared" ca="1" si="0"/>
        <v/>
      </c>
    </row>
    <row r="20" spans="1:14" x14ac:dyDescent="0.25">
      <c r="A20" s="135"/>
      <c r="B20" s="114"/>
      <c r="C20" s="114"/>
      <c r="D20" s="114"/>
      <c r="E20" s="114"/>
      <c r="F20" s="114"/>
      <c r="G20" s="114"/>
      <c r="H20" s="114"/>
      <c r="I20" s="114"/>
      <c r="J20" s="76"/>
      <c r="K20" s="76"/>
      <c r="L20" s="76"/>
      <c r="M20" s="76"/>
      <c r="N20" s="76"/>
    </row>
    <row r="21" spans="1:14" ht="30" x14ac:dyDescent="0.25">
      <c r="A21" s="126" t="s">
        <v>9</v>
      </c>
      <c r="B21" s="117" t="s">
        <v>8</v>
      </c>
      <c r="C21" s="217" t="s">
        <v>10</v>
      </c>
      <c r="D21" s="117" t="s">
        <v>11</v>
      </c>
      <c r="E21" s="117" t="s">
        <v>12</v>
      </c>
      <c r="F21" s="117" t="s">
        <v>13</v>
      </c>
      <c r="G21" s="217" t="s">
        <v>14</v>
      </c>
      <c r="H21" s="117" t="s">
        <v>16</v>
      </c>
      <c r="I21" s="217" t="s">
        <v>15</v>
      </c>
      <c r="J21" s="76"/>
      <c r="K21" s="76"/>
      <c r="L21" s="76"/>
      <c r="M21" s="76"/>
      <c r="N21" s="76"/>
    </row>
    <row r="22" spans="1:14" x14ac:dyDescent="0.25">
      <c r="A22" s="134" t="s">
        <v>42</v>
      </c>
      <c r="B22" s="118"/>
      <c r="C22" s="118"/>
      <c r="D22" s="118"/>
      <c r="E22" s="118"/>
      <c r="F22" s="118"/>
      <c r="G22" s="118"/>
      <c r="H22" s="118"/>
      <c r="I22" s="133"/>
      <c r="J22" s="76"/>
      <c r="K22" s="76"/>
      <c r="L22" s="76"/>
      <c r="M22" s="76"/>
      <c r="N22" s="76"/>
    </row>
    <row r="23" spans="1:14" x14ac:dyDescent="0.25">
      <c r="A23" s="134" t="s">
        <v>1</v>
      </c>
      <c r="B23" s="118"/>
      <c r="C23" s="118"/>
      <c r="D23" s="118"/>
      <c r="E23" s="118"/>
      <c r="F23" s="118"/>
      <c r="G23" s="118"/>
      <c r="H23" s="118"/>
      <c r="I23" s="133"/>
      <c r="J23" s="76"/>
      <c r="K23" s="76"/>
      <c r="L23" s="76"/>
      <c r="M23" s="76"/>
      <c r="N23" s="76"/>
    </row>
    <row r="24" spans="1:14" x14ac:dyDescent="0.25">
      <c r="A24" s="136" t="s">
        <v>2</v>
      </c>
      <c r="B24" s="124" t="str">
        <f ca="1">IF(B23&lt;&gt;"", "Done", IF(B22&lt;&gt;"",(B22-TODAY()),""))</f>
        <v/>
      </c>
      <c r="C24" s="124" t="str">
        <f t="shared" ref="C24:I24" ca="1" si="1">IF(C23&lt;&gt;"", "Done", IF(C22&lt;&gt;"",(C22-TODAY()),""))</f>
        <v/>
      </c>
      <c r="D24" s="124" t="str">
        <f t="shared" ca="1" si="1"/>
        <v/>
      </c>
      <c r="E24" s="124" t="str">
        <f t="shared" ca="1" si="1"/>
        <v/>
      </c>
      <c r="F24" s="124" t="str">
        <f t="shared" ca="1" si="1"/>
        <v/>
      </c>
      <c r="G24" s="124" t="str">
        <f t="shared" ca="1" si="1"/>
        <v/>
      </c>
      <c r="H24" s="120" t="str">
        <f t="shared" ca="1" si="1"/>
        <v/>
      </c>
      <c r="I24" s="122" t="str">
        <f t="shared" ca="1" si="1"/>
        <v/>
      </c>
      <c r="J24" s="76"/>
      <c r="K24" s="76"/>
      <c r="L24" s="76"/>
      <c r="M24" s="76"/>
      <c r="N24" s="76"/>
    </row>
    <row r="25" spans="1:14" x14ac:dyDescent="0.25">
      <c r="B25" s="76"/>
      <c r="C25" s="76"/>
      <c r="D25" s="76"/>
      <c r="E25" s="76"/>
      <c r="F25" s="76"/>
      <c r="G25" s="76"/>
      <c r="H25" s="123"/>
      <c r="I25" s="76"/>
      <c r="J25" s="76"/>
      <c r="K25" s="76"/>
      <c r="L25" s="76"/>
      <c r="M25" s="76"/>
      <c r="N25" s="76"/>
    </row>
    <row r="26" spans="1:14" x14ac:dyDescent="0.25"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</row>
    <row r="29" spans="1:14" ht="18.75" x14ac:dyDescent="0.3">
      <c r="A29" s="116" t="s">
        <v>21</v>
      </c>
      <c r="B29" s="66" t="s">
        <v>41</v>
      </c>
      <c r="C29" s="66" t="s">
        <v>42</v>
      </c>
      <c r="D29" s="66" t="s">
        <v>1</v>
      </c>
      <c r="E29" s="66" t="s">
        <v>67</v>
      </c>
      <c r="F29" s="1" t="s">
        <v>43</v>
      </c>
    </row>
    <row r="30" spans="1:14" x14ac:dyDescent="0.25">
      <c r="A30" s="71" t="str">
        <f>IF(B30&lt;&gt;"", IF(D30 = "", 1, ""), "")</f>
        <v/>
      </c>
      <c r="B30" s="224"/>
      <c r="C30" s="224"/>
      <c r="D30" s="224"/>
      <c r="E30" s="72"/>
      <c r="F30" s="73"/>
      <c r="I30" s="129" t="str">
        <f>IF(A30="","",HYPERLINK("#'Action Items'!A1", "Go back to Action Items"))</f>
        <v/>
      </c>
    </row>
    <row r="31" spans="1:14" x14ac:dyDescent="0.25">
      <c r="A31" s="71" t="str">
        <f>IF(B31&lt;&gt;"", IF(D31 = "", MAX($A$30:A30)+1, ""), "")</f>
        <v/>
      </c>
      <c r="B31" s="224"/>
      <c r="C31" s="224"/>
      <c r="D31" s="224"/>
      <c r="E31" s="72"/>
      <c r="F31" s="73"/>
      <c r="I31" s="129" t="str">
        <f t="shared" ref="I31:I94" si="2">IF(A31="","",HYPERLINK("#'Action Items'!A1", "Go back to Action Items"))</f>
        <v/>
      </c>
    </row>
    <row r="32" spans="1:14" x14ac:dyDescent="0.25">
      <c r="A32" s="71" t="str">
        <f>IF(B32&lt;&gt;"", IF(D32 = "", MAX($A$30:A31)+1, ""), "")</f>
        <v/>
      </c>
      <c r="B32" s="224"/>
      <c r="C32" s="224"/>
      <c r="D32" s="224"/>
      <c r="E32" s="72"/>
      <c r="F32" s="73"/>
      <c r="I32" s="129" t="str">
        <f t="shared" si="2"/>
        <v/>
      </c>
    </row>
    <row r="33" spans="1:9" x14ac:dyDescent="0.25">
      <c r="A33" s="71" t="str">
        <f>IF(B33&lt;&gt;"", IF(D33 = "", MAX($A$30:A32)+1, ""), "")</f>
        <v/>
      </c>
      <c r="B33" s="224"/>
      <c r="C33" s="224"/>
      <c r="D33" s="224"/>
      <c r="E33" s="72"/>
      <c r="F33" s="73"/>
      <c r="I33" s="129" t="str">
        <f t="shared" si="2"/>
        <v/>
      </c>
    </row>
    <row r="34" spans="1:9" x14ac:dyDescent="0.25">
      <c r="A34" s="71" t="str">
        <f>IF(B34&lt;&gt;"", IF(D34 = "", MAX($A$30:A33)+1, ""), "")</f>
        <v/>
      </c>
      <c r="B34" s="224"/>
      <c r="C34" s="224"/>
      <c r="D34" s="224"/>
      <c r="E34" s="72"/>
      <c r="F34" s="73"/>
      <c r="I34" s="129" t="str">
        <f t="shared" si="2"/>
        <v/>
      </c>
    </row>
    <row r="35" spans="1:9" x14ac:dyDescent="0.25">
      <c r="A35" s="71" t="str">
        <f>IF(B35&lt;&gt;"", IF(D35 = "", MAX($A$30:A34)+1, ""), "")</f>
        <v/>
      </c>
      <c r="B35" s="224"/>
      <c r="C35" s="224"/>
      <c r="D35" s="224"/>
      <c r="E35" s="72"/>
      <c r="F35" s="73"/>
      <c r="I35" s="129" t="str">
        <f t="shared" si="2"/>
        <v/>
      </c>
    </row>
    <row r="36" spans="1:9" x14ac:dyDescent="0.25">
      <c r="A36" s="71" t="str">
        <f>IF(B36&lt;&gt;"", IF(D36 = "", MAX($A$30:A35)+1, ""), "")</f>
        <v/>
      </c>
      <c r="B36" s="224"/>
      <c r="C36" s="224"/>
      <c r="D36" s="224"/>
      <c r="E36" s="72"/>
      <c r="F36" s="73"/>
      <c r="I36" s="129" t="str">
        <f t="shared" si="2"/>
        <v/>
      </c>
    </row>
    <row r="37" spans="1:9" x14ac:dyDescent="0.25">
      <c r="A37" s="71" t="str">
        <f>IF(B37&lt;&gt;"", IF(D37 = "", MAX($A$30:A36)+1, ""), "")</f>
        <v/>
      </c>
      <c r="B37" s="224"/>
      <c r="C37" s="224"/>
      <c r="D37" s="224"/>
      <c r="E37" s="72"/>
      <c r="F37" s="73"/>
      <c r="I37" s="129" t="str">
        <f t="shared" si="2"/>
        <v/>
      </c>
    </row>
    <row r="38" spans="1:9" x14ac:dyDescent="0.25">
      <c r="A38" s="71" t="str">
        <f>IF(B38&lt;&gt;"", IF(D38 = "", MAX($A$30:A37)+1, ""), "")</f>
        <v/>
      </c>
      <c r="B38" s="224"/>
      <c r="C38" s="224"/>
      <c r="D38" s="224"/>
      <c r="E38" s="72"/>
      <c r="F38" s="73"/>
      <c r="I38" s="129" t="str">
        <f t="shared" si="2"/>
        <v/>
      </c>
    </row>
    <row r="39" spans="1:9" x14ac:dyDescent="0.25">
      <c r="A39" s="71" t="str">
        <f>IF(B39&lt;&gt;"", IF(D39 = "", MAX($A$30:A38)+1, ""), "")</f>
        <v/>
      </c>
      <c r="B39" s="224"/>
      <c r="C39" s="224"/>
      <c r="D39" s="224"/>
      <c r="E39" s="72"/>
      <c r="F39" s="73"/>
      <c r="I39" s="129" t="str">
        <f t="shared" si="2"/>
        <v/>
      </c>
    </row>
    <row r="40" spans="1:9" x14ac:dyDescent="0.25">
      <c r="A40" s="71" t="str">
        <f>IF(B40&lt;&gt;"", IF(D40 = "", MAX($A$30:A39)+1, ""), "")</f>
        <v/>
      </c>
      <c r="B40" s="224"/>
      <c r="C40" s="224"/>
      <c r="D40" s="224"/>
      <c r="E40" s="72"/>
      <c r="F40" s="73"/>
      <c r="I40" s="129" t="str">
        <f t="shared" si="2"/>
        <v/>
      </c>
    </row>
    <row r="41" spans="1:9" x14ac:dyDescent="0.25">
      <c r="A41" s="71" t="str">
        <f>IF(B41&lt;&gt;"", IF(D41 = "", MAX($A$30:A40)+1, ""), "")</f>
        <v/>
      </c>
      <c r="B41" s="224"/>
      <c r="C41" s="224"/>
      <c r="D41" s="224"/>
      <c r="E41" s="72"/>
      <c r="F41" s="73"/>
      <c r="I41" s="129" t="str">
        <f t="shared" si="2"/>
        <v/>
      </c>
    </row>
    <row r="42" spans="1:9" x14ac:dyDescent="0.25">
      <c r="A42" s="71" t="str">
        <f>IF(B42&lt;&gt;"", IF(D42 = "", MAX($A$30:A41)+1, ""), "")</f>
        <v/>
      </c>
      <c r="B42" s="224"/>
      <c r="C42" s="224"/>
      <c r="D42" s="224"/>
      <c r="E42" s="72"/>
      <c r="F42" s="73"/>
      <c r="I42" s="129" t="str">
        <f t="shared" si="2"/>
        <v/>
      </c>
    </row>
    <row r="43" spans="1:9" x14ac:dyDescent="0.25">
      <c r="A43" s="71" t="str">
        <f>IF(B43&lt;&gt;"", IF(D43 = "", MAX($A$30:A42)+1, ""), "")</f>
        <v/>
      </c>
      <c r="B43" s="224"/>
      <c r="C43" s="224"/>
      <c r="D43" s="224"/>
      <c r="E43" s="72"/>
      <c r="F43" s="73"/>
      <c r="I43" s="129" t="str">
        <f t="shared" si="2"/>
        <v/>
      </c>
    </row>
    <row r="44" spans="1:9" x14ac:dyDescent="0.25">
      <c r="A44" s="71" t="str">
        <f>IF(B44&lt;&gt;"", IF(D44 = "", MAX($A$30:A43)+1, ""), "")</f>
        <v/>
      </c>
      <c r="B44" s="224"/>
      <c r="C44" s="224"/>
      <c r="D44" s="224"/>
      <c r="E44" s="72"/>
      <c r="F44" s="73"/>
      <c r="I44" s="129" t="str">
        <f t="shared" si="2"/>
        <v/>
      </c>
    </row>
    <row r="45" spans="1:9" x14ac:dyDescent="0.25">
      <c r="A45" s="71"/>
      <c r="B45" s="224"/>
      <c r="C45" s="224"/>
      <c r="D45" s="224"/>
      <c r="E45" s="72"/>
      <c r="F45" s="73"/>
      <c r="I45" s="129" t="str">
        <f t="shared" si="2"/>
        <v/>
      </c>
    </row>
    <row r="46" spans="1:9" x14ac:dyDescent="0.25">
      <c r="A46" s="71"/>
      <c r="B46" s="224"/>
      <c r="C46" s="224"/>
      <c r="D46" s="224"/>
      <c r="E46" s="72"/>
      <c r="F46" s="73"/>
      <c r="I46" s="129" t="str">
        <f t="shared" si="2"/>
        <v/>
      </c>
    </row>
    <row r="47" spans="1:9" x14ac:dyDescent="0.25">
      <c r="A47" s="71"/>
      <c r="B47" s="224"/>
      <c r="C47" s="224"/>
      <c r="D47" s="224"/>
      <c r="E47" s="72"/>
      <c r="F47" s="73"/>
      <c r="I47" s="129" t="str">
        <f t="shared" si="2"/>
        <v/>
      </c>
    </row>
    <row r="48" spans="1:9" x14ac:dyDescent="0.25">
      <c r="A48" s="71"/>
      <c r="B48" s="224"/>
      <c r="C48" s="224"/>
      <c r="D48" s="224"/>
      <c r="E48" s="72"/>
      <c r="F48" s="73"/>
      <c r="I48" s="129" t="str">
        <f t="shared" si="2"/>
        <v/>
      </c>
    </row>
    <row r="49" spans="1:9" x14ac:dyDescent="0.25">
      <c r="A49" s="71"/>
      <c r="B49" s="224"/>
      <c r="C49" s="224"/>
      <c r="D49" s="224"/>
      <c r="E49" s="72"/>
      <c r="F49" s="73"/>
      <c r="I49" s="129" t="str">
        <f t="shared" si="2"/>
        <v/>
      </c>
    </row>
    <row r="50" spans="1:9" x14ac:dyDescent="0.25">
      <c r="A50" s="71"/>
      <c r="B50" s="224"/>
      <c r="C50" s="224"/>
      <c r="D50" s="224"/>
      <c r="E50" s="72"/>
      <c r="F50" s="73"/>
      <c r="I50" s="129" t="str">
        <f t="shared" si="2"/>
        <v/>
      </c>
    </row>
    <row r="51" spans="1:9" x14ac:dyDescent="0.25">
      <c r="A51" s="71"/>
      <c r="B51" s="224"/>
      <c r="C51" s="224"/>
      <c r="D51" s="224"/>
      <c r="E51" s="72"/>
      <c r="F51" s="73"/>
      <c r="I51" s="129" t="str">
        <f t="shared" si="2"/>
        <v/>
      </c>
    </row>
    <row r="52" spans="1:9" x14ac:dyDescent="0.25">
      <c r="A52" s="71"/>
      <c r="B52" s="224"/>
      <c r="C52" s="224"/>
      <c r="D52" s="224"/>
      <c r="E52" s="72"/>
      <c r="F52" s="73"/>
      <c r="I52" s="129" t="str">
        <f t="shared" si="2"/>
        <v/>
      </c>
    </row>
    <row r="53" spans="1:9" x14ac:dyDescent="0.25">
      <c r="A53" s="71"/>
      <c r="B53" s="224"/>
      <c r="C53" s="224"/>
      <c r="D53" s="224"/>
      <c r="E53" s="72"/>
      <c r="F53" s="73"/>
      <c r="I53" s="129" t="str">
        <f t="shared" si="2"/>
        <v/>
      </c>
    </row>
    <row r="54" spans="1:9" x14ac:dyDescent="0.25">
      <c r="A54" s="71"/>
      <c r="B54" s="224"/>
      <c r="C54" s="224"/>
      <c r="D54" s="224"/>
      <c r="E54" s="72"/>
      <c r="F54" s="73"/>
      <c r="I54" s="129" t="str">
        <f t="shared" si="2"/>
        <v/>
      </c>
    </row>
    <row r="55" spans="1:9" x14ac:dyDescent="0.25">
      <c r="A55" s="71"/>
      <c r="B55" s="224"/>
      <c r="C55" s="224"/>
      <c r="D55" s="224"/>
      <c r="E55" s="72"/>
      <c r="F55" s="73"/>
      <c r="I55" s="129" t="str">
        <f t="shared" si="2"/>
        <v/>
      </c>
    </row>
    <row r="56" spans="1:9" x14ac:dyDescent="0.25">
      <c r="A56" s="71"/>
      <c r="B56" s="224"/>
      <c r="C56" s="224"/>
      <c r="D56" s="224"/>
      <c r="E56" s="72"/>
      <c r="F56" s="73"/>
      <c r="I56" s="129" t="str">
        <f t="shared" si="2"/>
        <v/>
      </c>
    </row>
    <row r="57" spans="1:9" x14ac:dyDescent="0.25">
      <c r="A57" s="71"/>
      <c r="B57" s="224"/>
      <c r="C57" s="224"/>
      <c r="D57" s="224"/>
      <c r="E57" s="72"/>
      <c r="F57" s="73"/>
      <c r="I57" s="129" t="str">
        <f t="shared" si="2"/>
        <v/>
      </c>
    </row>
    <row r="58" spans="1:9" x14ac:dyDescent="0.25">
      <c r="A58" s="71"/>
      <c r="B58" s="224"/>
      <c r="C58" s="224"/>
      <c r="D58" s="224"/>
      <c r="E58" s="72"/>
      <c r="F58" s="73"/>
      <c r="I58" s="129" t="str">
        <f t="shared" si="2"/>
        <v/>
      </c>
    </row>
    <row r="59" spans="1:9" x14ac:dyDescent="0.25">
      <c r="A59" s="71"/>
      <c r="B59" s="224"/>
      <c r="C59" s="224"/>
      <c r="D59" s="224"/>
      <c r="E59" s="72"/>
      <c r="F59" s="73"/>
      <c r="I59" s="129" t="str">
        <f t="shared" si="2"/>
        <v/>
      </c>
    </row>
    <row r="60" spans="1:9" x14ac:dyDescent="0.25">
      <c r="A60" s="71"/>
      <c r="B60" s="224"/>
      <c r="C60" s="224"/>
      <c r="D60" s="224"/>
      <c r="E60" s="72"/>
      <c r="F60" s="73"/>
      <c r="I60" s="129" t="str">
        <f t="shared" si="2"/>
        <v/>
      </c>
    </row>
    <row r="61" spans="1:9" x14ac:dyDescent="0.25">
      <c r="A61" s="71"/>
      <c r="B61" s="224"/>
      <c r="C61" s="224"/>
      <c r="D61" s="224"/>
      <c r="E61" s="72"/>
      <c r="F61" s="73"/>
      <c r="I61" s="129" t="str">
        <f t="shared" si="2"/>
        <v/>
      </c>
    </row>
    <row r="62" spans="1:9" x14ac:dyDescent="0.25">
      <c r="A62" s="71"/>
      <c r="B62" s="224"/>
      <c r="C62" s="224"/>
      <c r="D62" s="224"/>
      <c r="E62" s="72"/>
      <c r="F62" s="73"/>
      <c r="I62" s="129" t="str">
        <f t="shared" si="2"/>
        <v/>
      </c>
    </row>
    <row r="63" spans="1:9" x14ac:dyDescent="0.25">
      <c r="A63" s="71"/>
      <c r="B63" s="224"/>
      <c r="C63" s="224"/>
      <c r="D63" s="224"/>
      <c r="E63" s="72"/>
      <c r="F63" s="73"/>
      <c r="I63" s="129" t="str">
        <f t="shared" si="2"/>
        <v/>
      </c>
    </row>
    <row r="64" spans="1:9" x14ac:dyDescent="0.25">
      <c r="A64" s="71"/>
      <c r="B64" s="224"/>
      <c r="C64" s="224"/>
      <c r="D64" s="224"/>
      <c r="E64" s="72"/>
      <c r="F64" s="73"/>
      <c r="I64" s="129" t="str">
        <f t="shared" si="2"/>
        <v/>
      </c>
    </row>
    <row r="65" spans="1:9" x14ac:dyDescent="0.25">
      <c r="A65" s="71"/>
      <c r="B65" s="224"/>
      <c r="C65" s="224"/>
      <c r="D65" s="224"/>
      <c r="E65" s="72"/>
      <c r="F65" s="73"/>
      <c r="I65" s="129" t="str">
        <f t="shared" si="2"/>
        <v/>
      </c>
    </row>
    <row r="66" spans="1:9" x14ac:dyDescent="0.25">
      <c r="A66" s="71"/>
      <c r="B66" s="224"/>
      <c r="C66" s="224"/>
      <c r="D66" s="224"/>
      <c r="E66" s="72"/>
      <c r="F66" s="73"/>
      <c r="I66" s="129" t="str">
        <f t="shared" si="2"/>
        <v/>
      </c>
    </row>
    <row r="67" spans="1:9" x14ac:dyDescent="0.25">
      <c r="A67" s="71"/>
      <c r="B67" s="224"/>
      <c r="C67" s="224"/>
      <c r="D67" s="224"/>
      <c r="E67" s="72"/>
      <c r="F67" s="73"/>
      <c r="I67" s="129" t="str">
        <f t="shared" si="2"/>
        <v/>
      </c>
    </row>
    <row r="68" spans="1:9" x14ac:dyDescent="0.25">
      <c r="A68" s="71"/>
      <c r="B68" s="224"/>
      <c r="C68" s="224"/>
      <c r="D68" s="224"/>
      <c r="E68" s="72"/>
      <c r="F68" s="73"/>
      <c r="I68" s="129" t="str">
        <f t="shared" si="2"/>
        <v/>
      </c>
    </row>
    <row r="69" spans="1:9" x14ac:dyDescent="0.25">
      <c r="A69" s="71"/>
      <c r="B69" s="224"/>
      <c r="C69" s="224"/>
      <c r="D69" s="224"/>
      <c r="E69" s="72"/>
      <c r="F69" s="73"/>
      <c r="I69" s="129" t="str">
        <f t="shared" si="2"/>
        <v/>
      </c>
    </row>
    <row r="70" spans="1:9" x14ac:dyDescent="0.25">
      <c r="A70" s="71"/>
      <c r="B70" s="224"/>
      <c r="C70" s="224"/>
      <c r="D70" s="224"/>
      <c r="E70" s="72"/>
      <c r="F70" s="73"/>
      <c r="I70" s="129" t="str">
        <f t="shared" si="2"/>
        <v/>
      </c>
    </row>
    <row r="71" spans="1:9" x14ac:dyDescent="0.25">
      <c r="A71" s="71"/>
      <c r="B71" s="224"/>
      <c r="C71" s="224"/>
      <c r="D71" s="224"/>
      <c r="E71" s="72"/>
      <c r="F71" s="73"/>
      <c r="I71" s="129" t="str">
        <f t="shared" si="2"/>
        <v/>
      </c>
    </row>
    <row r="72" spans="1:9" x14ac:dyDescent="0.25">
      <c r="A72" s="71"/>
      <c r="B72" s="224"/>
      <c r="C72" s="224"/>
      <c r="D72" s="224"/>
      <c r="E72" s="72"/>
      <c r="F72" s="73"/>
      <c r="I72" s="129" t="str">
        <f t="shared" si="2"/>
        <v/>
      </c>
    </row>
    <row r="73" spans="1:9" x14ac:dyDescent="0.25">
      <c r="A73" s="71"/>
      <c r="B73" s="224"/>
      <c r="C73" s="224"/>
      <c r="D73" s="224"/>
      <c r="E73" s="72"/>
      <c r="F73" s="73"/>
      <c r="I73" s="129" t="str">
        <f t="shared" si="2"/>
        <v/>
      </c>
    </row>
    <row r="74" spans="1:9" x14ac:dyDescent="0.25">
      <c r="A74" s="71"/>
      <c r="B74" s="224"/>
      <c r="C74" s="224"/>
      <c r="D74" s="224"/>
      <c r="E74" s="72"/>
      <c r="F74" s="73"/>
      <c r="I74" s="129" t="str">
        <f t="shared" si="2"/>
        <v/>
      </c>
    </row>
    <row r="75" spans="1:9" x14ac:dyDescent="0.25">
      <c r="A75" s="71"/>
      <c r="B75" s="224"/>
      <c r="C75" s="224"/>
      <c r="D75" s="224"/>
      <c r="E75" s="72"/>
      <c r="F75" s="73"/>
      <c r="I75" s="129" t="str">
        <f t="shared" si="2"/>
        <v/>
      </c>
    </row>
    <row r="76" spans="1:9" x14ac:dyDescent="0.25">
      <c r="A76" s="71"/>
      <c r="B76" s="224"/>
      <c r="C76" s="224"/>
      <c r="D76" s="224"/>
      <c r="E76" s="72"/>
      <c r="F76" s="73"/>
      <c r="I76" s="129" t="str">
        <f t="shared" si="2"/>
        <v/>
      </c>
    </row>
    <row r="77" spans="1:9" x14ac:dyDescent="0.25">
      <c r="A77" s="71"/>
      <c r="B77" s="224"/>
      <c r="C77" s="224"/>
      <c r="D77" s="224"/>
      <c r="E77" s="72"/>
      <c r="F77" s="73"/>
      <c r="I77" s="129" t="str">
        <f t="shared" si="2"/>
        <v/>
      </c>
    </row>
    <row r="78" spans="1:9" x14ac:dyDescent="0.25">
      <c r="A78" s="71"/>
      <c r="B78" s="224"/>
      <c r="C78" s="224"/>
      <c r="D78" s="224"/>
      <c r="E78" s="72"/>
      <c r="F78" s="73"/>
      <c r="I78" s="129" t="str">
        <f t="shared" si="2"/>
        <v/>
      </c>
    </row>
    <row r="79" spans="1:9" x14ac:dyDescent="0.25">
      <c r="A79" s="71"/>
      <c r="B79" s="224"/>
      <c r="C79" s="224"/>
      <c r="D79" s="224"/>
      <c r="E79" s="72"/>
      <c r="F79" s="73"/>
      <c r="I79" s="129" t="str">
        <f t="shared" si="2"/>
        <v/>
      </c>
    </row>
    <row r="80" spans="1:9" x14ac:dyDescent="0.25">
      <c r="A80" s="71"/>
      <c r="B80" s="224"/>
      <c r="C80" s="224"/>
      <c r="D80" s="224"/>
      <c r="E80" s="72"/>
      <c r="F80" s="73"/>
      <c r="I80" s="129" t="str">
        <f t="shared" si="2"/>
        <v/>
      </c>
    </row>
    <row r="81" spans="1:9" x14ac:dyDescent="0.25">
      <c r="A81" s="71"/>
      <c r="B81" s="224"/>
      <c r="C81" s="224"/>
      <c r="D81" s="224"/>
      <c r="E81" s="72"/>
      <c r="F81" s="73"/>
      <c r="I81" s="129" t="str">
        <f t="shared" si="2"/>
        <v/>
      </c>
    </row>
    <row r="82" spans="1:9" x14ac:dyDescent="0.25">
      <c r="A82" s="71"/>
      <c r="B82" s="224"/>
      <c r="C82" s="224"/>
      <c r="D82" s="224"/>
      <c r="E82" s="72"/>
      <c r="F82" s="73"/>
      <c r="I82" s="129" t="str">
        <f t="shared" si="2"/>
        <v/>
      </c>
    </row>
    <row r="83" spans="1:9" x14ac:dyDescent="0.25">
      <c r="A83" s="71"/>
      <c r="B83" s="224"/>
      <c r="C83" s="224"/>
      <c r="D83" s="224"/>
      <c r="E83" s="72"/>
      <c r="F83" s="73"/>
      <c r="I83" s="129" t="str">
        <f t="shared" si="2"/>
        <v/>
      </c>
    </row>
    <row r="84" spans="1:9" x14ac:dyDescent="0.25">
      <c r="A84" s="71"/>
      <c r="B84" s="224"/>
      <c r="C84" s="224"/>
      <c r="D84" s="224"/>
      <c r="E84" s="72"/>
      <c r="F84" s="73"/>
      <c r="I84" s="129" t="str">
        <f t="shared" si="2"/>
        <v/>
      </c>
    </row>
    <row r="85" spans="1:9" x14ac:dyDescent="0.25">
      <c r="A85" s="71"/>
      <c r="B85" s="224"/>
      <c r="C85" s="224"/>
      <c r="D85" s="224"/>
      <c r="E85" s="72"/>
      <c r="F85" s="73"/>
      <c r="I85" s="129" t="str">
        <f t="shared" si="2"/>
        <v/>
      </c>
    </row>
    <row r="86" spans="1:9" x14ac:dyDescent="0.25">
      <c r="A86" s="71"/>
      <c r="B86" s="224"/>
      <c r="C86" s="224"/>
      <c r="D86" s="224"/>
      <c r="E86" s="72"/>
      <c r="F86" s="73"/>
      <c r="I86" s="129" t="str">
        <f t="shared" si="2"/>
        <v/>
      </c>
    </row>
    <row r="87" spans="1:9" x14ac:dyDescent="0.25">
      <c r="A87" s="71"/>
      <c r="B87" s="224"/>
      <c r="C87" s="224"/>
      <c r="D87" s="224"/>
      <c r="E87" s="72"/>
      <c r="F87" s="73"/>
      <c r="I87" s="129" t="str">
        <f t="shared" si="2"/>
        <v/>
      </c>
    </row>
    <row r="88" spans="1:9" x14ac:dyDescent="0.25">
      <c r="A88" s="71"/>
      <c r="B88" s="224"/>
      <c r="C88" s="224"/>
      <c r="D88" s="224"/>
      <c r="E88" s="72"/>
      <c r="F88" s="73"/>
      <c r="I88" s="129" t="str">
        <f t="shared" si="2"/>
        <v/>
      </c>
    </row>
    <row r="89" spans="1:9" x14ac:dyDescent="0.25">
      <c r="A89" s="71"/>
      <c r="B89" s="224"/>
      <c r="C89" s="224"/>
      <c r="D89" s="224"/>
      <c r="E89" s="72"/>
      <c r="F89" s="73"/>
      <c r="I89" s="129" t="str">
        <f t="shared" si="2"/>
        <v/>
      </c>
    </row>
    <row r="90" spans="1:9" x14ac:dyDescent="0.25">
      <c r="A90" s="71"/>
      <c r="B90" s="224"/>
      <c r="C90" s="224"/>
      <c r="D90" s="224"/>
      <c r="E90" s="72"/>
      <c r="F90" s="73"/>
      <c r="I90" s="129" t="str">
        <f t="shared" si="2"/>
        <v/>
      </c>
    </row>
    <row r="91" spans="1:9" x14ac:dyDescent="0.25">
      <c r="A91" s="71"/>
      <c r="B91" s="224"/>
      <c r="C91" s="224"/>
      <c r="D91" s="224"/>
      <c r="E91" s="72"/>
      <c r="F91" s="73"/>
      <c r="I91" s="129" t="str">
        <f t="shared" si="2"/>
        <v/>
      </c>
    </row>
    <row r="92" spans="1:9" x14ac:dyDescent="0.25">
      <c r="A92" s="71"/>
      <c r="B92" s="224"/>
      <c r="C92" s="224"/>
      <c r="D92" s="224"/>
      <c r="E92" s="72"/>
      <c r="F92" s="73"/>
      <c r="I92" s="129" t="str">
        <f t="shared" si="2"/>
        <v/>
      </c>
    </row>
    <row r="93" spans="1:9" x14ac:dyDescent="0.25">
      <c r="A93" s="71"/>
      <c r="B93" s="224"/>
      <c r="C93" s="224"/>
      <c r="D93" s="224"/>
      <c r="E93" s="72"/>
      <c r="F93" s="73"/>
      <c r="I93" s="129" t="str">
        <f t="shared" si="2"/>
        <v/>
      </c>
    </row>
    <row r="94" spans="1:9" x14ac:dyDescent="0.25">
      <c r="A94" s="71"/>
      <c r="B94" s="224"/>
      <c r="C94" s="224"/>
      <c r="D94" s="224"/>
      <c r="E94" s="72"/>
      <c r="F94" s="73"/>
      <c r="I94" s="129" t="str">
        <f t="shared" si="2"/>
        <v/>
      </c>
    </row>
    <row r="95" spans="1:9" x14ac:dyDescent="0.25">
      <c r="A95" s="71"/>
      <c r="B95" s="224"/>
      <c r="C95" s="224"/>
      <c r="D95" s="224"/>
      <c r="E95" s="72"/>
      <c r="F95" s="73"/>
      <c r="I95" s="129" t="str">
        <f t="shared" ref="I95:I108" si="3">IF(A95="","",HYPERLINK("#'Action Items'!A1", "Go back to Action Items"))</f>
        <v/>
      </c>
    </row>
    <row r="96" spans="1:9" x14ac:dyDescent="0.25">
      <c r="A96" s="71"/>
      <c r="B96" s="224"/>
      <c r="C96" s="224"/>
      <c r="D96" s="224"/>
      <c r="E96" s="72"/>
      <c r="F96" s="73"/>
      <c r="I96" s="129" t="str">
        <f t="shared" si="3"/>
        <v/>
      </c>
    </row>
    <row r="97" spans="1:9" x14ac:dyDescent="0.25">
      <c r="A97" s="71"/>
      <c r="B97" s="224"/>
      <c r="C97" s="224"/>
      <c r="D97" s="224"/>
      <c r="E97" s="72"/>
      <c r="F97" s="73"/>
      <c r="I97" s="129" t="str">
        <f t="shared" si="3"/>
        <v/>
      </c>
    </row>
    <row r="98" spans="1:9" x14ac:dyDescent="0.25">
      <c r="A98" s="71"/>
      <c r="B98" s="224"/>
      <c r="C98" s="224"/>
      <c r="D98" s="224"/>
      <c r="E98" s="72"/>
      <c r="F98" s="73"/>
      <c r="I98" s="129" t="str">
        <f t="shared" si="3"/>
        <v/>
      </c>
    </row>
    <row r="99" spans="1:9" x14ac:dyDescent="0.25">
      <c r="A99" s="71"/>
      <c r="B99" s="224"/>
      <c r="C99" s="224"/>
      <c r="D99" s="224"/>
      <c r="E99" s="72"/>
      <c r="F99" s="73"/>
      <c r="I99" s="129" t="str">
        <f t="shared" si="3"/>
        <v/>
      </c>
    </row>
    <row r="100" spans="1:9" x14ac:dyDescent="0.25">
      <c r="A100" s="71"/>
      <c r="B100" s="224"/>
      <c r="C100" s="224"/>
      <c r="D100" s="224"/>
      <c r="E100" s="72"/>
      <c r="F100" s="73"/>
      <c r="I100" s="129" t="str">
        <f t="shared" si="3"/>
        <v/>
      </c>
    </row>
    <row r="101" spans="1:9" x14ac:dyDescent="0.25">
      <c r="A101" s="71"/>
      <c r="B101" s="224"/>
      <c r="C101" s="224"/>
      <c r="D101" s="224"/>
      <c r="E101" s="72"/>
      <c r="F101" s="73"/>
      <c r="I101" s="129" t="str">
        <f t="shared" si="3"/>
        <v/>
      </c>
    </row>
    <row r="102" spans="1:9" x14ac:dyDescent="0.25">
      <c r="A102" s="71"/>
      <c r="B102" s="224"/>
      <c r="C102" s="224"/>
      <c r="D102" s="224"/>
      <c r="E102" s="72"/>
      <c r="F102" s="73"/>
      <c r="I102" s="129" t="str">
        <f t="shared" si="3"/>
        <v/>
      </c>
    </row>
    <row r="103" spans="1:9" x14ac:dyDescent="0.25">
      <c r="A103" s="71"/>
      <c r="B103" s="224"/>
      <c r="C103" s="224"/>
      <c r="D103" s="224"/>
      <c r="E103" s="72"/>
      <c r="F103" s="73"/>
      <c r="I103" s="129" t="str">
        <f t="shared" si="3"/>
        <v/>
      </c>
    </row>
    <row r="104" spans="1:9" x14ac:dyDescent="0.25">
      <c r="A104" s="71"/>
      <c r="B104" s="224"/>
      <c r="C104" s="224"/>
      <c r="D104" s="224"/>
      <c r="E104" s="72"/>
      <c r="F104" s="73"/>
      <c r="I104" s="129" t="str">
        <f t="shared" si="3"/>
        <v/>
      </c>
    </row>
    <row r="105" spans="1:9" x14ac:dyDescent="0.25">
      <c r="A105" s="71"/>
      <c r="B105" s="224"/>
      <c r="C105" s="224"/>
      <c r="D105" s="224"/>
      <c r="E105" s="72"/>
      <c r="F105" s="73"/>
      <c r="I105" s="129" t="str">
        <f t="shared" si="3"/>
        <v/>
      </c>
    </row>
    <row r="106" spans="1:9" x14ac:dyDescent="0.25">
      <c r="A106" s="71"/>
      <c r="B106" s="224"/>
      <c r="C106" s="224"/>
      <c r="D106" s="224"/>
      <c r="E106" s="72"/>
      <c r="F106" s="73"/>
      <c r="I106" s="129" t="str">
        <f t="shared" si="3"/>
        <v/>
      </c>
    </row>
    <row r="107" spans="1:9" x14ac:dyDescent="0.25">
      <c r="A107" s="71"/>
      <c r="B107" s="224"/>
      <c r="C107" s="224"/>
      <c r="D107" s="224"/>
      <c r="E107" s="72"/>
      <c r="F107" s="73"/>
      <c r="I107" s="129" t="str">
        <f t="shared" si="3"/>
        <v/>
      </c>
    </row>
    <row r="108" spans="1:9" x14ac:dyDescent="0.25">
      <c r="A108" s="71"/>
      <c r="B108" s="224"/>
      <c r="C108" s="224"/>
      <c r="D108" s="224"/>
      <c r="E108" s="72"/>
      <c r="F108" s="73"/>
      <c r="I108" s="129" t="str">
        <f t="shared" si="3"/>
        <v/>
      </c>
    </row>
    <row r="109" spans="1:9" x14ac:dyDescent="0.25">
      <c r="I109" s="129"/>
    </row>
    <row r="110" spans="1:9" x14ac:dyDescent="0.25">
      <c r="I110" s="129"/>
    </row>
  </sheetData>
  <mergeCells count="4">
    <mergeCell ref="E8:G8"/>
    <mergeCell ref="E10:G10"/>
    <mergeCell ref="E11:G11"/>
    <mergeCell ref="E12:G12"/>
  </mergeCells>
  <conditionalFormatting sqref="B19:N19 B25:N26 J20:N24">
    <cfRule type="iconSet" priority="3">
      <iconSet>
        <cfvo type="percent" val="0"/>
        <cfvo type="num" val="1"/>
        <cfvo type="num" val="3"/>
      </iconSet>
    </cfRule>
  </conditionalFormatting>
  <conditionalFormatting sqref="B24:H24">
    <cfRule type="iconSet" priority="2">
      <iconSet>
        <cfvo type="percent" val="0"/>
        <cfvo type="num" val="1"/>
        <cfvo type="num" val="3"/>
      </iconSet>
    </cfRule>
  </conditionalFormatting>
  <conditionalFormatting sqref="I24">
    <cfRule type="iconSet" priority="1">
      <iconSet>
        <cfvo type="percent" val="0"/>
        <cfvo type="num" val="1"/>
        <cfvo type="num" val="3"/>
      </iconSet>
    </cfRule>
  </conditionalFormatting>
  <dataValidations count="4">
    <dataValidation allowBlank="1" showInputMessage="1" showErrorMessage="1" prompt="TK, License, NRE or Royalty" sqref="B7"/>
    <dataValidation allowBlank="1" showInputMessage="1" showErrorMessage="1" prompt="IPD or CSD" sqref="B8"/>
    <dataValidation allowBlank="1" showInputMessage="1" showErrorMessage="1" prompt="70% - 100% : Most likely close in this quarter_x000a_40% - 60% : Normal chance to close_x000a_0% - 30% : Low chance to close" sqref="B10"/>
    <dataValidation allowBlank="1" showInputMessage="1" showErrorMessage="1" prompt="Q1, Q2, Q3 or Q4" sqref="B11"/>
  </dataValidations>
  <hyperlinks>
    <hyperlink ref="A1" location="Menu!A1" display="Back To Menu"/>
    <hyperlink ref="B1" location="'Regular Cases'!A1" display="Regular Cases"/>
    <hyperlink ref="C1" location="QECD!B4" display="QECD"/>
    <hyperlink ref="D1" location="'Action Items'!A1" display="Action Items"/>
    <hyperlink ref="E1" location="Summary!A1" display="Summary"/>
    <hyperlink ref="F1" location="Weekly!A1" display="Weekly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Please choose &quot;High&quot;, &quot;Low&quot; or &quot;Funnel&quot; from the drop-down list, or enter it yourself._x000a__x000a_Funnel -- This project is being cooked and may go real in the next few quarters.">
          <x14:formula1>
            <xm:f>Worksheet!$A$2:$A$4</xm:f>
          </x14:formula1>
          <xm:sqref>B12</xm:sqref>
        </x14:dataValidation>
      </x14:dataValidations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Q110"/>
  <sheetViews>
    <sheetView workbookViewId="0">
      <pane ySplit="2" topLeftCell="A3" activePane="bottomLeft" state="frozen"/>
      <selection pane="bottomLeft"/>
    </sheetView>
  </sheetViews>
  <sheetFormatPr defaultColWidth="18.42578125" defaultRowHeight="15" x14ac:dyDescent="0.25"/>
  <cols>
    <col min="1" max="1" width="24.5703125" style="1" customWidth="1"/>
    <col min="2" max="8" width="15.85546875" style="1" customWidth="1"/>
    <col min="9" max="9" width="17.140625" style="1" bestFit="1" customWidth="1"/>
    <col min="10" max="11" width="15.85546875" style="1" customWidth="1"/>
    <col min="12" max="14" width="15.85546875" style="1" hidden="1" customWidth="1"/>
    <col min="15" max="17" width="0" style="1" hidden="1" customWidth="1"/>
    <col min="18" max="16384" width="18.42578125" style="1"/>
  </cols>
  <sheetData>
    <row r="1" spans="1:17" s="68" customFormat="1" ht="18.75" x14ac:dyDescent="0.25">
      <c r="A1" s="226" t="s">
        <v>150</v>
      </c>
      <c r="B1" s="226" t="s">
        <v>149</v>
      </c>
      <c r="C1" s="226" t="s">
        <v>113</v>
      </c>
      <c r="D1" s="226" t="s">
        <v>21</v>
      </c>
      <c r="E1" s="226" t="s">
        <v>114</v>
      </c>
      <c r="F1" s="226" t="s">
        <v>177</v>
      </c>
    </row>
    <row r="2" spans="1:17" ht="4.5" customHeight="1" x14ac:dyDescent="0.25"/>
    <row r="3" spans="1:17" ht="28.5" x14ac:dyDescent="0.45">
      <c r="D3" s="223" t="str">
        <f ca="1">MID(CELL("filename",A1),FIND("]",CELL("filename",A1))+1,255)  &amp; IF(B5&lt;&gt;"", " : " &amp; B5 &amp; " - " &amp; B6, "")</f>
        <v>Project 37</v>
      </c>
    </row>
    <row r="4" spans="1:17" ht="18.75" x14ac:dyDescent="0.3">
      <c r="A4" s="115" t="s">
        <v>141</v>
      </c>
      <c r="B4" s="95"/>
      <c r="C4" s="95"/>
      <c r="D4" s="95"/>
      <c r="E4" s="95"/>
      <c r="F4" s="95" t="s">
        <v>153</v>
      </c>
      <c r="G4" s="95" t="s">
        <v>154</v>
      </c>
      <c r="L4" s="1" t="s">
        <v>147</v>
      </c>
      <c r="M4" s="1" t="s">
        <v>146</v>
      </c>
      <c r="N4" s="1" t="s">
        <v>152</v>
      </c>
      <c r="P4" s="1" t="s">
        <v>158</v>
      </c>
      <c r="Q4" s="1" t="s">
        <v>155</v>
      </c>
    </row>
    <row r="5" spans="1:17" x14ac:dyDescent="0.25">
      <c r="A5" s="95" t="s">
        <v>156</v>
      </c>
      <c r="B5" s="97"/>
      <c r="C5" s="95"/>
      <c r="D5" s="95" t="s">
        <v>20</v>
      </c>
      <c r="E5" s="95"/>
      <c r="F5" s="98"/>
      <c r="G5" s="98"/>
      <c r="L5" s="218" t="str">
        <f>IF(I23&lt;&gt;"", F5,"")</f>
        <v/>
      </c>
      <c r="M5" s="218" t="str">
        <f>IF(I23&lt;&gt;"","",IF(B10&gt;=40%,F5,""))</f>
        <v/>
      </c>
      <c r="N5" s="218">
        <f>IF(I23&lt;&gt;"","",IF(B10&lt;40%,F5,""))</f>
        <v>0</v>
      </c>
      <c r="P5" s="218" t="str">
        <f>IF(I23&lt;&gt;"", F6,"")</f>
        <v/>
      </c>
      <c r="Q5" s="1">
        <f>IF(P5 = "", F6, "")</f>
        <v>0</v>
      </c>
    </row>
    <row r="6" spans="1:17" x14ac:dyDescent="0.25">
      <c r="A6" s="95" t="s">
        <v>157</v>
      </c>
      <c r="B6" s="97"/>
      <c r="C6" s="95"/>
      <c r="D6" s="95" t="s">
        <v>45</v>
      </c>
      <c r="E6" s="95"/>
      <c r="F6" s="98"/>
      <c r="G6" s="98"/>
    </row>
    <row r="7" spans="1:17" x14ac:dyDescent="0.25">
      <c r="A7" s="95" t="s">
        <v>44</v>
      </c>
      <c r="B7" s="97"/>
      <c r="C7" s="95"/>
      <c r="D7" s="95"/>
      <c r="E7" s="95"/>
      <c r="F7" s="95"/>
      <c r="G7" s="95"/>
    </row>
    <row r="8" spans="1:17" x14ac:dyDescent="0.25">
      <c r="A8" s="95" t="s">
        <v>17</v>
      </c>
      <c r="B8" s="97"/>
      <c r="C8" s="95"/>
      <c r="D8" s="95" t="s">
        <v>43</v>
      </c>
      <c r="E8" s="253"/>
      <c r="F8" s="253"/>
      <c r="G8" s="253"/>
    </row>
    <row r="9" spans="1:17" x14ac:dyDescent="0.25">
      <c r="A9" s="95" t="s">
        <v>18</v>
      </c>
      <c r="B9" s="97"/>
      <c r="C9" s="95"/>
      <c r="D9" s="95"/>
      <c r="E9" s="95"/>
      <c r="F9" s="95"/>
      <c r="G9" s="95"/>
    </row>
    <row r="10" spans="1:17" x14ac:dyDescent="0.25">
      <c r="A10" s="95" t="s">
        <v>19</v>
      </c>
      <c r="B10" s="99"/>
      <c r="C10" s="95"/>
      <c r="D10" s="95" t="s">
        <v>159</v>
      </c>
      <c r="E10" s="253"/>
      <c r="F10" s="253"/>
      <c r="G10" s="253"/>
    </row>
    <row r="11" spans="1:17" x14ac:dyDescent="0.25">
      <c r="A11" s="95" t="s">
        <v>166</v>
      </c>
      <c r="B11" s="97"/>
      <c r="C11" s="95"/>
      <c r="D11" s="95" t="s">
        <v>160</v>
      </c>
      <c r="E11" s="253"/>
      <c r="F11" s="253"/>
      <c r="G11" s="253"/>
    </row>
    <row r="12" spans="1:17" x14ac:dyDescent="0.25">
      <c r="A12" s="95" t="s">
        <v>118</v>
      </c>
      <c r="B12" s="97"/>
      <c r="C12" s="95"/>
      <c r="D12" s="95" t="s">
        <v>161</v>
      </c>
      <c r="E12" s="253"/>
      <c r="F12" s="253"/>
      <c r="G12" s="253"/>
    </row>
    <row r="15" spans="1:17" ht="18.75" x14ac:dyDescent="0.3">
      <c r="A15" s="115" t="str">
        <f>"Stage: " &amp; B15</f>
        <v xml:space="preserve">Stage: </v>
      </c>
      <c r="B15" s="132" t="str">
        <f>IF(I23&lt;&gt;"", 10, IF(G23&lt;&gt;"", 8, IF(C23&lt;&gt;"", 6, IF(E18&lt;&gt;"", 4, IF(B18&lt;&gt;"", 2, "")))))</f>
        <v/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</row>
    <row r="16" spans="1:17" x14ac:dyDescent="0.25">
      <c r="A16" s="127" t="s">
        <v>0</v>
      </c>
      <c r="B16" s="216" t="s">
        <v>3</v>
      </c>
      <c r="C16" s="125" t="s">
        <v>6</v>
      </c>
      <c r="D16" s="125" t="s">
        <v>4</v>
      </c>
      <c r="E16" s="216" t="s">
        <v>5</v>
      </c>
      <c r="F16" s="125" t="s">
        <v>7</v>
      </c>
      <c r="G16" s="95"/>
      <c r="H16" s="95"/>
      <c r="I16" s="95"/>
      <c r="J16" s="95"/>
      <c r="K16" s="95"/>
      <c r="L16" s="95"/>
      <c r="M16" s="95"/>
      <c r="N16" s="95"/>
    </row>
    <row r="17" spans="1:14" x14ac:dyDescent="0.25">
      <c r="A17" s="126" t="s">
        <v>42</v>
      </c>
      <c r="B17" s="119"/>
      <c r="C17" s="119"/>
      <c r="D17" s="119"/>
      <c r="E17" s="119"/>
      <c r="F17" s="140"/>
      <c r="G17" s="96"/>
      <c r="H17" s="96"/>
      <c r="I17" s="96"/>
      <c r="J17" s="96"/>
      <c r="K17" s="96"/>
      <c r="L17" s="96"/>
      <c r="M17" s="96"/>
      <c r="N17" s="96"/>
    </row>
    <row r="18" spans="1:14" x14ac:dyDescent="0.25">
      <c r="A18" s="134" t="s">
        <v>1</v>
      </c>
      <c r="B18" s="118"/>
      <c r="C18" s="118"/>
      <c r="D18" s="118"/>
      <c r="E18" s="118"/>
      <c r="F18" s="133"/>
      <c r="G18" s="96"/>
      <c r="H18" s="96"/>
      <c r="I18" s="96"/>
      <c r="J18" s="96"/>
      <c r="K18" s="96"/>
      <c r="L18" s="96"/>
      <c r="M18" s="96"/>
      <c r="N18" s="96"/>
    </row>
    <row r="19" spans="1:14" x14ac:dyDescent="0.25">
      <c r="A19" s="134" t="s">
        <v>2</v>
      </c>
      <c r="B19" s="121" t="str">
        <f ca="1">IF(B18&lt;&gt;"", "Done", IF(B17&lt;&gt;"",(B17-TODAY()),""))</f>
        <v/>
      </c>
      <c r="C19" s="121" t="str">
        <f t="shared" ref="C19:N19" ca="1" si="0">IF(C18&lt;&gt;"", "Done", IF(C17&lt;&gt;"",(C17-TODAY()),""))</f>
        <v/>
      </c>
      <c r="D19" s="121" t="str">
        <f t="shared" ca="1" si="0"/>
        <v/>
      </c>
      <c r="E19" s="121" t="str">
        <f t="shared" ca="1" si="0"/>
        <v/>
      </c>
      <c r="F19" s="122" t="str">
        <f t="shared" ca="1" si="0"/>
        <v/>
      </c>
      <c r="G19" s="100" t="str">
        <f t="shared" ca="1" si="0"/>
        <v/>
      </c>
      <c r="H19" s="100" t="str">
        <f t="shared" ca="1" si="0"/>
        <v/>
      </c>
      <c r="I19" s="100" t="str">
        <f t="shared" ca="1" si="0"/>
        <v/>
      </c>
      <c r="J19" s="76" t="str">
        <f t="shared" ca="1" si="0"/>
        <v/>
      </c>
      <c r="K19" s="76" t="str">
        <f t="shared" ca="1" si="0"/>
        <v/>
      </c>
      <c r="L19" s="76" t="str">
        <f t="shared" ca="1" si="0"/>
        <v/>
      </c>
      <c r="M19" s="76" t="str">
        <f t="shared" ca="1" si="0"/>
        <v/>
      </c>
      <c r="N19" s="76" t="str">
        <f t="shared" ca="1" si="0"/>
        <v/>
      </c>
    </row>
    <row r="20" spans="1:14" x14ac:dyDescent="0.25">
      <c r="A20" s="135"/>
      <c r="B20" s="114"/>
      <c r="C20" s="114"/>
      <c r="D20" s="114"/>
      <c r="E20" s="114"/>
      <c r="F20" s="114"/>
      <c r="G20" s="114"/>
      <c r="H20" s="114"/>
      <c r="I20" s="114"/>
      <c r="J20" s="76"/>
      <c r="K20" s="76"/>
      <c r="L20" s="76"/>
      <c r="M20" s="76"/>
      <c r="N20" s="76"/>
    </row>
    <row r="21" spans="1:14" ht="30" x14ac:dyDescent="0.25">
      <c r="A21" s="126" t="s">
        <v>9</v>
      </c>
      <c r="B21" s="117" t="s">
        <v>8</v>
      </c>
      <c r="C21" s="217" t="s">
        <v>10</v>
      </c>
      <c r="D21" s="117" t="s">
        <v>11</v>
      </c>
      <c r="E21" s="117" t="s">
        <v>12</v>
      </c>
      <c r="F21" s="117" t="s">
        <v>13</v>
      </c>
      <c r="G21" s="217" t="s">
        <v>14</v>
      </c>
      <c r="H21" s="117" t="s">
        <v>16</v>
      </c>
      <c r="I21" s="217" t="s">
        <v>15</v>
      </c>
      <c r="J21" s="76"/>
      <c r="K21" s="76"/>
      <c r="L21" s="76"/>
      <c r="M21" s="76"/>
      <c r="N21" s="76"/>
    </row>
    <row r="22" spans="1:14" x14ac:dyDescent="0.25">
      <c r="A22" s="134" t="s">
        <v>42</v>
      </c>
      <c r="B22" s="118"/>
      <c r="C22" s="118"/>
      <c r="D22" s="118"/>
      <c r="E22" s="118"/>
      <c r="F22" s="118"/>
      <c r="G22" s="118"/>
      <c r="H22" s="118"/>
      <c r="I22" s="133"/>
      <c r="J22" s="76"/>
      <c r="K22" s="76"/>
      <c r="L22" s="76"/>
      <c r="M22" s="76"/>
      <c r="N22" s="76"/>
    </row>
    <row r="23" spans="1:14" x14ac:dyDescent="0.25">
      <c r="A23" s="134" t="s">
        <v>1</v>
      </c>
      <c r="B23" s="118"/>
      <c r="C23" s="118"/>
      <c r="D23" s="118"/>
      <c r="E23" s="118"/>
      <c r="F23" s="118"/>
      <c r="G23" s="118"/>
      <c r="H23" s="118"/>
      <c r="I23" s="133"/>
      <c r="J23" s="76"/>
      <c r="K23" s="76"/>
      <c r="L23" s="76"/>
      <c r="M23" s="76"/>
      <c r="N23" s="76"/>
    </row>
    <row r="24" spans="1:14" x14ac:dyDescent="0.25">
      <c r="A24" s="136" t="s">
        <v>2</v>
      </c>
      <c r="B24" s="124" t="str">
        <f ca="1">IF(B23&lt;&gt;"", "Done", IF(B22&lt;&gt;"",(B22-TODAY()),""))</f>
        <v/>
      </c>
      <c r="C24" s="124" t="str">
        <f t="shared" ref="C24:I24" ca="1" si="1">IF(C23&lt;&gt;"", "Done", IF(C22&lt;&gt;"",(C22-TODAY()),""))</f>
        <v/>
      </c>
      <c r="D24" s="124" t="str">
        <f t="shared" ca="1" si="1"/>
        <v/>
      </c>
      <c r="E24" s="124" t="str">
        <f t="shared" ca="1" si="1"/>
        <v/>
      </c>
      <c r="F24" s="124" t="str">
        <f t="shared" ca="1" si="1"/>
        <v/>
      </c>
      <c r="G24" s="124" t="str">
        <f t="shared" ca="1" si="1"/>
        <v/>
      </c>
      <c r="H24" s="120" t="str">
        <f t="shared" ca="1" si="1"/>
        <v/>
      </c>
      <c r="I24" s="122" t="str">
        <f t="shared" ca="1" si="1"/>
        <v/>
      </c>
      <c r="J24" s="76"/>
      <c r="K24" s="76"/>
      <c r="L24" s="76"/>
      <c r="M24" s="76"/>
      <c r="N24" s="76"/>
    </row>
    <row r="25" spans="1:14" x14ac:dyDescent="0.25">
      <c r="B25" s="76"/>
      <c r="C25" s="76"/>
      <c r="D25" s="76"/>
      <c r="E25" s="76"/>
      <c r="F25" s="76"/>
      <c r="G25" s="76"/>
      <c r="H25" s="123"/>
      <c r="I25" s="76"/>
      <c r="J25" s="76"/>
      <c r="K25" s="76"/>
      <c r="L25" s="76"/>
      <c r="M25" s="76"/>
      <c r="N25" s="76"/>
    </row>
    <row r="26" spans="1:14" x14ac:dyDescent="0.25"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</row>
    <row r="29" spans="1:14" ht="18.75" x14ac:dyDescent="0.3">
      <c r="A29" s="116" t="s">
        <v>21</v>
      </c>
      <c r="B29" s="66" t="s">
        <v>41</v>
      </c>
      <c r="C29" s="66" t="s">
        <v>42</v>
      </c>
      <c r="D29" s="66" t="s">
        <v>1</v>
      </c>
      <c r="E29" s="66" t="s">
        <v>67</v>
      </c>
      <c r="F29" s="1" t="s">
        <v>43</v>
      </c>
    </row>
    <row r="30" spans="1:14" x14ac:dyDescent="0.25">
      <c r="A30" s="71" t="str">
        <f>IF(B30&lt;&gt;"", IF(D30 = "", 1, ""), "")</f>
        <v/>
      </c>
      <c r="B30" s="224"/>
      <c r="C30" s="224"/>
      <c r="D30" s="224"/>
      <c r="E30" s="72"/>
      <c r="F30" s="73"/>
      <c r="I30" s="129" t="str">
        <f>IF(A30="","",HYPERLINK("#'Action Items'!A1", "Go back to Action Items"))</f>
        <v/>
      </c>
    </row>
    <row r="31" spans="1:14" x14ac:dyDescent="0.25">
      <c r="A31" s="71" t="str">
        <f>IF(B31&lt;&gt;"", IF(D31 = "", MAX($A$30:A30)+1, ""), "")</f>
        <v/>
      </c>
      <c r="B31" s="224"/>
      <c r="C31" s="224"/>
      <c r="D31" s="224"/>
      <c r="E31" s="72"/>
      <c r="F31" s="73"/>
      <c r="I31" s="129" t="str">
        <f t="shared" ref="I31:I94" si="2">IF(A31="","",HYPERLINK("#'Action Items'!A1", "Go back to Action Items"))</f>
        <v/>
      </c>
    </row>
    <row r="32" spans="1:14" x14ac:dyDescent="0.25">
      <c r="A32" s="71" t="str">
        <f>IF(B32&lt;&gt;"", IF(D32 = "", MAX($A$30:A31)+1, ""), "")</f>
        <v/>
      </c>
      <c r="B32" s="224"/>
      <c r="C32" s="224"/>
      <c r="D32" s="224"/>
      <c r="E32" s="72"/>
      <c r="F32" s="73"/>
      <c r="I32" s="129" t="str">
        <f t="shared" si="2"/>
        <v/>
      </c>
    </row>
    <row r="33" spans="1:9" x14ac:dyDescent="0.25">
      <c r="A33" s="71" t="str">
        <f>IF(B33&lt;&gt;"", IF(D33 = "", MAX($A$30:A32)+1, ""), "")</f>
        <v/>
      </c>
      <c r="B33" s="224"/>
      <c r="C33" s="224"/>
      <c r="D33" s="224"/>
      <c r="E33" s="72"/>
      <c r="F33" s="73"/>
      <c r="I33" s="129" t="str">
        <f t="shared" si="2"/>
        <v/>
      </c>
    </row>
    <row r="34" spans="1:9" x14ac:dyDescent="0.25">
      <c r="A34" s="71" t="str">
        <f>IF(B34&lt;&gt;"", IF(D34 = "", MAX($A$30:A33)+1, ""), "")</f>
        <v/>
      </c>
      <c r="B34" s="224"/>
      <c r="C34" s="224"/>
      <c r="D34" s="224"/>
      <c r="E34" s="72"/>
      <c r="F34" s="73"/>
      <c r="I34" s="129" t="str">
        <f t="shared" si="2"/>
        <v/>
      </c>
    </row>
    <row r="35" spans="1:9" x14ac:dyDescent="0.25">
      <c r="A35" s="71" t="str">
        <f>IF(B35&lt;&gt;"", IF(D35 = "", MAX($A$30:A34)+1, ""), "")</f>
        <v/>
      </c>
      <c r="B35" s="224"/>
      <c r="C35" s="224"/>
      <c r="D35" s="224"/>
      <c r="E35" s="72"/>
      <c r="F35" s="73"/>
      <c r="I35" s="129" t="str">
        <f t="shared" si="2"/>
        <v/>
      </c>
    </row>
    <row r="36" spans="1:9" x14ac:dyDescent="0.25">
      <c r="A36" s="71" t="str">
        <f>IF(B36&lt;&gt;"", IF(D36 = "", MAX($A$30:A35)+1, ""), "")</f>
        <v/>
      </c>
      <c r="B36" s="224"/>
      <c r="C36" s="224"/>
      <c r="D36" s="224"/>
      <c r="E36" s="72"/>
      <c r="F36" s="73"/>
      <c r="I36" s="129" t="str">
        <f t="shared" si="2"/>
        <v/>
      </c>
    </row>
    <row r="37" spans="1:9" x14ac:dyDescent="0.25">
      <c r="A37" s="71" t="str">
        <f>IF(B37&lt;&gt;"", IF(D37 = "", MAX($A$30:A36)+1, ""), "")</f>
        <v/>
      </c>
      <c r="B37" s="224"/>
      <c r="C37" s="224"/>
      <c r="D37" s="224"/>
      <c r="E37" s="72"/>
      <c r="F37" s="73"/>
      <c r="I37" s="129" t="str">
        <f t="shared" si="2"/>
        <v/>
      </c>
    </row>
    <row r="38" spans="1:9" x14ac:dyDescent="0.25">
      <c r="A38" s="71" t="str">
        <f>IF(B38&lt;&gt;"", IF(D38 = "", MAX($A$30:A37)+1, ""), "")</f>
        <v/>
      </c>
      <c r="B38" s="224"/>
      <c r="C38" s="224"/>
      <c r="D38" s="224"/>
      <c r="E38" s="72"/>
      <c r="F38" s="73"/>
      <c r="I38" s="129" t="str">
        <f t="shared" si="2"/>
        <v/>
      </c>
    </row>
    <row r="39" spans="1:9" x14ac:dyDescent="0.25">
      <c r="A39" s="71" t="str">
        <f>IF(B39&lt;&gt;"", IF(D39 = "", MAX($A$30:A38)+1, ""), "")</f>
        <v/>
      </c>
      <c r="B39" s="224"/>
      <c r="C39" s="224"/>
      <c r="D39" s="224"/>
      <c r="E39" s="72"/>
      <c r="F39" s="73"/>
      <c r="I39" s="129" t="str">
        <f t="shared" si="2"/>
        <v/>
      </c>
    </row>
    <row r="40" spans="1:9" x14ac:dyDescent="0.25">
      <c r="A40" s="71" t="str">
        <f>IF(B40&lt;&gt;"", IF(D40 = "", MAX($A$30:A39)+1, ""), "")</f>
        <v/>
      </c>
      <c r="B40" s="224"/>
      <c r="C40" s="224"/>
      <c r="D40" s="224"/>
      <c r="E40" s="72"/>
      <c r="F40" s="73"/>
      <c r="I40" s="129" t="str">
        <f t="shared" si="2"/>
        <v/>
      </c>
    </row>
    <row r="41" spans="1:9" x14ac:dyDescent="0.25">
      <c r="A41" s="71" t="str">
        <f>IF(B41&lt;&gt;"", IF(D41 = "", MAX($A$30:A40)+1, ""), "")</f>
        <v/>
      </c>
      <c r="B41" s="224"/>
      <c r="C41" s="224"/>
      <c r="D41" s="224"/>
      <c r="E41" s="72"/>
      <c r="F41" s="73"/>
      <c r="I41" s="129" t="str">
        <f t="shared" si="2"/>
        <v/>
      </c>
    </row>
    <row r="42" spans="1:9" x14ac:dyDescent="0.25">
      <c r="A42" s="71" t="str">
        <f>IF(B42&lt;&gt;"", IF(D42 = "", MAX($A$30:A41)+1, ""), "")</f>
        <v/>
      </c>
      <c r="B42" s="224"/>
      <c r="C42" s="224"/>
      <c r="D42" s="224"/>
      <c r="E42" s="72"/>
      <c r="F42" s="73"/>
      <c r="I42" s="129" t="str">
        <f t="shared" si="2"/>
        <v/>
      </c>
    </row>
    <row r="43" spans="1:9" x14ac:dyDescent="0.25">
      <c r="A43" s="71" t="str">
        <f>IF(B43&lt;&gt;"", IF(D43 = "", MAX($A$30:A42)+1, ""), "")</f>
        <v/>
      </c>
      <c r="B43" s="224"/>
      <c r="C43" s="224"/>
      <c r="D43" s="224"/>
      <c r="E43" s="72"/>
      <c r="F43" s="73"/>
      <c r="I43" s="129" t="str">
        <f t="shared" si="2"/>
        <v/>
      </c>
    </row>
    <row r="44" spans="1:9" x14ac:dyDescent="0.25">
      <c r="A44" s="71" t="str">
        <f>IF(B44&lt;&gt;"", IF(D44 = "", MAX($A$30:A43)+1, ""), "")</f>
        <v/>
      </c>
      <c r="B44" s="224"/>
      <c r="C44" s="224"/>
      <c r="D44" s="224"/>
      <c r="E44" s="72"/>
      <c r="F44" s="73"/>
      <c r="I44" s="129" t="str">
        <f t="shared" si="2"/>
        <v/>
      </c>
    </row>
    <row r="45" spans="1:9" x14ac:dyDescent="0.25">
      <c r="A45" s="71"/>
      <c r="B45" s="224"/>
      <c r="C45" s="224"/>
      <c r="D45" s="224"/>
      <c r="E45" s="72"/>
      <c r="F45" s="73"/>
      <c r="I45" s="129" t="str">
        <f t="shared" si="2"/>
        <v/>
      </c>
    </row>
    <row r="46" spans="1:9" x14ac:dyDescent="0.25">
      <c r="A46" s="71"/>
      <c r="B46" s="224"/>
      <c r="C46" s="224"/>
      <c r="D46" s="224"/>
      <c r="E46" s="72"/>
      <c r="F46" s="73"/>
      <c r="I46" s="129" t="str">
        <f t="shared" si="2"/>
        <v/>
      </c>
    </row>
    <row r="47" spans="1:9" x14ac:dyDescent="0.25">
      <c r="A47" s="71"/>
      <c r="B47" s="224"/>
      <c r="C47" s="224"/>
      <c r="D47" s="224"/>
      <c r="E47" s="72"/>
      <c r="F47" s="73"/>
      <c r="I47" s="129" t="str">
        <f t="shared" si="2"/>
        <v/>
      </c>
    </row>
    <row r="48" spans="1:9" x14ac:dyDescent="0.25">
      <c r="A48" s="71"/>
      <c r="B48" s="224"/>
      <c r="C48" s="224"/>
      <c r="D48" s="224"/>
      <c r="E48" s="72"/>
      <c r="F48" s="73"/>
      <c r="I48" s="129" t="str">
        <f t="shared" si="2"/>
        <v/>
      </c>
    </row>
    <row r="49" spans="1:9" x14ac:dyDescent="0.25">
      <c r="A49" s="71"/>
      <c r="B49" s="224"/>
      <c r="C49" s="224"/>
      <c r="D49" s="224"/>
      <c r="E49" s="72"/>
      <c r="F49" s="73"/>
      <c r="I49" s="129" t="str">
        <f t="shared" si="2"/>
        <v/>
      </c>
    </row>
    <row r="50" spans="1:9" x14ac:dyDescent="0.25">
      <c r="A50" s="71"/>
      <c r="B50" s="224"/>
      <c r="C50" s="224"/>
      <c r="D50" s="224"/>
      <c r="E50" s="72"/>
      <c r="F50" s="73"/>
      <c r="I50" s="129" t="str">
        <f t="shared" si="2"/>
        <v/>
      </c>
    </row>
    <row r="51" spans="1:9" x14ac:dyDescent="0.25">
      <c r="A51" s="71"/>
      <c r="B51" s="224"/>
      <c r="C51" s="224"/>
      <c r="D51" s="224"/>
      <c r="E51" s="72"/>
      <c r="F51" s="73"/>
      <c r="I51" s="129" t="str">
        <f t="shared" si="2"/>
        <v/>
      </c>
    </row>
    <row r="52" spans="1:9" x14ac:dyDescent="0.25">
      <c r="A52" s="71"/>
      <c r="B52" s="224"/>
      <c r="C52" s="224"/>
      <c r="D52" s="224"/>
      <c r="E52" s="72"/>
      <c r="F52" s="73"/>
      <c r="I52" s="129" t="str">
        <f t="shared" si="2"/>
        <v/>
      </c>
    </row>
    <row r="53" spans="1:9" x14ac:dyDescent="0.25">
      <c r="A53" s="71"/>
      <c r="B53" s="224"/>
      <c r="C53" s="224"/>
      <c r="D53" s="224"/>
      <c r="E53" s="72"/>
      <c r="F53" s="73"/>
      <c r="I53" s="129" t="str">
        <f t="shared" si="2"/>
        <v/>
      </c>
    </row>
    <row r="54" spans="1:9" x14ac:dyDescent="0.25">
      <c r="A54" s="71"/>
      <c r="B54" s="224"/>
      <c r="C54" s="224"/>
      <c r="D54" s="224"/>
      <c r="E54" s="72"/>
      <c r="F54" s="73"/>
      <c r="I54" s="129" t="str">
        <f t="shared" si="2"/>
        <v/>
      </c>
    </row>
    <row r="55" spans="1:9" x14ac:dyDescent="0.25">
      <c r="A55" s="71"/>
      <c r="B55" s="224"/>
      <c r="C55" s="224"/>
      <c r="D55" s="224"/>
      <c r="E55" s="72"/>
      <c r="F55" s="73"/>
      <c r="I55" s="129" t="str">
        <f t="shared" si="2"/>
        <v/>
      </c>
    </row>
    <row r="56" spans="1:9" x14ac:dyDescent="0.25">
      <c r="A56" s="71"/>
      <c r="B56" s="224"/>
      <c r="C56" s="224"/>
      <c r="D56" s="224"/>
      <c r="E56" s="72"/>
      <c r="F56" s="73"/>
      <c r="I56" s="129" t="str">
        <f t="shared" si="2"/>
        <v/>
      </c>
    </row>
    <row r="57" spans="1:9" x14ac:dyDescent="0.25">
      <c r="A57" s="71"/>
      <c r="B57" s="224"/>
      <c r="C57" s="224"/>
      <c r="D57" s="224"/>
      <c r="E57" s="72"/>
      <c r="F57" s="73"/>
      <c r="I57" s="129" t="str">
        <f t="shared" si="2"/>
        <v/>
      </c>
    </row>
    <row r="58" spans="1:9" x14ac:dyDescent="0.25">
      <c r="A58" s="71"/>
      <c r="B58" s="224"/>
      <c r="C58" s="224"/>
      <c r="D58" s="224"/>
      <c r="E58" s="72"/>
      <c r="F58" s="73"/>
      <c r="I58" s="129" t="str">
        <f t="shared" si="2"/>
        <v/>
      </c>
    </row>
    <row r="59" spans="1:9" x14ac:dyDescent="0.25">
      <c r="A59" s="71"/>
      <c r="B59" s="224"/>
      <c r="C59" s="224"/>
      <c r="D59" s="224"/>
      <c r="E59" s="72"/>
      <c r="F59" s="73"/>
      <c r="I59" s="129" t="str">
        <f t="shared" si="2"/>
        <v/>
      </c>
    </row>
    <row r="60" spans="1:9" x14ac:dyDescent="0.25">
      <c r="A60" s="71"/>
      <c r="B60" s="224"/>
      <c r="C60" s="224"/>
      <c r="D60" s="224"/>
      <c r="E60" s="72"/>
      <c r="F60" s="73"/>
      <c r="I60" s="129" t="str">
        <f t="shared" si="2"/>
        <v/>
      </c>
    </row>
    <row r="61" spans="1:9" x14ac:dyDescent="0.25">
      <c r="A61" s="71"/>
      <c r="B61" s="224"/>
      <c r="C61" s="224"/>
      <c r="D61" s="224"/>
      <c r="E61" s="72"/>
      <c r="F61" s="73"/>
      <c r="I61" s="129" t="str">
        <f t="shared" si="2"/>
        <v/>
      </c>
    </row>
    <row r="62" spans="1:9" x14ac:dyDescent="0.25">
      <c r="A62" s="71"/>
      <c r="B62" s="224"/>
      <c r="C62" s="224"/>
      <c r="D62" s="224"/>
      <c r="E62" s="72"/>
      <c r="F62" s="73"/>
      <c r="I62" s="129" t="str">
        <f t="shared" si="2"/>
        <v/>
      </c>
    </row>
    <row r="63" spans="1:9" x14ac:dyDescent="0.25">
      <c r="A63" s="71"/>
      <c r="B63" s="224"/>
      <c r="C63" s="224"/>
      <c r="D63" s="224"/>
      <c r="E63" s="72"/>
      <c r="F63" s="73"/>
      <c r="I63" s="129" t="str">
        <f t="shared" si="2"/>
        <v/>
      </c>
    </row>
    <row r="64" spans="1:9" x14ac:dyDescent="0.25">
      <c r="A64" s="71"/>
      <c r="B64" s="224"/>
      <c r="C64" s="224"/>
      <c r="D64" s="224"/>
      <c r="E64" s="72"/>
      <c r="F64" s="73"/>
      <c r="I64" s="129" t="str">
        <f t="shared" si="2"/>
        <v/>
      </c>
    </row>
    <row r="65" spans="1:9" x14ac:dyDescent="0.25">
      <c r="A65" s="71"/>
      <c r="B65" s="224"/>
      <c r="C65" s="224"/>
      <c r="D65" s="224"/>
      <c r="E65" s="72"/>
      <c r="F65" s="73"/>
      <c r="I65" s="129" t="str">
        <f t="shared" si="2"/>
        <v/>
      </c>
    </row>
    <row r="66" spans="1:9" x14ac:dyDescent="0.25">
      <c r="A66" s="71"/>
      <c r="B66" s="224"/>
      <c r="C66" s="224"/>
      <c r="D66" s="224"/>
      <c r="E66" s="72"/>
      <c r="F66" s="73"/>
      <c r="I66" s="129" t="str">
        <f t="shared" si="2"/>
        <v/>
      </c>
    </row>
    <row r="67" spans="1:9" x14ac:dyDescent="0.25">
      <c r="A67" s="71"/>
      <c r="B67" s="224"/>
      <c r="C67" s="224"/>
      <c r="D67" s="224"/>
      <c r="E67" s="72"/>
      <c r="F67" s="73"/>
      <c r="I67" s="129" t="str">
        <f t="shared" si="2"/>
        <v/>
      </c>
    </row>
    <row r="68" spans="1:9" x14ac:dyDescent="0.25">
      <c r="A68" s="71"/>
      <c r="B68" s="224"/>
      <c r="C68" s="224"/>
      <c r="D68" s="224"/>
      <c r="E68" s="72"/>
      <c r="F68" s="73"/>
      <c r="I68" s="129" t="str">
        <f t="shared" si="2"/>
        <v/>
      </c>
    </row>
    <row r="69" spans="1:9" x14ac:dyDescent="0.25">
      <c r="A69" s="71"/>
      <c r="B69" s="224"/>
      <c r="C69" s="224"/>
      <c r="D69" s="224"/>
      <c r="E69" s="72"/>
      <c r="F69" s="73"/>
      <c r="I69" s="129" t="str">
        <f t="shared" si="2"/>
        <v/>
      </c>
    </row>
    <row r="70" spans="1:9" x14ac:dyDescent="0.25">
      <c r="A70" s="71"/>
      <c r="B70" s="224"/>
      <c r="C70" s="224"/>
      <c r="D70" s="224"/>
      <c r="E70" s="72"/>
      <c r="F70" s="73"/>
      <c r="I70" s="129" t="str">
        <f t="shared" si="2"/>
        <v/>
      </c>
    </row>
    <row r="71" spans="1:9" x14ac:dyDescent="0.25">
      <c r="A71" s="71"/>
      <c r="B71" s="224"/>
      <c r="C71" s="224"/>
      <c r="D71" s="224"/>
      <c r="E71" s="72"/>
      <c r="F71" s="73"/>
      <c r="I71" s="129" t="str">
        <f t="shared" si="2"/>
        <v/>
      </c>
    </row>
    <row r="72" spans="1:9" x14ac:dyDescent="0.25">
      <c r="A72" s="71"/>
      <c r="B72" s="224"/>
      <c r="C72" s="224"/>
      <c r="D72" s="224"/>
      <c r="E72" s="72"/>
      <c r="F72" s="73"/>
      <c r="I72" s="129" t="str">
        <f t="shared" si="2"/>
        <v/>
      </c>
    </row>
    <row r="73" spans="1:9" x14ac:dyDescent="0.25">
      <c r="A73" s="71"/>
      <c r="B73" s="224"/>
      <c r="C73" s="224"/>
      <c r="D73" s="224"/>
      <c r="E73" s="72"/>
      <c r="F73" s="73"/>
      <c r="I73" s="129" t="str">
        <f t="shared" si="2"/>
        <v/>
      </c>
    </row>
    <row r="74" spans="1:9" x14ac:dyDescent="0.25">
      <c r="A74" s="71"/>
      <c r="B74" s="224"/>
      <c r="C74" s="224"/>
      <c r="D74" s="224"/>
      <c r="E74" s="72"/>
      <c r="F74" s="73"/>
      <c r="I74" s="129" t="str">
        <f t="shared" si="2"/>
        <v/>
      </c>
    </row>
    <row r="75" spans="1:9" x14ac:dyDescent="0.25">
      <c r="A75" s="71"/>
      <c r="B75" s="224"/>
      <c r="C75" s="224"/>
      <c r="D75" s="224"/>
      <c r="E75" s="72"/>
      <c r="F75" s="73"/>
      <c r="I75" s="129" t="str">
        <f t="shared" si="2"/>
        <v/>
      </c>
    </row>
    <row r="76" spans="1:9" x14ac:dyDescent="0.25">
      <c r="A76" s="71"/>
      <c r="B76" s="224"/>
      <c r="C76" s="224"/>
      <c r="D76" s="224"/>
      <c r="E76" s="72"/>
      <c r="F76" s="73"/>
      <c r="I76" s="129" t="str">
        <f t="shared" si="2"/>
        <v/>
      </c>
    </row>
    <row r="77" spans="1:9" x14ac:dyDescent="0.25">
      <c r="A77" s="71"/>
      <c r="B77" s="224"/>
      <c r="C77" s="224"/>
      <c r="D77" s="224"/>
      <c r="E77" s="72"/>
      <c r="F77" s="73"/>
      <c r="I77" s="129" t="str">
        <f t="shared" si="2"/>
        <v/>
      </c>
    </row>
    <row r="78" spans="1:9" x14ac:dyDescent="0.25">
      <c r="A78" s="71"/>
      <c r="B78" s="224"/>
      <c r="C78" s="224"/>
      <c r="D78" s="224"/>
      <c r="E78" s="72"/>
      <c r="F78" s="73"/>
      <c r="I78" s="129" t="str">
        <f t="shared" si="2"/>
        <v/>
      </c>
    </row>
    <row r="79" spans="1:9" x14ac:dyDescent="0.25">
      <c r="A79" s="71"/>
      <c r="B79" s="224"/>
      <c r="C79" s="224"/>
      <c r="D79" s="224"/>
      <c r="E79" s="72"/>
      <c r="F79" s="73"/>
      <c r="I79" s="129" t="str">
        <f t="shared" si="2"/>
        <v/>
      </c>
    </row>
    <row r="80" spans="1:9" x14ac:dyDescent="0.25">
      <c r="A80" s="71"/>
      <c r="B80" s="224"/>
      <c r="C80" s="224"/>
      <c r="D80" s="224"/>
      <c r="E80" s="72"/>
      <c r="F80" s="73"/>
      <c r="I80" s="129" t="str">
        <f t="shared" si="2"/>
        <v/>
      </c>
    </row>
    <row r="81" spans="1:9" x14ac:dyDescent="0.25">
      <c r="A81" s="71"/>
      <c r="B81" s="224"/>
      <c r="C81" s="224"/>
      <c r="D81" s="224"/>
      <c r="E81" s="72"/>
      <c r="F81" s="73"/>
      <c r="I81" s="129" t="str">
        <f t="shared" si="2"/>
        <v/>
      </c>
    </row>
    <row r="82" spans="1:9" x14ac:dyDescent="0.25">
      <c r="A82" s="71"/>
      <c r="B82" s="224"/>
      <c r="C82" s="224"/>
      <c r="D82" s="224"/>
      <c r="E82" s="72"/>
      <c r="F82" s="73"/>
      <c r="I82" s="129" t="str">
        <f t="shared" si="2"/>
        <v/>
      </c>
    </row>
    <row r="83" spans="1:9" x14ac:dyDescent="0.25">
      <c r="A83" s="71"/>
      <c r="B83" s="224"/>
      <c r="C83" s="224"/>
      <c r="D83" s="224"/>
      <c r="E83" s="72"/>
      <c r="F83" s="73"/>
      <c r="I83" s="129" t="str">
        <f t="shared" si="2"/>
        <v/>
      </c>
    </row>
    <row r="84" spans="1:9" x14ac:dyDescent="0.25">
      <c r="A84" s="71"/>
      <c r="B84" s="224"/>
      <c r="C84" s="224"/>
      <c r="D84" s="224"/>
      <c r="E84" s="72"/>
      <c r="F84" s="73"/>
      <c r="I84" s="129" t="str">
        <f t="shared" si="2"/>
        <v/>
      </c>
    </row>
    <row r="85" spans="1:9" x14ac:dyDescent="0.25">
      <c r="A85" s="71"/>
      <c r="B85" s="224"/>
      <c r="C85" s="224"/>
      <c r="D85" s="224"/>
      <c r="E85" s="72"/>
      <c r="F85" s="73"/>
      <c r="I85" s="129" t="str">
        <f t="shared" si="2"/>
        <v/>
      </c>
    </row>
    <row r="86" spans="1:9" x14ac:dyDescent="0.25">
      <c r="A86" s="71"/>
      <c r="B86" s="224"/>
      <c r="C86" s="224"/>
      <c r="D86" s="224"/>
      <c r="E86" s="72"/>
      <c r="F86" s="73"/>
      <c r="I86" s="129" t="str">
        <f t="shared" si="2"/>
        <v/>
      </c>
    </row>
    <row r="87" spans="1:9" x14ac:dyDescent="0.25">
      <c r="A87" s="71"/>
      <c r="B87" s="224"/>
      <c r="C87" s="224"/>
      <c r="D87" s="224"/>
      <c r="E87" s="72"/>
      <c r="F87" s="73"/>
      <c r="I87" s="129" t="str">
        <f t="shared" si="2"/>
        <v/>
      </c>
    </row>
    <row r="88" spans="1:9" x14ac:dyDescent="0.25">
      <c r="A88" s="71"/>
      <c r="B88" s="224"/>
      <c r="C88" s="224"/>
      <c r="D88" s="224"/>
      <c r="E88" s="72"/>
      <c r="F88" s="73"/>
      <c r="I88" s="129" t="str">
        <f t="shared" si="2"/>
        <v/>
      </c>
    </row>
    <row r="89" spans="1:9" x14ac:dyDescent="0.25">
      <c r="A89" s="71"/>
      <c r="B89" s="224"/>
      <c r="C89" s="224"/>
      <c r="D89" s="224"/>
      <c r="E89" s="72"/>
      <c r="F89" s="73"/>
      <c r="I89" s="129" t="str">
        <f t="shared" si="2"/>
        <v/>
      </c>
    </row>
    <row r="90" spans="1:9" x14ac:dyDescent="0.25">
      <c r="A90" s="71"/>
      <c r="B90" s="224"/>
      <c r="C90" s="224"/>
      <c r="D90" s="224"/>
      <c r="E90" s="72"/>
      <c r="F90" s="73"/>
      <c r="I90" s="129" t="str">
        <f t="shared" si="2"/>
        <v/>
      </c>
    </row>
    <row r="91" spans="1:9" x14ac:dyDescent="0.25">
      <c r="A91" s="71"/>
      <c r="B91" s="224"/>
      <c r="C91" s="224"/>
      <c r="D91" s="224"/>
      <c r="E91" s="72"/>
      <c r="F91" s="73"/>
      <c r="I91" s="129" t="str">
        <f t="shared" si="2"/>
        <v/>
      </c>
    </row>
    <row r="92" spans="1:9" x14ac:dyDescent="0.25">
      <c r="A92" s="71"/>
      <c r="B92" s="224"/>
      <c r="C92" s="224"/>
      <c r="D92" s="224"/>
      <c r="E92" s="72"/>
      <c r="F92" s="73"/>
      <c r="I92" s="129" t="str">
        <f t="shared" si="2"/>
        <v/>
      </c>
    </row>
    <row r="93" spans="1:9" x14ac:dyDescent="0.25">
      <c r="A93" s="71"/>
      <c r="B93" s="224"/>
      <c r="C93" s="224"/>
      <c r="D93" s="224"/>
      <c r="E93" s="72"/>
      <c r="F93" s="73"/>
      <c r="I93" s="129" t="str">
        <f t="shared" si="2"/>
        <v/>
      </c>
    </row>
    <row r="94" spans="1:9" x14ac:dyDescent="0.25">
      <c r="A94" s="71"/>
      <c r="B94" s="224"/>
      <c r="C94" s="224"/>
      <c r="D94" s="224"/>
      <c r="E94" s="72"/>
      <c r="F94" s="73"/>
      <c r="I94" s="129" t="str">
        <f t="shared" si="2"/>
        <v/>
      </c>
    </row>
    <row r="95" spans="1:9" x14ac:dyDescent="0.25">
      <c r="A95" s="71"/>
      <c r="B95" s="224"/>
      <c r="C95" s="224"/>
      <c r="D95" s="224"/>
      <c r="E95" s="72"/>
      <c r="F95" s="73"/>
      <c r="I95" s="129" t="str">
        <f t="shared" ref="I95:I108" si="3">IF(A95="","",HYPERLINK("#'Action Items'!A1", "Go back to Action Items"))</f>
        <v/>
      </c>
    </row>
    <row r="96" spans="1:9" x14ac:dyDescent="0.25">
      <c r="A96" s="71"/>
      <c r="B96" s="224"/>
      <c r="C96" s="224"/>
      <c r="D96" s="224"/>
      <c r="E96" s="72"/>
      <c r="F96" s="73"/>
      <c r="I96" s="129" t="str">
        <f t="shared" si="3"/>
        <v/>
      </c>
    </row>
    <row r="97" spans="1:9" x14ac:dyDescent="0.25">
      <c r="A97" s="71"/>
      <c r="B97" s="224"/>
      <c r="C97" s="224"/>
      <c r="D97" s="224"/>
      <c r="E97" s="72"/>
      <c r="F97" s="73"/>
      <c r="I97" s="129" t="str">
        <f t="shared" si="3"/>
        <v/>
      </c>
    </row>
    <row r="98" spans="1:9" x14ac:dyDescent="0.25">
      <c r="A98" s="71"/>
      <c r="B98" s="224"/>
      <c r="C98" s="224"/>
      <c r="D98" s="224"/>
      <c r="E98" s="72"/>
      <c r="F98" s="73"/>
      <c r="I98" s="129" t="str">
        <f t="shared" si="3"/>
        <v/>
      </c>
    </row>
    <row r="99" spans="1:9" x14ac:dyDescent="0.25">
      <c r="A99" s="71"/>
      <c r="B99" s="224"/>
      <c r="C99" s="224"/>
      <c r="D99" s="224"/>
      <c r="E99" s="72"/>
      <c r="F99" s="73"/>
      <c r="I99" s="129" t="str">
        <f t="shared" si="3"/>
        <v/>
      </c>
    </row>
    <row r="100" spans="1:9" x14ac:dyDescent="0.25">
      <c r="A100" s="71"/>
      <c r="B100" s="224"/>
      <c r="C100" s="224"/>
      <c r="D100" s="224"/>
      <c r="E100" s="72"/>
      <c r="F100" s="73"/>
      <c r="I100" s="129" t="str">
        <f t="shared" si="3"/>
        <v/>
      </c>
    </row>
    <row r="101" spans="1:9" x14ac:dyDescent="0.25">
      <c r="A101" s="71"/>
      <c r="B101" s="224"/>
      <c r="C101" s="224"/>
      <c r="D101" s="224"/>
      <c r="E101" s="72"/>
      <c r="F101" s="73"/>
      <c r="I101" s="129" t="str">
        <f t="shared" si="3"/>
        <v/>
      </c>
    </row>
    <row r="102" spans="1:9" x14ac:dyDescent="0.25">
      <c r="A102" s="71"/>
      <c r="B102" s="224"/>
      <c r="C102" s="224"/>
      <c r="D102" s="224"/>
      <c r="E102" s="72"/>
      <c r="F102" s="73"/>
      <c r="I102" s="129" t="str">
        <f t="shared" si="3"/>
        <v/>
      </c>
    </row>
    <row r="103" spans="1:9" x14ac:dyDescent="0.25">
      <c r="A103" s="71"/>
      <c r="B103" s="224"/>
      <c r="C103" s="224"/>
      <c r="D103" s="224"/>
      <c r="E103" s="72"/>
      <c r="F103" s="73"/>
      <c r="I103" s="129" t="str">
        <f t="shared" si="3"/>
        <v/>
      </c>
    </row>
    <row r="104" spans="1:9" x14ac:dyDescent="0.25">
      <c r="A104" s="71"/>
      <c r="B104" s="224"/>
      <c r="C104" s="224"/>
      <c r="D104" s="224"/>
      <c r="E104" s="72"/>
      <c r="F104" s="73"/>
      <c r="I104" s="129" t="str">
        <f t="shared" si="3"/>
        <v/>
      </c>
    </row>
    <row r="105" spans="1:9" x14ac:dyDescent="0.25">
      <c r="A105" s="71"/>
      <c r="B105" s="224"/>
      <c r="C105" s="224"/>
      <c r="D105" s="224"/>
      <c r="E105" s="72"/>
      <c r="F105" s="73"/>
      <c r="I105" s="129" t="str">
        <f t="shared" si="3"/>
        <v/>
      </c>
    </row>
    <row r="106" spans="1:9" x14ac:dyDescent="0.25">
      <c r="A106" s="71"/>
      <c r="B106" s="224"/>
      <c r="C106" s="224"/>
      <c r="D106" s="224"/>
      <c r="E106" s="72"/>
      <c r="F106" s="73"/>
      <c r="I106" s="129" t="str">
        <f t="shared" si="3"/>
        <v/>
      </c>
    </row>
    <row r="107" spans="1:9" x14ac:dyDescent="0.25">
      <c r="A107" s="71"/>
      <c r="B107" s="224"/>
      <c r="C107" s="224"/>
      <c r="D107" s="224"/>
      <c r="E107" s="72"/>
      <c r="F107" s="73"/>
      <c r="I107" s="129" t="str">
        <f t="shared" si="3"/>
        <v/>
      </c>
    </row>
    <row r="108" spans="1:9" x14ac:dyDescent="0.25">
      <c r="A108" s="71"/>
      <c r="B108" s="224"/>
      <c r="C108" s="224"/>
      <c r="D108" s="224"/>
      <c r="E108" s="72"/>
      <c r="F108" s="73"/>
      <c r="I108" s="129" t="str">
        <f t="shared" si="3"/>
        <v/>
      </c>
    </row>
    <row r="109" spans="1:9" x14ac:dyDescent="0.25">
      <c r="I109" s="129"/>
    </row>
    <row r="110" spans="1:9" x14ac:dyDescent="0.25">
      <c r="I110" s="129"/>
    </row>
  </sheetData>
  <mergeCells count="4">
    <mergeCell ref="E8:G8"/>
    <mergeCell ref="E10:G10"/>
    <mergeCell ref="E11:G11"/>
    <mergeCell ref="E12:G12"/>
  </mergeCells>
  <conditionalFormatting sqref="B19:N19 B25:N26 J20:N24">
    <cfRule type="iconSet" priority="3">
      <iconSet>
        <cfvo type="percent" val="0"/>
        <cfvo type="num" val="1"/>
        <cfvo type="num" val="3"/>
      </iconSet>
    </cfRule>
  </conditionalFormatting>
  <conditionalFormatting sqref="B24:H24">
    <cfRule type="iconSet" priority="2">
      <iconSet>
        <cfvo type="percent" val="0"/>
        <cfvo type="num" val="1"/>
        <cfvo type="num" val="3"/>
      </iconSet>
    </cfRule>
  </conditionalFormatting>
  <conditionalFormatting sqref="I24">
    <cfRule type="iconSet" priority="1">
      <iconSet>
        <cfvo type="percent" val="0"/>
        <cfvo type="num" val="1"/>
        <cfvo type="num" val="3"/>
      </iconSet>
    </cfRule>
  </conditionalFormatting>
  <dataValidations count="4">
    <dataValidation allowBlank="1" showInputMessage="1" showErrorMessage="1" prompt="TK, License, NRE or Royalty" sqref="B7"/>
    <dataValidation allowBlank="1" showInputMessage="1" showErrorMessage="1" prompt="IPD or CSD" sqref="B8"/>
    <dataValidation allowBlank="1" showInputMessage="1" showErrorMessage="1" prompt="70% - 100% : Most likely close in this quarter_x000a_40% - 60% : Normal chance to close_x000a_0% - 30% : Low chance to close" sqref="B10"/>
    <dataValidation allowBlank="1" showInputMessage="1" showErrorMessage="1" prompt="Q1, Q2, Q3 or Q4" sqref="B11"/>
  </dataValidations>
  <hyperlinks>
    <hyperlink ref="A1" location="Menu!A1" display="Back To Menu"/>
    <hyperlink ref="B1" location="'Regular Cases'!A1" display="Regular Cases"/>
    <hyperlink ref="C1" location="QECD!B4" display="QECD"/>
    <hyperlink ref="D1" location="'Action Items'!A1" display="Action Items"/>
    <hyperlink ref="E1" location="Summary!A1" display="Summary"/>
    <hyperlink ref="F1" location="Weekly!A1" display="Weekly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Please choose &quot;High&quot;, &quot;Low&quot; or &quot;Funnel&quot; from the drop-down list, or enter it yourself._x000a__x000a_Funnel -- This project is being cooked and may go real in the next few quarters.">
          <x14:formula1>
            <xm:f>Worksheet!$A$2:$A$4</xm:f>
          </x14:formula1>
          <xm:sqref>B12</xm:sqref>
        </x14:dataValidation>
      </x14:dataValidations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Q110"/>
  <sheetViews>
    <sheetView workbookViewId="0">
      <pane ySplit="2" topLeftCell="A3" activePane="bottomLeft" state="frozen"/>
      <selection pane="bottomLeft"/>
    </sheetView>
  </sheetViews>
  <sheetFormatPr defaultColWidth="18.42578125" defaultRowHeight="15" x14ac:dyDescent="0.25"/>
  <cols>
    <col min="1" max="1" width="24.5703125" style="1" customWidth="1"/>
    <col min="2" max="8" width="15.85546875" style="1" customWidth="1"/>
    <col min="9" max="9" width="17.140625" style="1" bestFit="1" customWidth="1"/>
    <col min="10" max="11" width="15.85546875" style="1" customWidth="1"/>
    <col min="12" max="14" width="15.85546875" style="1" hidden="1" customWidth="1"/>
    <col min="15" max="17" width="0" style="1" hidden="1" customWidth="1"/>
    <col min="18" max="16384" width="18.42578125" style="1"/>
  </cols>
  <sheetData>
    <row r="1" spans="1:17" s="68" customFormat="1" ht="18.75" x14ac:dyDescent="0.25">
      <c r="A1" s="226" t="s">
        <v>150</v>
      </c>
      <c r="B1" s="226" t="s">
        <v>149</v>
      </c>
      <c r="C1" s="226" t="s">
        <v>113</v>
      </c>
      <c r="D1" s="226" t="s">
        <v>21</v>
      </c>
      <c r="E1" s="226" t="s">
        <v>114</v>
      </c>
      <c r="F1" s="226" t="s">
        <v>177</v>
      </c>
    </row>
    <row r="2" spans="1:17" ht="4.5" customHeight="1" x14ac:dyDescent="0.25"/>
    <row r="3" spans="1:17" ht="28.5" x14ac:dyDescent="0.45">
      <c r="D3" s="223" t="str">
        <f ca="1">MID(CELL("filename",A1),FIND("]",CELL("filename",A1))+1,255)  &amp; IF(B5&lt;&gt;"", " : " &amp; B5 &amp; " - " &amp; B6, "")</f>
        <v>Project 38</v>
      </c>
    </row>
    <row r="4" spans="1:17" ht="18.75" x14ac:dyDescent="0.3">
      <c r="A4" s="115" t="s">
        <v>141</v>
      </c>
      <c r="B4" s="95"/>
      <c r="C4" s="95"/>
      <c r="D4" s="95"/>
      <c r="E4" s="95"/>
      <c r="F4" s="95" t="s">
        <v>153</v>
      </c>
      <c r="G4" s="95" t="s">
        <v>154</v>
      </c>
      <c r="L4" s="1" t="s">
        <v>147</v>
      </c>
      <c r="M4" s="1" t="s">
        <v>146</v>
      </c>
      <c r="N4" s="1" t="s">
        <v>152</v>
      </c>
      <c r="P4" s="1" t="s">
        <v>158</v>
      </c>
      <c r="Q4" s="1" t="s">
        <v>155</v>
      </c>
    </row>
    <row r="5" spans="1:17" x14ac:dyDescent="0.25">
      <c r="A5" s="95" t="s">
        <v>156</v>
      </c>
      <c r="B5" s="97"/>
      <c r="C5" s="95"/>
      <c r="D5" s="95" t="s">
        <v>20</v>
      </c>
      <c r="E5" s="95"/>
      <c r="F5" s="98"/>
      <c r="G5" s="98"/>
      <c r="L5" s="218" t="str">
        <f>IF(I23&lt;&gt;"", F5,"")</f>
        <v/>
      </c>
      <c r="M5" s="218" t="str">
        <f>IF(I23&lt;&gt;"","",IF(B10&gt;=40%,F5,""))</f>
        <v/>
      </c>
      <c r="N5" s="218">
        <f>IF(I23&lt;&gt;"","",IF(B10&lt;40%,F5,""))</f>
        <v>0</v>
      </c>
      <c r="P5" s="218" t="str">
        <f>IF(I23&lt;&gt;"", F6,"")</f>
        <v/>
      </c>
      <c r="Q5" s="1">
        <f>IF(P5 = "", F6, "")</f>
        <v>0</v>
      </c>
    </row>
    <row r="6" spans="1:17" x14ac:dyDescent="0.25">
      <c r="A6" s="95" t="s">
        <v>157</v>
      </c>
      <c r="B6" s="97"/>
      <c r="C6" s="95"/>
      <c r="D6" s="95" t="s">
        <v>45</v>
      </c>
      <c r="E6" s="95"/>
      <c r="F6" s="98"/>
      <c r="G6" s="98"/>
    </row>
    <row r="7" spans="1:17" x14ac:dyDescent="0.25">
      <c r="A7" s="95" t="s">
        <v>44</v>
      </c>
      <c r="B7" s="97"/>
      <c r="C7" s="95"/>
      <c r="D7" s="95"/>
      <c r="E7" s="95"/>
      <c r="F7" s="95"/>
      <c r="G7" s="95"/>
    </row>
    <row r="8" spans="1:17" x14ac:dyDescent="0.25">
      <c r="A8" s="95" t="s">
        <v>17</v>
      </c>
      <c r="B8" s="97"/>
      <c r="C8" s="95"/>
      <c r="D8" s="95" t="s">
        <v>43</v>
      </c>
      <c r="E8" s="253"/>
      <c r="F8" s="253"/>
      <c r="G8" s="253"/>
    </row>
    <row r="9" spans="1:17" x14ac:dyDescent="0.25">
      <c r="A9" s="95" t="s">
        <v>18</v>
      </c>
      <c r="B9" s="97"/>
      <c r="C9" s="95"/>
      <c r="D9" s="95"/>
      <c r="E9" s="95"/>
      <c r="F9" s="95"/>
      <c r="G9" s="95"/>
    </row>
    <row r="10" spans="1:17" x14ac:dyDescent="0.25">
      <c r="A10" s="95" t="s">
        <v>19</v>
      </c>
      <c r="B10" s="99"/>
      <c r="C10" s="95"/>
      <c r="D10" s="95" t="s">
        <v>159</v>
      </c>
      <c r="E10" s="253"/>
      <c r="F10" s="253"/>
      <c r="G10" s="253"/>
    </row>
    <row r="11" spans="1:17" x14ac:dyDescent="0.25">
      <c r="A11" s="95" t="s">
        <v>166</v>
      </c>
      <c r="B11" s="97"/>
      <c r="C11" s="95"/>
      <c r="D11" s="95" t="s">
        <v>160</v>
      </c>
      <c r="E11" s="253"/>
      <c r="F11" s="253"/>
      <c r="G11" s="253"/>
    </row>
    <row r="12" spans="1:17" x14ac:dyDescent="0.25">
      <c r="A12" s="95" t="s">
        <v>118</v>
      </c>
      <c r="B12" s="97"/>
      <c r="C12" s="95"/>
      <c r="D12" s="95" t="s">
        <v>161</v>
      </c>
      <c r="E12" s="253"/>
      <c r="F12" s="253"/>
      <c r="G12" s="253"/>
    </row>
    <row r="15" spans="1:17" ht="18.75" x14ac:dyDescent="0.3">
      <c r="A15" s="115" t="str">
        <f>"Stage: " &amp; B15</f>
        <v xml:space="preserve">Stage: </v>
      </c>
      <c r="B15" s="132" t="str">
        <f>IF(I23&lt;&gt;"", 10, IF(G23&lt;&gt;"", 8, IF(C23&lt;&gt;"", 6, IF(E18&lt;&gt;"", 4, IF(B18&lt;&gt;"", 2, "")))))</f>
        <v/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</row>
    <row r="16" spans="1:17" x14ac:dyDescent="0.25">
      <c r="A16" s="127" t="s">
        <v>0</v>
      </c>
      <c r="B16" s="216" t="s">
        <v>3</v>
      </c>
      <c r="C16" s="125" t="s">
        <v>6</v>
      </c>
      <c r="D16" s="125" t="s">
        <v>4</v>
      </c>
      <c r="E16" s="216" t="s">
        <v>5</v>
      </c>
      <c r="F16" s="125" t="s">
        <v>7</v>
      </c>
      <c r="G16" s="95"/>
      <c r="H16" s="95"/>
      <c r="I16" s="95"/>
      <c r="J16" s="95"/>
      <c r="K16" s="95"/>
      <c r="L16" s="95"/>
      <c r="M16" s="95"/>
      <c r="N16" s="95"/>
    </row>
    <row r="17" spans="1:14" x14ac:dyDescent="0.25">
      <c r="A17" s="126" t="s">
        <v>42</v>
      </c>
      <c r="B17" s="119"/>
      <c r="C17" s="119"/>
      <c r="D17" s="119"/>
      <c r="E17" s="119"/>
      <c r="F17" s="140"/>
      <c r="G17" s="96"/>
      <c r="H17" s="96"/>
      <c r="I17" s="96"/>
      <c r="J17" s="96"/>
      <c r="K17" s="96"/>
      <c r="L17" s="96"/>
      <c r="M17" s="96"/>
      <c r="N17" s="96"/>
    </row>
    <row r="18" spans="1:14" x14ac:dyDescent="0.25">
      <c r="A18" s="134" t="s">
        <v>1</v>
      </c>
      <c r="B18" s="118"/>
      <c r="C18" s="118"/>
      <c r="D18" s="118"/>
      <c r="E18" s="118"/>
      <c r="F18" s="133"/>
      <c r="G18" s="96"/>
      <c r="H18" s="96"/>
      <c r="I18" s="96"/>
      <c r="J18" s="96"/>
      <c r="K18" s="96"/>
      <c r="L18" s="96"/>
      <c r="M18" s="96"/>
      <c r="N18" s="96"/>
    </row>
    <row r="19" spans="1:14" x14ac:dyDescent="0.25">
      <c r="A19" s="134" t="s">
        <v>2</v>
      </c>
      <c r="B19" s="121" t="str">
        <f ca="1">IF(B18&lt;&gt;"", "Done", IF(B17&lt;&gt;"",(B17-TODAY()),""))</f>
        <v/>
      </c>
      <c r="C19" s="121" t="str">
        <f t="shared" ref="C19:N19" ca="1" si="0">IF(C18&lt;&gt;"", "Done", IF(C17&lt;&gt;"",(C17-TODAY()),""))</f>
        <v/>
      </c>
      <c r="D19" s="121" t="str">
        <f t="shared" ca="1" si="0"/>
        <v/>
      </c>
      <c r="E19" s="121" t="str">
        <f t="shared" ca="1" si="0"/>
        <v/>
      </c>
      <c r="F19" s="122" t="str">
        <f t="shared" ca="1" si="0"/>
        <v/>
      </c>
      <c r="G19" s="100" t="str">
        <f t="shared" ca="1" si="0"/>
        <v/>
      </c>
      <c r="H19" s="100" t="str">
        <f t="shared" ca="1" si="0"/>
        <v/>
      </c>
      <c r="I19" s="100" t="str">
        <f t="shared" ca="1" si="0"/>
        <v/>
      </c>
      <c r="J19" s="76" t="str">
        <f t="shared" ca="1" si="0"/>
        <v/>
      </c>
      <c r="K19" s="76" t="str">
        <f t="shared" ca="1" si="0"/>
        <v/>
      </c>
      <c r="L19" s="76" t="str">
        <f t="shared" ca="1" si="0"/>
        <v/>
      </c>
      <c r="M19" s="76" t="str">
        <f t="shared" ca="1" si="0"/>
        <v/>
      </c>
      <c r="N19" s="76" t="str">
        <f t="shared" ca="1" si="0"/>
        <v/>
      </c>
    </row>
    <row r="20" spans="1:14" x14ac:dyDescent="0.25">
      <c r="A20" s="135"/>
      <c r="B20" s="114"/>
      <c r="C20" s="114"/>
      <c r="D20" s="114"/>
      <c r="E20" s="114"/>
      <c r="F20" s="114"/>
      <c r="G20" s="114"/>
      <c r="H20" s="114"/>
      <c r="I20" s="114"/>
      <c r="J20" s="76"/>
      <c r="K20" s="76"/>
      <c r="L20" s="76"/>
      <c r="M20" s="76"/>
      <c r="N20" s="76"/>
    </row>
    <row r="21" spans="1:14" ht="30" x14ac:dyDescent="0.25">
      <c r="A21" s="126" t="s">
        <v>9</v>
      </c>
      <c r="B21" s="117" t="s">
        <v>8</v>
      </c>
      <c r="C21" s="217" t="s">
        <v>10</v>
      </c>
      <c r="D21" s="117" t="s">
        <v>11</v>
      </c>
      <c r="E21" s="117" t="s">
        <v>12</v>
      </c>
      <c r="F21" s="117" t="s">
        <v>13</v>
      </c>
      <c r="G21" s="217" t="s">
        <v>14</v>
      </c>
      <c r="H21" s="117" t="s">
        <v>16</v>
      </c>
      <c r="I21" s="217" t="s">
        <v>15</v>
      </c>
      <c r="J21" s="76"/>
      <c r="K21" s="76"/>
      <c r="L21" s="76"/>
      <c r="M21" s="76"/>
      <c r="N21" s="76"/>
    </row>
    <row r="22" spans="1:14" x14ac:dyDescent="0.25">
      <c r="A22" s="134" t="s">
        <v>42</v>
      </c>
      <c r="B22" s="118"/>
      <c r="C22" s="118"/>
      <c r="D22" s="118"/>
      <c r="E22" s="118"/>
      <c r="F22" s="118"/>
      <c r="G22" s="118"/>
      <c r="H22" s="118"/>
      <c r="I22" s="133"/>
      <c r="J22" s="76"/>
      <c r="K22" s="76"/>
      <c r="L22" s="76"/>
      <c r="M22" s="76"/>
      <c r="N22" s="76"/>
    </row>
    <row r="23" spans="1:14" x14ac:dyDescent="0.25">
      <c r="A23" s="134" t="s">
        <v>1</v>
      </c>
      <c r="B23" s="118"/>
      <c r="C23" s="118"/>
      <c r="D23" s="118"/>
      <c r="E23" s="118"/>
      <c r="F23" s="118"/>
      <c r="G23" s="118"/>
      <c r="H23" s="118"/>
      <c r="I23" s="133"/>
      <c r="J23" s="76"/>
      <c r="K23" s="76"/>
      <c r="L23" s="76"/>
      <c r="M23" s="76"/>
      <c r="N23" s="76"/>
    </row>
    <row r="24" spans="1:14" x14ac:dyDescent="0.25">
      <c r="A24" s="136" t="s">
        <v>2</v>
      </c>
      <c r="B24" s="124" t="str">
        <f ca="1">IF(B23&lt;&gt;"", "Done", IF(B22&lt;&gt;"",(B22-TODAY()),""))</f>
        <v/>
      </c>
      <c r="C24" s="124" t="str">
        <f t="shared" ref="C24:I24" ca="1" si="1">IF(C23&lt;&gt;"", "Done", IF(C22&lt;&gt;"",(C22-TODAY()),""))</f>
        <v/>
      </c>
      <c r="D24" s="124" t="str">
        <f t="shared" ca="1" si="1"/>
        <v/>
      </c>
      <c r="E24" s="124" t="str">
        <f t="shared" ca="1" si="1"/>
        <v/>
      </c>
      <c r="F24" s="124" t="str">
        <f t="shared" ca="1" si="1"/>
        <v/>
      </c>
      <c r="G24" s="124" t="str">
        <f t="shared" ca="1" si="1"/>
        <v/>
      </c>
      <c r="H24" s="120" t="str">
        <f t="shared" ca="1" si="1"/>
        <v/>
      </c>
      <c r="I24" s="122" t="str">
        <f t="shared" ca="1" si="1"/>
        <v/>
      </c>
      <c r="J24" s="76"/>
      <c r="K24" s="76"/>
      <c r="L24" s="76"/>
      <c r="M24" s="76"/>
      <c r="N24" s="76"/>
    </row>
    <row r="25" spans="1:14" x14ac:dyDescent="0.25">
      <c r="B25" s="76"/>
      <c r="C25" s="76"/>
      <c r="D25" s="76"/>
      <c r="E25" s="76"/>
      <c r="F25" s="76"/>
      <c r="G25" s="76"/>
      <c r="H25" s="123"/>
      <c r="I25" s="76"/>
      <c r="J25" s="76"/>
      <c r="K25" s="76"/>
      <c r="L25" s="76"/>
      <c r="M25" s="76"/>
      <c r="N25" s="76"/>
    </row>
    <row r="26" spans="1:14" x14ac:dyDescent="0.25"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</row>
    <row r="29" spans="1:14" ht="18.75" x14ac:dyDescent="0.3">
      <c r="A29" s="116" t="s">
        <v>21</v>
      </c>
      <c r="B29" s="66" t="s">
        <v>41</v>
      </c>
      <c r="C29" s="66" t="s">
        <v>42</v>
      </c>
      <c r="D29" s="66" t="s">
        <v>1</v>
      </c>
      <c r="E29" s="66" t="s">
        <v>67</v>
      </c>
      <c r="F29" s="1" t="s">
        <v>43</v>
      </c>
    </row>
    <row r="30" spans="1:14" x14ac:dyDescent="0.25">
      <c r="A30" s="71" t="str">
        <f>IF(B30&lt;&gt;"", IF(D30 = "", 1, ""), "")</f>
        <v/>
      </c>
      <c r="B30" s="224"/>
      <c r="C30" s="224"/>
      <c r="D30" s="224"/>
      <c r="E30" s="72"/>
      <c r="F30" s="73"/>
      <c r="I30" s="129" t="str">
        <f>IF(A30="","",HYPERLINK("#'Action Items'!A1", "Go back to Action Items"))</f>
        <v/>
      </c>
    </row>
    <row r="31" spans="1:14" x14ac:dyDescent="0.25">
      <c r="A31" s="71" t="str">
        <f>IF(B31&lt;&gt;"", IF(D31 = "", MAX($A$30:A30)+1, ""), "")</f>
        <v/>
      </c>
      <c r="B31" s="224"/>
      <c r="C31" s="224"/>
      <c r="D31" s="224"/>
      <c r="E31" s="72"/>
      <c r="F31" s="73"/>
      <c r="I31" s="129" t="str">
        <f t="shared" ref="I31:I94" si="2">IF(A31="","",HYPERLINK("#'Action Items'!A1", "Go back to Action Items"))</f>
        <v/>
      </c>
    </row>
    <row r="32" spans="1:14" x14ac:dyDescent="0.25">
      <c r="A32" s="71" t="str">
        <f>IF(B32&lt;&gt;"", IF(D32 = "", MAX($A$30:A31)+1, ""), "")</f>
        <v/>
      </c>
      <c r="B32" s="224"/>
      <c r="C32" s="224"/>
      <c r="D32" s="224"/>
      <c r="E32" s="72"/>
      <c r="F32" s="73"/>
      <c r="I32" s="129" t="str">
        <f t="shared" si="2"/>
        <v/>
      </c>
    </row>
    <row r="33" spans="1:9" x14ac:dyDescent="0.25">
      <c r="A33" s="71" t="str">
        <f>IF(B33&lt;&gt;"", IF(D33 = "", MAX($A$30:A32)+1, ""), "")</f>
        <v/>
      </c>
      <c r="B33" s="224"/>
      <c r="C33" s="224"/>
      <c r="D33" s="224"/>
      <c r="E33" s="72"/>
      <c r="F33" s="73"/>
      <c r="I33" s="129" t="str">
        <f t="shared" si="2"/>
        <v/>
      </c>
    </row>
    <row r="34" spans="1:9" x14ac:dyDescent="0.25">
      <c r="A34" s="71" t="str">
        <f>IF(B34&lt;&gt;"", IF(D34 = "", MAX($A$30:A33)+1, ""), "")</f>
        <v/>
      </c>
      <c r="B34" s="224"/>
      <c r="C34" s="224"/>
      <c r="D34" s="224"/>
      <c r="E34" s="72"/>
      <c r="F34" s="73"/>
      <c r="I34" s="129" t="str">
        <f t="shared" si="2"/>
        <v/>
      </c>
    </row>
    <row r="35" spans="1:9" x14ac:dyDescent="0.25">
      <c r="A35" s="71" t="str">
        <f>IF(B35&lt;&gt;"", IF(D35 = "", MAX($A$30:A34)+1, ""), "")</f>
        <v/>
      </c>
      <c r="B35" s="224"/>
      <c r="C35" s="224"/>
      <c r="D35" s="224"/>
      <c r="E35" s="72"/>
      <c r="F35" s="73"/>
      <c r="I35" s="129" t="str">
        <f t="shared" si="2"/>
        <v/>
      </c>
    </row>
    <row r="36" spans="1:9" x14ac:dyDescent="0.25">
      <c r="A36" s="71" t="str">
        <f>IF(B36&lt;&gt;"", IF(D36 = "", MAX($A$30:A35)+1, ""), "")</f>
        <v/>
      </c>
      <c r="B36" s="224"/>
      <c r="C36" s="224"/>
      <c r="D36" s="224"/>
      <c r="E36" s="72"/>
      <c r="F36" s="73"/>
      <c r="I36" s="129" t="str">
        <f t="shared" si="2"/>
        <v/>
      </c>
    </row>
    <row r="37" spans="1:9" x14ac:dyDescent="0.25">
      <c r="A37" s="71" t="str">
        <f>IF(B37&lt;&gt;"", IF(D37 = "", MAX($A$30:A36)+1, ""), "")</f>
        <v/>
      </c>
      <c r="B37" s="224"/>
      <c r="C37" s="224"/>
      <c r="D37" s="224"/>
      <c r="E37" s="72"/>
      <c r="F37" s="73"/>
      <c r="I37" s="129" t="str">
        <f t="shared" si="2"/>
        <v/>
      </c>
    </row>
    <row r="38" spans="1:9" x14ac:dyDescent="0.25">
      <c r="A38" s="71" t="str">
        <f>IF(B38&lt;&gt;"", IF(D38 = "", MAX($A$30:A37)+1, ""), "")</f>
        <v/>
      </c>
      <c r="B38" s="224"/>
      <c r="C38" s="224"/>
      <c r="D38" s="224"/>
      <c r="E38" s="72"/>
      <c r="F38" s="73"/>
      <c r="I38" s="129" t="str">
        <f t="shared" si="2"/>
        <v/>
      </c>
    </row>
    <row r="39" spans="1:9" x14ac:dyDescent="0.25">
      <c r="A39" s="71" t="str">
        <f>IF(B39&lt;&gt;"", IF(D39 = "", MAX($A$30:A38)+1, ""), "")</f>
        <v/>
      </c>
      <c r="B39" s="224"/>
      <c r="C39" s="224"/>
      <c r="D39" s="224"/>
      <c r="E39" s="72"/>
      <c r="F39" s="73"/>
      <c r="I39" s="129" t="str">
        <f t="shared" si="2"/>
        <v/>
      </c>
    </row>
    <row r="40" spans="1:9" x14ac:dyDescent="0.25">
      <c r="A40" s="71" t="str">
        <f>IF(B40&lt;&gt;"", IF(D40 = "", MAX($A$30:A39)+1, ""), "")</f>
        <v/>
      </c>
      <c r="B40" s="224"/>
      <c r="C40" s="224"/>
      <c r="D40" s="224"/>
      <c r="E40" s="72"/>
      <c r="F40" s="73"/>
      <c r="I40" s="129" t="str">
        <f t="shared" si="2"/>
        <v/>
      </c>
    </row>
    <row r="41" spans="1:9" x14ac:dyDescent="0.25">
      <c r="A41" s="71" t="str">
        <f>IF(B41&lt;&gt;"", IF(D41 = "", MAX($A$30:A40)+1, ""), "")</f>
        <v/>
      </c>
      <c r="B41" s="224"/>
      <c r="C41" s="224"/>
      <c r="D41" s="224"/>
      <c r="E41" s="72"/>
      <c r="F41" s="73"/>
      <c r="I41" s="129" t="str">
        <f t="shared" si="2"/>
        <v/>
      </c>
    </row>
    <row r="42" spans="1:9" x14ac:dyDescent="0.25">
      <c r="A42" s="71" t="str">
        <f>IF(B42&lt;&gt;"", IF(D42 = "", MAX($A$30:A41)+1, ""), "")</f>
        <v/>
      </c>
      <c r="B42" s="224"/>
      <c r="C42" s="224"/>
      <c r="D42" s="224"/>
      <c r="E42" s="72"/>
      <c r="F42" s="73"/>
      <c r="I42" s="129" t="str">
        <f t="shared" si="2"/>
        <v/>
      </c>
    </row>
    <row r="43" spans="1:9" x14ac:dyDescent="0.25">
      <c r="A43" s="71" t="str">
        <f>IF(B43&lt;&gt;"", IF(D43 = "", MAX($A$30:A42)+1, ""), "")</f>
        <v/>
      </c>
      <c r="B43" s="224"/>
      <c r="C43" s="224"/>
      <c r="D43" s="224"/>
      <c r="E43" s="72"/>
      <c r="F43" s="73"/>
      <c r="I43" s="129" t="str">
        <f t="shared" si="2"/>
        <v/>
      </c>
    </row>
    <row r="44" spans="1:9" x14ac:dyDescent="0.25">
      <c r="A44" s="71" t="str">
        <f>IF(B44&lt;&gt;"", IF(D44 = "", MAX($A$30:A43)+1, ""), "")</f>
        <v/>
      </c>
      <c r="B44" s="224"/>
      <c r="C44" s="224"/>
      <c r="D44" s="224"/>
      <c r="E44" s="72"/>
      <c r="F44" s="73"/>
      <c r="I44" s="129" t="str">
        <f t="shared" si="2"/>
        <v/>
      </c>
    </row>
    <row r="45" spans="1:9" x14ac:dyDescent="0.25">
      <c r="A45" s="71"/>
      <c r="B45" s="224"/>
      <c r="C45" s="224"/>
      <c r="D45" s="224"/>
      <c r="E45" s="72"/>
      <c r="F45" s="73"/>
      <c r="I45" s="129" t="str">
        <f t="shared" si="2"/>
        <v/>
      </c>
    </row>
    <row r="46" spans="1:9" x14ac:dyDescent="0.25">
      <c r="A46" s="71"/>
      <c r="B46" s="224"/>
      <c r="C46" s="224"/>
      <c r="D46" s="224"/>
      <c r="E46" s="72"/>
      <c r="F46" s="73"/>
      <c r="I46" s="129" t="str">
        <f t="shared" si="2"/>
        <v/>
      </c>
    </row>
    <row r="47" spans="1:9" x14ac:dyDescent="0.25">
      <c r="A47" s="71"/>
      <c r="B47" s="224"/>
      <c r="C47" s="224"/>
      <c r="D47" s="224"/>
      <c r="E47" s="72"/>
      <c r="F47" s="73"/>
      <c r="I47" s="129" t="str">
        <f t="shared" si="2"/>
        <v/>
      </c>
    </row>
    <row r="48" spans="1:9" x14ac:dyDescent="0.25">
      <c r="A48" s="71"/>
      <c r="B48" s="224"/>
      <c r="C48" s="224"/>
      <c r="D48" s="224"/>
      <c r="E48" s="72"/>
      <c r="F48" s="73"/>
      <c r="I48" s="129" t="str">
        <f t="shared" si="2"/>
        <v/>
      </c>
    </row>
    <row r="49" spans="1:9" x14ac:dyDescent="0.25">
      <c r="A49" s="71"/>
      <c r="B49" s="224"/>
      <c r="C49" s="224"/>
      <c r="D49" s="224"/>
      <c r="E49" s="72"/>
      <c r="F49" s="73"/>
      <c r="I49" s="129" t="str">
        <f t="shared" si="2"/>
        <v/>
      </c>
    </row>
    <row r="50" spans="1:9" x14ac:dyDescent="0.25">
      <c r="A50" s="71"/>
      <c r="B50" s="224"/>
      <c r="C50" s="224"/>
      <c r="D50" s="224"/>
      <c r="E50" s="72"/>
      <c r="F50" s="73"/>
      <c r="I50" s="129" t="str">
        <f t="shared" si="2"/>
        <v/>
      </c>
    </row>
    <row r="51" spans="1:9" x14ac:dyDescent="0.25">
      <c r="A51" s="71"/>
      <c r="B51" s="224"/>
      <c r="C51" s="224"/>
      <c r="D51" s="224"/>
      <c r="E51" s="72"/>
      <c r="F51" s="73"/>
      <c r="I51" s="129" t="str">
        <f t="shared" si="2"/>
        <v/>
      </c>
    </row>
    <row r="52" spans="1:9" x14ac:dyDescent="0.25">
      <c r="A52" s="71"/>
      <c r="B52" s="224"/>
      <c r="C52" s="224"/>
      <c r="D52" s="224"/>
      <c r="E52" s="72"/>
      <c r="F52" s="73"/>
      <c r="I52" s="129" t="str">
        <f t="shared" si="2"/>
        <v/>
      </c>
    </row>
    <row r="53" spans="1:9" x14ac:dyDescent="0.25">
      <c r="A53" s="71"/>
      <c r="B53" s="224"/>
      <c r="C53" s="224"/>
      <c r="D53" s="224"/>
      <c r="E53" s="72"/>
      <c r="F53" s="73"/>
      <c r="I53" s="129" t="str">
        <f t="shared" si="2"/>
        <v/>
      </c>
    </row>
    <row r="54" spans="1:9" x14ac:dyDescent="0.25">
      <c r="A54" s="71"/>
      <c r="B54" s="224"/>
      <c r="C54" s="224"/>
      <c r="D54" s="224"/>
      <c r="E54" s="72"/>
      <c r="F54" s="73"/>
      <c r="I54" s="129" t="str">
        <f t="shared" si="2"/>
        <v/>
      </c>
    </row>
    <row r="55" spans="1:9" x14ac:dyDescent="0.25">
      <c r="A55" s="71"/>
      <c r="B55" s="224"/>
      <c r="C55" s="224"/>
      <c r="D55" s="224"/>
      <c r="E55" s="72"/>
      <c r="F55" s="73"/>
      <c r="I55" s="129" t="str">
        <f t="shared" si="2"/>
        <v/>
      </c>
    </row>
    <row r="56" spans="1:9" x14ac:dyDescent="0.25">
      <c r="A56" s="71"/>
      <c r="B56" s="224"/>
      <c r="C56" s="224"/>
      <c r="D56" s="224"/>
      <c r="E56" s="72"/>
      <c r="F56" s="73"/>
      <c r="I56" s="129" t="str">
        <f t="shared" si="2"/>
        <v/>
      </c>
    </row>
    <row r="57" spans="1:9" x14ac:dyDescent="0.25">
      <c r="A57" s="71"/>
      <c r="B57" s="224"/>
      <c r="C57" s="224"/>
      <c r="D57" s="224"/>
      <c r="E57" s="72"/>
      <c r="F57" s="73"/>
      <c r="I57" s="129" t="str">
        <f t="shared" si="2"/>
        <v/>
      </c>
    </row>
    <row r="58" spans="1:9" x14ac:dyDescent="0.25">
      <c r="A58" s="71"/>
      <c r="B58" s="224"/>
      <c r="C58" s="224"/>
      <c r="D58" s="224"/>
      <c r="E58" s="72"/>
      <c r="F58" s="73"/>
      <c r="I58" s="129" t="str">
        <f t="shared" si="2"/>
        <v/>
      </c>
    </row>
    <row r="59" spans="1:9" x14ac:dyDescent="0.25">
      <c r="A59" s="71"/>
      <c r="B59" s="224"/>
      <c r="C59" s="224"/>
      <c r="D59" s="224"/>
      <c r="E59" s="72"/>
      <c r="F59" s="73"/>
      <c r="I59" s="129" t="str">
        <f t="shared" si="2"/>
        <v/>
      </c>
    </row>
    <row r="60" spans="1:9" x14ac:dyDescent="0.25">
      <c r="A60" s="71"/>
      <c r="B60" s="224"/>
      <c r="C60" s="224"/>
      <c r="D60" s="224"/>
      <c r="E60" s="72"/>
      <c r="F60" s="73"/>
      <c r="I60" s="129" t="str">
        <f t="shared" si="2"/>
        <v/>
      </c>
    </row>
    <row r="61" spans="1:9" x14ac:dyDescent="0.25">
      <c r="A61" s="71"/>
      <c r="B61" s="224"/>
      <c r="C61" s="224"/>
      <c r="D61" s="224"/>
      <c r="E61" s="72"/>
      <c r="F61" s="73"/>
      <c r="I61" s="129" t="str">
        <f t="shared" si="2"/>
        <v/>
      </c>
    </row>
    <row r="62" spans="1:9" x14ac:dyDescent="0.25">
      <c r="A62" s="71"/>
      <c r="B62" s="224"/>
      <c r="C62" s="224"/>
      <c r="D62" s="224"/>
      <c r="E62" s="72"/>
      <c r="F62" s="73"/>
      <c r="I62" s="129" t="str">
        <f t="shared" si="2"/>
        <v/>
      </c>
    </row>
    <row r="63" spans="1:9" x14ac:dyDescent="0.25">
      <c r="A63" s="71"/>
      <c r="B63" s="224"/>
      <c r="C63" s="224"/>
      <c r="D63" s="224"/>
      <c r="E63" s="72"/>
      <c r="F63" s="73"/>
      <c r="I63" s="129" t="str">
        <f t="shared" si="2"/>
        <v/>
      </c>
    </row>
    <row r="64" spans="1:9" x14ac:dyDescent="0.25">
      <c r="A64" s="71"/>
      <c r="B64" s="224"/>
      <c r="C64" s="224"/>
      <c r="D64" s="224"/>
      <c r="E64" s="72"/>
      <c r="F64" s="73"/>
      <c r="I64" s="129" t="str">
        <f t="shared" si="2"/>
        <v/>
      </c>
    </row>
    <row r="65" spans="1:9" x14ac:dyDescent="0.25">
      <c r="A65" s="71"/>
      <c r="B65" s="224"/>
      <c r="C65" s="224"/>
      <c r="D65" s="224"/>
      <c r="E65" s="72"/>
      <c r="F65" s="73"/>
      <c r="I65" s="129" t="str">
        <f t="shared" si="2"/>
        <v/>
      </c>
    </row>
    <row r="66" spans="1:9" x14ac:dyDescent="0.25">
      <c r="A66" s="71"/>
      <c r="B66" s="224"/>
      <c r="C66" s="224"/>
      <c r="D66" s="224"/>
      <c r="E66" s="72"/>
      <c r="F66" s="73"/>
      <c r="I66" s="129" t="str">
        <f t="shared" si="2"/>
        <v/>
      </c>
    </row>
    <row r="67" spans="1:9" x14ac:dyDescent="0.25">
      <c r="A67" s="71"/>
      <c r="B67" s="224"/>
      <c r="C67" s="224"/>
      <c r="D67" s="224"/>
      <c r="E67" s="72"/>
      <c r="F67" s="73"/>
      <c r="I67" s="129" t="str">
        <f t="shared" si="2"/>
        <v/>
      </c>
    </row>
    <row r="68" spans="1:9" x14ac:dyDescent="0.25">
      <c r="A68" s="71"/>
      <c r="B68" s="224"/>
      <c r="C68" s="224"/>
      <c r="D68" s="224"/>
      <c r="E68" s="72"/>
      <c r="F68" s="73"/>
      <c r="I68" s="129" t="str">
        <f t="shared" si="2"/>
        <v/>
      </c>
    </row>
    <row r="69" spans="1:9" x14ac:dyDescent="0.25">
      <c r="A69" s="71"/>
      <c r="B69" s="224"/>
      <c r="C69" s="224"/>
      <c r="D69" s="224"/>
      <c r="E69" s="72"/>
      <c r="F69" s="73"/>
      <c r="I69" s="129" t="str">
        <f t="shared" si="2"/>
        <v/>
      </c>
    </row>
    <row r="70" spans="1:9" x14ac:dyDescent="0.25">
      <c r="A70" s="71"/>
      <c r="B70" s="224"/>
      <c r="C70" s="224"/>
      <c r="D70" s="224"/>
      <c r="E70" s="72"/>
      <c r="F70" s="73"/>
      <c r="I70" s="129" t="str">
        <f t="shared" si="2"/>
        <v/>
      </c>
    </row>
    <row r="71" spans="1:9" x14ac:dyDescent="0.25">
      <c r="A71" s="71"/>
      <c r="B71" s="224"/>
      <c r="C71" s="224"/>
      <c r="D71" s="224"/>
      <c r="E71" s="72"/>
      <c r="F71" s="73"/>
      <c r="I71" s="129" t="str">
        <f t="shared" si="2"/>
        <v/>
      </c>
    </row>
    <row r="72" spans="1:9" x14ac:dyDescent="0.25">
      <c r="A72" s="71"/>
      <c r="B72" s="224"/>
      <c r="C72" s="224"/>
      <c r="D72" s="224"/>
      <c r="E72" s="72"/>
      <c r="F72" s="73"/>
      <c r="I72" s="129" t="str">
        <f t="shared" si="2"/>
        <v/>
      </c>
    </row>
    <row r="73" spans="1:9" x14ac:dyDescent="0.25">
      <c r="A73" s="71"/>
      <c r="B73" s="224"/>
      <c r="C73" s="224"/>
      <c r="D73" s="224"/>
      <c r="E73" s="72"/>
      <c r="F73" s="73"/>
      <c r="I73" s="129" t="str">
        <f t="shared" si="2"/>
        <v/>
      </c>
    </row>
    <row r="74" spans="1:9" x14ac:dyDescent="0.25">
      <c r="A74" s="71"/>
      <c r="B74" s="224"/>
      <c r="C74" s="224"/>
      <c r="D74" s="224"/>
      <c r="E74" s="72"/>
      <c r="F74" s="73"/>
      <c r="I74" s="129" t="str">
        <f t="shared" si="2"/>
        <v/>
      </c>
    </row>
    <row r="75" spans="1:9" x14ac:dyDescent="0.25">
      <c r="A75" s="71"/>
      <c r="B75" s="224"/>
      <c r="C75" s="224"/>
      <c r="D75" s="224"/>
      <c r="E75" s="72"/>
      <c r="F75" s="73"/>
      <c r="I75" s="129" t="str">
        <f t="shared" si="2"/>
        <v/>
      </c>
    </row>
    <row r="76" spans="1:9" x14ac:dyDescent="0.25">
      <c r="A76" s="71"/>
      <c r="B76" s="224"/>
      <c r="C76" s="224"/>
      <c r="D76" s="224"/>
      <c r="E76" s="72"/>
      <c r="F76" s="73"/>
      <c r="I76" s="129" t="str">
        <f t="shared" si="2"/>
        <v/>
      </c>
    </row>
    <row r="77" spans="1:9" x14ac:dyDescent="0.25">
      <c r="A77" s="71"/>
      <c r="B77" s="224"/>
      <c r="C77" s="224"/>
      <c r="D77" s="224"/>
      <c r="E77" s="72"/>
      <c r="F77" s="73"/>
      <c r="I77" s="129" t="str">
        <f t="shared" si="2"/>
        <v/>
      </c>
    </row>
    <row r="78" spans="1:9" x14ac:dyDescent="0.25">
      <c r="A78" s="71"/>
      <c r="B78" s="224"/>
      <c r="C78" s="224"/>
      <c r="D78" s="224"/>
      <c r="E78" s="72"/>
      <c r="F78" s="73"/>
      <c r="I78" s="129" t="str">
        <f t="shared" si="2"/>
        <v/>
      </c>
    </row>
    <row r="79" spans="1:9" x14ac:dyDescent="0.25">
      <c r="A79" s="71"/>
      <c r="B79" s="224"/>
      <c r="C79" s="224"/>
      <c r="D79" s="224"/>
      <c r="E79" s="72"/>
      <c r="F79" s="73"/>
      <c r="I79" s="129" t="str">
        <f t="shared" si="2"/>
        <v/>
      </c>
    </row>
    <row r="80" spans="1:9" x14ac:dyDescent="0.25">
      <c r="A80" s="71"/>
      <c r="B80" s="224"/>
      <c r="C80" s="224"/>
      <c r="D80" s="224"/>
      <c r="E80" s="72"/>
      <c r="F80" s="73"/>
      <c r="I80" s="129" t="str">
        <f t="shared" si="2"/>
        <v/>
      </c>
    </row>
    <row r="81" spans="1:9" x14ac:dyDescent="0.25">
      <c r="A81" s="71"/>
      <c r="B81" s="224"/>
      <c r="C81" s="224"/>
      <c r="D81" s="224"/>
      <c r="E81" s="72"/>
      <c r="F81" s="73"/>
      <c r="I81" s="129" t="str">
        <f t="shared" si="2"/>
        <v/>
      </c>
    </row>
    <row r="82" spans="1:9" x14ac:dyDescent="0.25">
      <c r="A82" s="71"/>
      <c r="B82" s="224"/>
      <c r="C82" s="224"/>
      <c r="D82" s="224"/>
      <c r="E82" s="72"/>
      <c r="F82" s="73"/>
      <c r="I82" s="129" t="str">
        <f t="shared" si="2"/>
        <v/>
      </c>
    </row>
    <row r="83" spans="1:9" x14ac:dyDescent="0.25">
      <c r="A83" s="71"/>
      <c r="B83" s="224"/>
      <c r="C83" s="224"/>
      <c r="D83" s="224"/>
      <c r="E83" s="72"/>
      <c r="F83" s="73"/>
      <c r="I83" s="129" t="str">
        <f t="shared" si="2"/>
        <v/>
      </c>
    </row>
    <row r="84" spans="1:9" x14ac:dyDescent="0.25">
      <c r="A84" s="71"/>
      <c r="B84" s="224"/>
      <c r="C84" s="224"/>
      <c r="D84" s="224"/>
      <c r="E84" s="72"/>
      <c r="F84" s="73"/>
      <c r="I84" s="129" t="str">
        <f t="shared" si="2"/>
        <v/>
      </c>
    </row>
    <row r="85" spans="1:9" x14ac:dyDescent="0.25">
      <c r="A85" s="71"/>
      <c r="B85" s="224"/>
      <c r="C85" s="224"/>
      <c r="D85" s="224"/>
      <c r="E85" s="72"/>
      <c r="F85" s="73"/>
      <c r="I85" s="129" t="str">
        <f t="shared" si="2"/>
        <v/>
      </c>
    </row>
    <row r="86" spans="1:9" x14ac:dyDescent="0.25">
      <c r="A86" s="71"/>
      <c r="B86" s="224"/>
      <c r="C86" s="224"/>
      <c r="D86" s="224"/>
      <c r="E86" s="72"/>
      <c r="F86" s="73"/>
      <c r="I86" s="129" t="str">
        <f t="shared" si="2"/>
        <v/>
      </c>
    </row>
    <row r="87" spans="1:9" x14ac:dyDescent="0.25">
      <c r="A87" s="71"/>
      <c r="B87" s="224"/>
      <c r="C87" s="224"/>
      <c r="D87" s="224"/>
      <c r="E87" s="72"/>
      <c r="F87" s="73"/>
      <c r="I87" s="129" t="str">
        <f t="shared" si="2"/>
        <v/>
      </c>
    </row>
    <row r="88" spans="1:9" x14ac:dyDescent="0.25">
      <c r="A88" s="71"/>
      <c r="B88" s="224"/>
      <c r="C88" s="224"/>
      <c r="D88" s="224"/>
      <c r="E88" s="72"/>
      <c r="F88" s="73"/>
      <c r="I88" s="129" t="str">
        <f t="shared" si="2"/>
        <v/>
      </c>
    </row>
    <row r="89" spans="1:9" x14ac:dyDescent="0.25">
      <c r="A89" s="71"/>
      <c r="B89" s="224"/>
      <c r="C89" s="224"/>
      <c r="D89" s="224"/>
      <c r="E89" s="72"/>
      <c r="F89" s="73"/>
      <c r="I89" s="129" t="str">
        <f t="shared" si="2"/>
        <v/>
      </c>
    </row>
    <row r="90" spans="1:9" x14ac:dyDescent="0.25">
      <c r="A90" s="71"/>
      <c r="B90" s="224"/>
      <c r="C90" s="224"/>
      <c r="D90" s="224"/>
      <c r="E90" s="72"/>
      <c r="F90" s="73"/>
      <c r="I90" s="129" t="str">
        <f t="shared" si="2"/>
        <v/>
      </c>
    </row>
    <row r="91" spans="1:9" x14ac:dyDescent="0.25">
      <c r="A91" s="71"/>
      <c r="B91" s="224"/>
      <c r="C91" s="224"/>
      <c r="D91" s="224"/>
      <c r="E91" s="72"/>
      <c r="F91" s="73"/>
      <c r="I91" s="129" t="str">
        <f t="shared" si="2"/>
        <v/>
      </c>
    </row>
    <row r="92" spans="1:9" x14ac:dyDescent="0.25">
      <c r="A92" s="71"/>
      <c r="B92" s="224"/>
      <c r="C92" s="224"/>
      <c r="D92" s="224"/>
      <c r="E92" s="72"/>
      <c r="F92" s="73"/>
      <c r="I92" s="129" t="str">
        <f t="shared" si="2"/>
        <v/>
      </c>
    </row>
    <row r="93" spans="1:9" x14ac:dyDescent="0.25">
      <c r="A93" s="71"/>
      <c r="B93" s="224"/>
      <c r="C93" s="224"/>
      <c r="D93" s="224"/>
      <c r="E93" s="72"/>
      <c r="F93" s="73"/>
      <c r="I93" s="129" t="str">
        <f t="shared" si="2"/>
        <v/>
      </c>
    </row>
    <row r="94" spans="1:9" x14ac:dyDescent="0.25">
      <c r="A94" s="71"/>
      <c r="B94" s="224"/>
      <c r="C94" s="224"/>
      <c r="D94" s="224"/>
      <c r="E94" s="72"/>
      <c r="F94" s="73"/>
      <c r="I94" s="129" t="str">
        <f t="shared" si="2"/>
        <v/>
      </c>
    </row>
    <row r="95" spans="1:9" x14ac:dyDescent="0.25">
      <c r="A95" s="71"/>
      <c r="B95" s="224"/>
      <c r="C95" s="224"/>
      <c r="D95" s="224"/>
      <c r="E95" s="72"/>
      <c r="F95" s="73"/>
      <c r="I95" s="129" t="str">
        <f t="shared" ref="I95:I108" si="3">IF(A95="","",HYPERLINK("#'Action Items'!A1", "Go back to Action Items"))</f>
        <v/>
      </c>
    </row>
    <row r="96" spans="1:9" x14ac:dyDescent="0.25">
      <c r="A96" s="71"/>
      <c r="B96" s="224"/>
      <c r="C96" s="224"/>
      <c r="D96" s="224"/>
      <c r="E96" s="72"/>
      <c r="F96" s="73"/>
      <c r="I96" s="129" t="str">
        <f t="shared" si="3"/>
        <v/>
      </c>
    </row>
    <row r="97" spans="1:9" x14ac:dyDescent="0.25">
      <c r="A97" s="71"/>
      <c r="B97" s="224"/>
      <c r="C97" s="224"/>
      <c r="D97" s="224"/>
      <c r="E97" s="72"/>
      <c r="F97" s="73"/>
      <c r="I97" s="129" t="str">
        <f t="shared" si="3"/>
        <v/>
      </c>
    </row>
    <row r="98" spans="1:9" x14ac:dyDescent="0.25">
      <c r="A98" s="71"/>
      <c r="B98" s="224"/>
      <c r="C98" s="224"/>
      <c r="D98" s="224"/>
      <c r="E98" s="72"/>
      <c r="F98" s="73"/>
      <c r="I98" s="129" t="str">
        <f t="shared" si="3"/>
        <v/>
      </c>
    </row>
    <row r="99" spans="1:9" x14ac:dyDescent="0.25">
      <c r="A99" s="71"/>
      <c r="B99" s="224"/>
      <c r="C99" s="224"/>
      <c r="D99" s="224"/>
      <c r="E99" s="72"/>
      <c r="F99" s="73"/>
      <c r="I99" s="129" t="str">
        <f t="shared" si="3"/>
        <v/>
      </c>
    </row>
    <row r="100" spans="1:9" x14ac:dyDescent="0.25">
      <c r="A100" s="71"/>
      <c r="B100" s="224"/>
      <c r="C100" s="224"/>
      <c r="D100" s="224"/>
      <c r="E100" s="72"/>
      <c r="F100" s="73"/>
      <c r="I100" s="129" t="str">
        <f t="shared" si="3"/>
        <v/>
      </c>
    </row>
    <row r="101" spans="1:9" x14ac:dyDescent="0.25">
      <c r="A101" s="71"/>
      <c r="B101" s="224"/>
      <c r="C101" s="224"/>
      <c r="D101" s="224"/>
      <c r="E101" s="72"/>
      <c r="F101" s="73"/>
      <c r="I101" s="129" t="str">
        <f t="shared" si="3"/>
        <v/>
      </c>
    </row>
    <row r="102" spans="1:9" x14ac:dyDescent="0.25">
      <c r="A102" s="71"/>
      <c r="B102" s="224"/>
      <c r="C102" s="224"/>
      <c r="D102" s="224"/>
      <c r="E102" s="72"/>
      <c r="F102" s="73"/>
      <c r="I102" s="129" t="str">
        <f t="shared" si="3"/>
        <v/>
      </c>
    </row>
    <row r="103" spans="1:9" x14ac:dyDescent="0.25">
      <c r="A103" s="71"/>
      <c r="B103" s="224"/>
      <c r="C103" s="224"/>
      <c r="D103" s="224"/>
      <c r="E103" s="72"/>
      <c r="F103" s="73"/>
      <c r="I103" s="129" t="str">
        <f t="shared" si="3"/>
        <v/>
      </c>
    </row>
    <row r="104" spans="1:9" x14ac:dyDescent="0.25">
      <c r="A104" s="71"/>
      <c r="B104" s="224"/>
      <c r="C104" s="224"/>
      <c r="D104" s="224"/>
      <c r="E104" s="72"/>
      <c r="F104" s="73"/>
      <c r="I104" s="129" t="str">
        <f t="shared" si="3"/>
        <v/>
      </c>
    </row>
    <row r="105" spans="1:9" x14ac:dyDescent="0.25">
      <c r="A105" s="71"/>
      <c r="B105" s="224"/>
      <c r="C105" s="224"/>
      <c r="D105" s="224"/>
      <c r="E105" s="72"/>
      <c r="F105" s="73"/>
      <c r="I105" s="129" t="str">
        <f t="shared" si="3"/>
        <v/>
      </c>
    </row>
    <row r="106" spans="1:9" x14ac:dyDescent="0.25">
      <c r="A106" s="71"/>
      <c r="B106" s="224"/>
      <c r="C106" s="224"/>
      <c r="D106" s="224"/>
      <c r="E106" s="72"/>
      <c r="F106" s="73"/>
      <c r="I106" s="129" t="str">
        <f t="shared" si="3"/>
        <v/>
      </c>
    </row>
    <row r="107" spans="1:9" x14ac:dyDescent="0.25">
      <c r="A107" s="71"/>
      <c r="B107" s="224"/>
      <c r="C107" s="224"/>
      <c r="D107" s="224"/>
      <c r="E107" s="72"/>
      <c r="F107" s="73"/>
      <c r="I107" s="129" t="str">
        <f t="shared" si="3"/>
        <v/>
      </c>
    </row>
    <row r="108" spans="1:9" x14ac:dyDescent="0.25">
      <c r="A108" s="71"/>
      <c r="B108" s="224"/>
      <c r="C108" s="224"/>
      <c r="D108" s="224"/>
      <c r="E108" s="72"/>
      <c r="F108" s="73"/>
      <c r="I108" s="129" t="str">
        <f t="shared" si="3"/>
        <v/>
      </c>
    </row>
    <row r="109" spans="1:9" x14ac:dyDescent="0.25">
      <c r="I109" s="129"/>
    </row>
    <row r="110" spans="1:9" x14ac:dyDescent="0.25">
      <c r="I110" s="129"/>
    </row>
  </sheetData>
  <mergeCells count="4">
    <mergeCell ref="E8:G8"/>
    <mergeCell ref="E10:G10"/>
    <mergeCell ref="E11:G11"/>
    <mergeCell ref="E12:G12"/>
  </mergeCells>
  <conditionalFormatting sqref="B19:N19 B25:N26 J20:N24">
    <cfRule type="iconSet" priority="3">
      <iconSet>
        <cfvo type="percent" val="0"/>
        <cfvo type="num" val="1"/>
        <cfvo type="num" val="3"/>
      </iconSet>
    </cfRule>
  </conditionalFormatting>
  <conditionalFormatting sqref="B24:H24">
    <cfRule type="iconSet" priority="2">
      <iconSet>
        <cfvo type="percent" val="0"/>
        <cfvo type="num" val="1"/>
        <cfvo type="num" val="3"/>
      </iconSet>
    </cfRule>
  </conditionalFormatting>
  <conditionalFormatting sqref="I24">
    <cfRule type="iconSet" priority="1">
      <iconSet>
        <cfvo type="percent" val="0"/>
        <cfvo type="num" val="1"/>
        <cfvo type="num" val="3"/>
      </iconSet>
    </cfRule>
  </conditionalFormatting>
  <dataValidations count="4">
    <dataValidation allowBlank="1" showInputMessage="1" showErrorMessage="1" prompt="TK, License, NRE or Royalty" sqref="B7"/>
    <dataValidation allowBlank="1" showInputMessage="1" showErrorMessage="1" prompt="IPD or CSD" sqref="B8"/>
    <dataValidation allowBlank="1" showInputMessage="1" showErrorMessage="1" prompt="70% - 100% : Most likely close in this quarter_x000a_40% - 60% : Normal chance to close_x000a_0% - 30% : Low chance to close" sqref="B10"/>
    <dataValidation allowBlank="1" showInputMessage="1" showErrorMessage="1" prompt="Q1, Q2, Q3 or Q4" sqref="B11"/>
  </dataValidations>
  <hyperlinks>
    <hyperlink ref="A1" location="Menu!A1" display="Back To Menu"/>
    <hyperlink ref="B1" location="'Regular Cases'!A1" display="Regular Cases"/>
    <hyperlink ref="C1" location="QECD!B4" display="QECD"/>
    <hyperlink ref="D1" location="'Action Items'!A1" display="Action Items"/>
    <hyperlink ref="E1" location="Summary!A1" display="Summary"/>
    <hyperlink ref="F1" location="Weekly!A1" display="Weekly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Please choose &quot;High&quot;, &quot;Low&quot; or &quot;Funnel&quot; from the drop-down list, or enter it yourself._x000a__x000a_Funnel -- This project is being cooked and may go real in the next few quarters.">
          <x14:formula1>
            <xm:f>Worksheet!$A$2:$A$4</xm:f>
          </x14:formula1>
          <xm:sqref>B12</xm:sqref>
        </x14:dataValidation>
      </x14:dataValidations>
    </ext>
  </extLst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Q110"/>
  <sheetViews>
    <sheetView workbookViewId="0">
      <pane ySplit="2" topLeftCell="A3" activePane="bottomLeft" state="frozen"/>
      <selection pane="bottomLeft"/>
    </sheetView>
  </sheetViews>
  <sheetFormatPr defaultColWidth="18.42578125" defaultRowHeight="15" x14ac:dyDescent="0.25"/>
  <cols>
    <col min="1" max="1" width="24.5703125" style="1" customWidth="1"/>
    <col min="2" max="8" width="15.85546875" style="1" customWidth="1"/>
    <col min="9" max="9" width="17.140625" style="1" bestFit="1" customWidth="1"/>
    <col min="10" max="11" width="15.85546875" style="1" customWidth="1"/>
    <col min="12" max="14" width="15.85546875" style="1" hidden="1" customWidth="1"/>
    <col min="15" max="17" width="0" style="1" hidden="1" customWidth="1"/>
    <col min="18" max="16384" width="18.42578125" style="1"/>
  </cols>
  <sheetData>
    <row r="1" spans="1:17" s="68" customFormat="1" ht="18.75" x14ac:dyDescent="0.25">
      <c r="A1" s="226" t="s">
        <v>150</v>
      </c>
      <c r="B1" s="226" t="s">
        <v>149</v>
      </c>
      <c r="C1" s="226" t="s">
        <v>113</v>
      </c>
      <c r="D1" s="226" t="s">
        <v>21</v>
      </c>
      <c r="E1" s="226" t="s">
        <v>114</v>
      </c>
      <c r="F1" s="226" t="s">
        <v>177</v>
      </c>
    </row>
    <row r="2" spans="1:17" ht="4.5" customHeight="1" x14ac:dyDescent="0.25"/>
    <row r="3" spans="1:17" ht="28.5" x14ac:dyDescent="0.45">
      <c r="D3" s="223" t="str">
        <f ca="1">MID(CELL("filename",A1),FIND("]",CELL("filename",A1))+1,255)  &amp; IF(B5&lt;&gt;"", " : " &amp; B5 &amp; " - " &amp; B6, "")</f>
        <v>Project 39</v>
      </c>
    </row>
    <row r="4" spans="1:17" ht="18.75" x14ac:dyDescent="0.3">
      <c r="A4" s="115" t="s">
        <v>141</v>
      </c>
      <c r="B4" s="95"/>
      <c r="C4" s="95"/>
      <c r="D4" s="95"/>
      <c r="E4" s="95"/>
      <c r="F4" s="95" t="s">
        <v>153</v>
      </c>
      <c r="G4" s="95" t="s">
        <v>154</v>
      </c>
      <c r="L4" s="1" t="s">
        <v>147</v>
      </c>
      <c r="M4" s="1" t="s">
        <v>146</v>
      </c>
      <c r="N4" s="1" t="s">
        <v>152</v>
      </c>
      <c r="P4" s="1" t="s">
        <v>158</v>
      </c>
      <c r="Q4" s="1" t="s">
        <v>155</v>
      </c>
    </row>
    <row r="5" spans="1:17" x14ac:dyDescent="0.25">
      <c r="A5" s="95" t="s">
        <v>156</v>
      </c>
      <c r="B5" s="97"/>
      <c r="C5" s="95"/>
      <c r="D5" s="95" t="s">
        <v>20</v>
      </c>
      <c r="E5" s="95"/>
      <c r="F5" s="98"/>
      <c r="G5" s="98"/>
      <c r="L5" s="218" t="str">
        <f>IF(I23&lt;&gt;"", F5,"")</f>
        <v/>
      </c>
      <c r="M5" s="218" t="str">
        <f>IF(I23&lt;&gt;"","",IF(B10&gt;=40%,F5,""))</f>
        <v/>
      </c>
      <c r="N5" s="218">
        <f>IF(I23&lt;&gt;"","",IF(B10&lt;40%,F5,""))</f>
        <v>0</v>
      </c>
      <c r="P5" s="218" t="str">
        <f>IF(I23&lt;&gt;"", F6,"")</f>
        <v/>
      </c>
      <c r="Q5" s="1">
        <f>IF(P5 = "", F6, "")</f>
        <v>0</v>
      </c>
    </row>
    <row r="6" spans="1:17" x14ac:dyDescent="0.25">
      <c r="A6" s="95" t="s">
        <v>157</v>
      </c>
      <c r="B6" s="97"/>
      <c r="C6" s="95"/>
      <c r="D6" s="95" t="s">
        <v>45</v>
      </c>
      <c r="E6" s="95"/>
      <c r="F6" s="98"/>
      <c r="G6" s="98"/>
    </row>
    <row r="7" spans="1:17" x14ac:dyDescent="0.25">
      <c r="A7" s="95" t="s">
        <v>44</v>
      </c>
      <c r="B7" s="97"/>
      <c r="C7" s="95"/>
      <c r="D7" s="95"/>
      <c r="E7" s="95"/>
      <c r="F7" s="95"/>
      <c r="G7" s="95"/>
    </row>
    <row r="8" spans="1:17" x14ac:dyDescent="0.25">
      <c r="A8" s="95" t="s">
        <v>17</v>
      </c>
      <c r="B8" s="97"/>
      <c r="C8" s="95"/>
      <c r="D8" s="95" t="s">
        <v>43</v>
      </c>
      <c r="E8" s="253"/>
      <c r="F8" s="253"/>
      <c r="G8" s="253"/>
    </row>
    <row r="9" spans="1:17" x14ac:dyDescent="0.25">
      <c r="A9" s="95" t="s">
        <v>18</v>
      </c>
      <c r="B9" s="97"/>
      <c r="C9" s="95"/>
      <c r="D9" s="95"/>
      <c r="E9" s="95"/>
      <c r="F9" s="95"/>
      <c r="G9" s="95"/>
    </row>
    <row r="10" spans="1:17" x14ac:dyDescent="0.25">
      <c r="A10" s="95" t="s">
        <v>19</v>
      </c>
      <c r="B10" s="99"/>
      <c r="C10" s="95"/>
      <c r="D10" s="95" t="s">
        <v>159</v>
      </c>
      <c r="E10" s="253"/>
      <c r="F10" s="253"/>
      <c r="G10" s="253"/>
    </row>
    <row r="11" spans="1:17" x14ac:dyDescent="0.25">
      <c r="A11" s="95" t="s">
        <v>166</v>
      </c>
      <c r="B11" s="97"/>
      <c r="C11" s="95"/>
      <c r="D11" s="95" t="s">
        <v>160</v>
      </c>
      <c r="E11" s="253"/>
      <c r="F11" s="253"/>
      <c r="G11" s="253"/>
    </row>
    <row r="12" spans="1:17" x14ac:dyDescent="0.25">
      <c r="A12" s="95" t="s">
        <v>118</v>
      </c>
      <c r="B12" s="97"/>
      <c r="C12" s="95"/>
      <c r="D12" s="95" t="s">
        <v>161</v>
      </c>
      <c r="E12" s="253"/>
      <c r="F12" s="253"/>
      <c r="G12" s="253"/>
    </row>
    <row r="15" spans="1:17" ht="18.75" x14ac:dyDescent="0.3">
      <c r="A15" s="115" t="str">
        <f>"Stage: " &amp; B15</f>
        <v xml:space="preserve">Stage: </v>
      </c>
      <c r="B15" s="132" t="str">
        <f>IF(I23&lt;&gt;"", 10, IF(G23&lt;&gt;"", 8, IF(C23&lt;&gt;"", 6, IF(E18&lt;&gt;"", 4, IF(B18&lt;&gt;"", 2, "")))))</f>
        <v/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</row>
    <row r="16" spans="1:17" x14ac:dyDescent="0.25">
      <c r="A16" s="127" t="s">
        <v>0</v>
      </c>
      <c r="B16" s="216" t="s">
        <v>3</v>
      </c>
      <c r="C16" s="125" t="s">
        <v>6</v>
      </c>
      <c r="D16" s="125" t="s">
        <v>4</v>
      </c>
      <c r="E16" s="216" t="s">
        <v>5</v>
      </c>
      <c r="F16" s="125" t="s">
        <v>7</v>
      </c>
      <c r="G16" s="95"/>
      <c r="H16" s="95"/>
      <c r="I16" s="95"/>
      <c r="J16" s="95"/>
      <c r="K16" s="95"/>
      <c r="L16" s="95"/>
      <c r="M16" s="95"/>
      <c r="N16" s="95"/>
    </row>
    <row r="17" spans="1:14" x14ac:dyDescent="0.25">
      <c r="A17" s="126" t="s">
        <v>42</v>
      </c>
      <c r="B17" s="119"/>
      <c r="C17" s="119"/>
      <c r="D17" s="119"/>
      <c r="E17" s="119"/>
      <c r="F17" s="140"/>
      <c r="G17" s="96"/>
      <c r="H17" s="96"/>
      <c r="I17" s="96"/>
      <c r="J17" s="96"/>
      <c r="K17" s="96"/>
      <c r="L17" s="96"/>
      <c r="M17" s="96"/>
      <c r="N17" s="96"/>
    </row>
    <row r="18" spans="1:14" x14ac:dyDescent="0.25">
      <c r="A18" s="134" t="s">
        <v>1</v>
      </c>
      <c r="B18" s="118"/>
      <c r="C18" s="118"/>
      <c r="D18" s="118"/>
      <c r="E18" s="118"/>
      <c r="F18" s="133"/>
      <c r="G18" s="96"/>
      <c r="H18" s="96"/>
      <c r="I18" s="96"/>
      <c r="J18" s="96"/>
      <c r="K18" s="96"/>
      <c r="L18" s="96"/>
      <c r="M18" s="96"/>
      <c r="N18" s="96"/>
    </row>
    <row r="19" spans="1:14" x14ac:dyDescent="0.25">
      <c r="A19" s="134" t="s">
        <v>2</v>
      </c>
      <c r="B19" s="121" t="str">
        <f ca="1">IF(B18&lt;&gt;"", "Done", IF(B17&lt;&gt;"",(B17-TODAY()),""))</f>
        <v/>
      </c>
      <c r="C19" s="121" t="str">
        <f t="shared" ref="C19:N19" ca="1" si="0">IF(C18&lt;&gt;"", "Done", IF(C17&lt;&gt;"",(C17-TODAY()),""))</f>
        <v/>
      </c>
      <c r="D19" s="121" t="str">
        <f t="shared" ca="1" si="0"/>
        <v/>
      </c>
      <c r="E19" s="121" t="str">
        <f t="shared" ca="1" si="0"/>
        <v/>
      </c>
      <c r="F19" s="122" t="str">
        <f t="shared" ca="1" si="0"/>
        <v/>
      </c>
      <c r="G19" s="100" t="str">
        <f t="shared" ca="1" si="0"/>
        <v/>
      </c>
      <c r="H19" s="100" t="str">
        <f t="shared" ca="1" si="0"/>
        <v/>
      </c>
      <c r="I19" s="100" t="str">
        <f t="shared" ca="1" si="0"/>
        <v/>
      </c>
      <c r="J19" s="76" t="str">
        <f t="shared" ca="1" si="0"/>
        <v/>
      </c>
      <c r="K19" s="76" t="str">
        <f t="shared" ca="1" si="0"/>
        <v/>
      </c>
      <c r="L19" s="76" t="str">
        <f t="shared" ca="1" si="0"/>
        <v/>
      </c>
      <c r="M19" s="76" t="str">
        <f t="shared" ca="1" si="0"/>
        <v/>
      </c>
      <c r="N19" s="76" t="str">
        <f t="shared" ca="1" si="0"/>
        <v/>
      </c>
    </row>
    <row r="20" spans="1:14" x14ac:dyDescent="0.25">
      <c r="A20" s="135"/>
      <c r="B20" s="114"/>
      <c r="C20" s="114"/>
      <c r="D20" s="114"/>
      <c r="E20" s="114"/>
      <c r="F20" s="114"/>
      <c r="G20" s="114"/>
      <c r="H20" s="114"/>
      <c r="I20" s="114"/>
      <c r="J20" s="76"/>
      <c r="K20" s="76"/>
      <c r="L20" s="76"/>
      <c r="M20" s="76"/>
      <c r="N20" s="76"/>
    </row>
    <row r="21" spans="1:14" ht="30" x14ac:dyDescent="0.25">
      <c r="A21" s="126" t="s">
        <v>9</v>
      </c>
      <c r="B21" s="117" t="s">
        <v>8</v>
      </c>
      <c r="C21" s="217" t="s">
        <v>10</v>
      </c>
      <c r="D21" s="117" t="s">
        <v>11</v>
      </c>
      <c r="E21" s="117" t="s">
        <v>12</v>
      </c>
      <c r="F21" s="117" t="s">
        <v>13</v>
      </c>
      <c r="G21" s="217" t="s">
        <v>14</v>
      </c>
      <c r="H21" s="117" t="s">
        <v>16</v>
      </c>
      <c r="I21" s="217" t="s">
        <v>15</v>
      </c>
      <c r="J21" s="76"/>
      <c r="K21" s="76"/>
      <c r="L21" s="76"/>
      <c r="M21" s="76"/>
      <c r="N21" s="76"/>
    </row>
    <row r="22" spans="1:14" x14ac:dyDescent="0.25">
      <c r="A22" s="134" t="s">
        <v>42</v>
      </c>
      <c r="B22" s="118"/>
      <c r="C22" s="118"/>
      <c r="D22" s="118"/>
      <c r="E22" s="118"/>
      <c r="F22" s="118"/>
      <c r="G22" s="118"/>
      <c r="H22" s="118"/>
      <c r="I22" s="133"/>
      <c r="J22" s="76"/>
      <c r="K22" s="76"/>
      <c r="L22" s="76"/>
      <c r="M22" s="76"/>
      <c r="N22" s="76"/>
    </row>
    <row r="23" spans="1:14" x14ac:dyDescent="0.25">
      <c r="A23" s="134" t="s">
        <v>1</v>
      </c>
      <c r="B23" s="118"/>
      <c r="C23" s="118"/>
      <c r="D23" s="118"/>
      <c r="E23" s="118"/>
      <c r="F23" s="118"/>
      <c r="G23" s="118"/>
      <c r="H23" s="118"/>
      <c r="I23" s="133"/>
      <c r="J23" s="76"/>
      <c r="K23" s="76"/>
      <c r="L23" s="76"/>
      <c r="M23" s="76"/>
      <c r="N23" s="76"/>
    </row>
    <row r="24" spans="1:14" x14ac:dyDescent="0.25">
      <c r="A24" s="136" t="s">
        <v>2</v>
      </c>
      <c r="B24" s="124" t="str">
        <f ca="1">IF(B23&lt;&gt;"", "Done", IF(B22&lt;&gt;"",(B22-TODAY()),""))</f>
        <v/>
      </c>
      <c r="C24" s="124" t="str">
        <f t="shared" ref="C24:I24" ca="1" si="1">IF(C23&lt;&gt;"", "Done", IF(C22&lt;&gt;"",(C22-TODAY()),""))</f>
        <v/>
      </c>
      <c r="D24" s="124" t="str">
        <f t="shared" ca="1" si="1"/>
        <v/>
      </c>
      <c r="E24" s="124" t="str">
        <f t="shared" ca="1" si="1"/>
        <v/>
      </c>
      <c r="F24" s="124" t="str">
        <f t="shared" ca="1" si="1"/>
        <v/>
      </c>
      <c r="G24" s="124" t="str">
        <f t="shared" ca="1" si="1"/>
        <v/>
      </c>
      <c r="H24" s="120" t="str">
        <f t="shared" ca="1" si="1"/>
        <v/>
      </c>
      <c r="I24" s="122" t="str">
        <f t="shared" ca="1" si="1"/>
        <v/>
      </c>
      <c r="J24" s="76"/>
      <c r="K24" s="76"/>
      <c r="L24" s="76"/>
      <c r="M24" s="76"/>
      <c r="N24" s="76"/>
    </row>
    <row r="25" spans="1:14" x14ac:dyDescent="0.25">
      <c r="B25" s="76"/>
      <c r="C25" s="76"/>
      <c r="D25" s="76"/>
      <c r="E25" s="76"/>
      <c r="F25" s="76"/>
      <c r="G25" s="76"/>
      <c r="H25" s="123"/>
      <c r="I25" s="76"/>
      <c r="J25" s="76"/>
      <c r="K25" s="76"/>
      <c r="L25" s="76"/>
      <c r="M25" s="76"/>
      <c r="N25" s="76"/>
    </row>
    <row r="26" spans="1:14" x14ac:dyDescent="0.25"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</row>
    <row r="29" spans="1:14" ht="18.75" x14ac:dyDescent="0.3">
      <c r="A29" s="116" t="s">
        <v>21</v>
      </c>
      <c r="B29" s="66" t="s">
        <v>41</v>
      </c>
      <c r="C29" s="66" t="s">
        <v>42</v>
      </c>
      <c r="D29" s="66" t="s">
        <v>1</v>
      </c>
      <c r="E29" s="66" t="s">
        <v>67</v>
      </c>
      <c r="F29" s="1" t="s">
        <v>43</v>
      </c>
    </row>
    <row r="30" spans="1:14" x14ac:dyDescent="0.25">
      <c r="A30" s="71" t="str">
        <f>IF(B30&lt;&gt;"", IF(D30 = "", 1, ""), "")</f>
        <v/>
      </c>
      <c r="B30" s="224"/>
      <c r="C30" s="224"/>
      <c r="D30" s="224"/>
      <c r="E30" s="72"/>
      <c r="F30" s="73"/>
      <c r="I30" s="129" t="str">
        <f>IF(A30="","",HYPERLINK("#'Action Items'!A1", "Go back to Action Items"))</f>
        <v/>
      </c>
    </row>
    <row r="31" spans="1:14" x14ac:dyDescent="0.25">
      <c r="A31" s="71" t="str">
        <f>IF(B31&lt;&gt;"", IF(D31 = "", MAX($A$30:A30)+1, ""), "")</f>
        <v/>
      </c>
      <c r="B31" s="224"/>
      <c r="C31" s="224"/>
      <c r="D31" s="224"/>
      <c r="E31" s="72"/>
      <c r="F31" s="73"/>
      <c r="I31" s="129" t="str">
        <f t="shared" ref="I31:I94" si="2">IF(A31="","",HYPERLINK("#'Action Items'!A1", "Go back to Action Items"))</f>
        <v/>
      </c>
    </row>
    <row r="32" spans="1:14" x14ac:dyDescent="0.25">
      <c r="A32" s="71" t="str">
        <f>IF(B32&lt;&gt;"", IF(D32 = "", MAX($A$30:A31)+1, ""), "")</f>
        <v/>
      </c>
      <c r="B32" s="224"/>
      <c r="C32" s="224"/>
      <c r="D32" s="224"/>
      <c r="E32" s="72"/>
      <c r="F32" s="73"/>
      <c r="I32" s="129" t="str">
        <f t="shared" si="2"/>
        <v/>
      </c>
    </row>
    <row r="33" spans="1:9" x14ac:dyDescent="0.25">
      <c r="A33" s="71" t="str">
        <f>IF(B33&lt;&gt;"", IF(D33 = "", MAX($A$30:A32)+1, ""), "")</f>
        <v/>
      </c>
      <c r="B33" s="224"/>
      <c r="C33" s="224"/>
      <c r="D33" s="224"/>
      <c r="E33" s="72"/>
      <c r="F33" s="73"/>
      <c r="I33" s="129" t="str">
        <f t="shared" si="2"/>
        <v/>
      </c>
    </row>
    <row r="34" spans="1:9" x14ac:dyDescent="0.25">
      <c r="A34" s="71" t="str">
        <f>IF(B34&lt;&gt;"", IF(D34 = "", MAX($A$30:A33)+1, ""), "")</f>
        <v/>
      </c>
      <c r="B34" s="224"/>
      <c r="C34" s="224"/>
      <c r="D34" s="224"/>
      <c r="E34" s="72"/>
      <c r="F34" s="73"/>
      <c r="I34" s="129" t="str">
        <f t="shared" si="2"/>
        <v/>
      </c>
    </row>
    <row r="35" spans="1:9" x14ac:dyDescent="0.25">
      <c r="A35" s="71" t="str">
        <f>IF(B35&lt;&gt;"", IF(D35 = "", MAX($A$30:A34)+1, ""), "")</f>
        <v/>
      </c>
      <c r="B35" s="224"/>
      <c r="C35" s="224"/>
      <c r="D35" s="224"/>
      <c r="E35" s="72"/>
      <c r="F35" s="73"/>
      <c r="I35" s="129" t="str">
        <f t="shared" si="2"/>
        <v/>
      </c>
    </row>
    <row r="36" spans="1:9" x14ac:dyDescent="0.25">
      <c r="A36" s="71" t="str">
        <f>IF(B36&lt;&gt;"", IF(D36 = "", MAX($A$30:A35)+1, ""), "")</f>
        <v/>
      </c>
      <c r="B36" s="224"/>
      <c r="C36" s="224"/>
      <c r="D36" s="224"/>
      <c r="E36" s="72"/>
      <c r="F36" s="73"/>
      <c r="I36" s="129" t="str">
        <f t="shared" si="2"/>
        <v/>
      </c>
    </row>
    <row r="37" spans="1:9" x14ac:dyDescent="0.25">
      <c r="A37" s="71" t="str">
        <f>IF(B37&lt;&gt;"", IF(D37 = "", MAX($A$30:A36)+1, ""), "")</f>
        <v/>
      </c>
      <c r="B37" s="224"/>
      <c r="C37" s="224"/>
      <c r="D37" s="224"/>
      <c r="E37" s="72"/>
      <c r="F37" s="73"/>
      <c r="I37" s="129" t="str">
        <f t="shared" si="2"/>
        <v/>
      </c>
    </row>
    <row r="38" spans="1:9" x14ac:dyDescent="0.25">
      <c r="A38" s="71" t="str">
        <f>IF(B38&lt;&gt;"", IF(D38 = "", MAX($A$30:A37)+1, ""), "")</f>
        <v/>
      </c>
      <c r="B38" s="224"/>
      <c r="C38" s="224"/>
      <c r="D38" s="224"/>
      <c r="E38" s="72"/>
      <c r="F38" s="73"/>
      <c r="I38" s="129" t="str">
        <f t="shared" si="2"/>
        <v/>
      </c>
    </row>
    <row r="39" spans="1:9" x14ac:dyDescent="0.25">
      <c r="A39" s="71" t="str">
        <f>IF(B39&lt;&gt;"", IF(D39 = "", MAX($A$30:A38)+1, ""), "")</f>
        <v/>
      </c>
      <c r="B39" s="224"/>
      <c r="C39" s="224"/>
      <c r="D39" s="224"/>
      <c r="E39" s="72"/>
      <c r="F39" s="73"/>
      <c r="I39" s="129" t="str">
        <f t="shared" si="2"/>
        <v/>
      </c>
    </row>
    <row r="40" spans="1:9" x14ac:dyDescent="0.25">
      <c r="A40" s="71" t="str">
        <f>IF(B40&lt;&gt;"", IF(D40 = "", MAX($A$30:A39)+1, ""), "")</f>
        <v/>
      </c>
      <c r="B40" s="224"/>
      <c r="C40" s="224"/>
      <c r="D40" s="224"/>
      <c r="E40" s="72"/>
      <c r="F40" s="73"/>
      <c r="I40" s="129" t="str">
        <f t="shared" si="2"/>
        <v/>
      </c>
    </row>
    <row r="41" spans="1:9" x14ac:dyDescent="0.25">
      <c r="A41" s="71" t="str">
        <f>IF(B41&lt;&gt;"", IF(D41 = "", MAX($A$30:A40)+1, ""), "")</f>
        <v/>
      </c>
      <c r="B41" s="224"/>
      <c r="C41" s="224"/>
      <c r="D41" s="224"/>
      <c r="E41" s="72"/>
      <c r="F41" s="73"/>
      <c r="I41" s="129" t="str">
        <f t="shared" si="2"/>
        <v/>
      </c>
    </row>
    <row r="42" spans="1:9" x14ac:dyDescent="0.25">
      <c r="A42" s="71" t="str">
        <f>IF(B42&lt;&gt;"", IF(D42 = "", MAX($A$30:A41)+1, ""), "")</f>
        <v/>
      </c>
      <c r="B42" s="224"/>
      <c r="C42" s="224"/>
      <c r="D42" s="224"/>
      <c r="E42" s="72"/>
      <c r="F42" s="73"/>
      <c r="I42" s="129" t="str">
        <f t="shared" si="2"/>
        <v/>
      </c>
    </row>
    <row r="43" spans="1:9" x14ac:dyDescent="0.25">
      <c r="A43" s="71" t="str">
        <f>IF(B43&lt;&gt;"", IF(D43 = "", MAX($A$30:A42)+1, ""), "")</f>
        <v/>
      </c>
      <c r="B43" s="224"/>
      <c r="C43" s="224"/>
      <c r="D43" s="224"/>
      <c r="E43" s="72"/>
      <c r="F43" s="73"/>
      <c r="I43" s="129" t="str">
        <f t="shared" si="2"/>
        <v/>
      </c>
    </row>
    <row r="44" spans="1:9" x14ac:dyDescent="0.25">
      <c r="A44" s="71" t="str">
        <f>IF(B44&lt;&gt;"", IF(D44 = "", MAX($A$30:A43)+1, ""), "")</f>
        <v/>
      </c>
      <c r="B44" s="224"/>
      <c r="C44" s="224"/>
      <c r="D44" s="224"/>
      <c r="E44" s="72"/>
      <c r="F44" s="73"/>
      <c r="I44" s="129" t="str">
        <f t="shared" si="2"/>
        <v/>
      </c>
    </row>
    <row r="45" spans="1:9" x14ac:dyDescent="0.25">
      <c r="A45" s="71"/>
      <c r="B45" s="224"/>
      <c r="C45" s="224"/>
      <c r="D45" s="224"/>
      <c r="E45" s="72"/>
      <c r="F45" s="73"/>
      <c r="I45" s="129" t="str">
        <f t="shared" si="2"/>
        <v/>
      </c>
    </row>
    <row r="46" spans="1:9" x14ac:dyDescent="0.25">
      <c r="A46" s="71"/>
      <c r="B46" s="224"/>
      <c r="C46" s="224"/>
      <c r="D46" s="224"/>
      <c r="E46" s="72"/>
      <c r="F46" s="73"/>
      <c r="I46" s="129" t="str">
        <f t="shared" si="2"/>
        <v/>
      </c>
    </row>
    <row r="47" spans="1:9" x14ac:dyDescent="0.25">
      <c r="A47" s="71"/>
      <c r="B47" s="224"/>
      <c r="C47" s="224"/>
      <c r="D47" s="224"/>
      <c r="E47" s="72"/>
      <c r="F47" s="73"/>
      <c r="I47" s="129" t="str">
        <f t="shared" si="2"/>
        <v/>
      </c>
    </row>
    <row r="48" spans="1:9" x14ac:dyDescent="0.25">
      <c r="A48" s="71"/>
      <c r="B48" s="224"/>
      <c r="C48" s="224"/>
      <c r="D48" s="224"/>
      <c r="E48" s="72"/>
      <c r="F48" s="73"/>
      <c r="I48" s="129" t="str">
        <f t="shared" si="2"/>
        <v/>
      </c>
    </row>
    <row r="49" spans="1:9" x14ac:dyDescent="0.25">
      <c r="A49" s="71"/>
      <c r="B49" s="224"/>
      <c r="C49" s="224"/>
      <c r="D49" s="224"/>
      <c r="E49" s="72"/>
      <c r="F49" s="73"/>
      <c r="I49" s="129" t="str">
        <f t="shared" si="2"/>
        <v/>
      </c>
    </row>
    <row r="50" spans="1:9" x14ac:dyDescent="0.25">
      <c r="A50" s="71"/>
      <c r="B50" s="224"/>
      <c r="C50" s="224"/>
      <c r="D50" s="224"/>
      <c r="E50" s="72"/>
      <c r="F50" s="73"/>
      <c r="I50" s="129" t="str">
        <f t="shared" si="2"/>
        <v/>
      </c>
    </row>
    <row r="51" spans="1:9" x14ac:dyDescent="0.25">
      <c r="A51" s="71"/>
      <c r="B51" s="224"/>
      <c r="C51" s="224"/>
      <c r="D51" s="224"/>
      <c r="E51" s="72"/>
      <c r="F51" s="73"/>
      <c r="I51" s="129" t="str">
        <f t="shared" si="2"/>
        <v/>
      </c>
    </row>
    <row r="52" spans="1:9" x14ac:dyDescent="0.25">
      <c r="A52" s="71"/>
      <c r="B52" s="224"/>
      <c r="C52" s="224"/>
      <c r="D52" s="224"/>
      <c r="E52" s="72"/>
      <c r="F52" s="73"/>
      <c r="I52" s="129" t="str">
        <f t="shared" si="2"/>
        <v/>
      </c>
    </row>
    <row r="53" spans="1:9" x14ac:dyDescent="0.25">
      <c r="A53" s="71"/>
      <c r="B53" s="224"/>
      <c r="C53" s="224"/>
      <c r="D53" s="224"/>
      <c r="E53" s="72"/>
      <c r="F53" s="73"/>
      <c r="I53" s="129" t="str">
        <f t="shared" si="2"/>
        <v/>
      </c>
    </row>
    <row r="54" spans="1:9" x14ac:dyDescent="0.25">
      <c r="A54" s="71"/>
      <c r="B54" s="224"/>
      <c r="C54" s="224"/>
      <c r="D54" s="224"/>
      <c r="E54" s="72"/>
      <c r="F54" s="73"/>
      <c r="I54" s="129" t="str">
        <f t="shared" si="2"/>
        <v/>
      </c>
    </row>
    <row r="55" spans="1:9" x14ac:dyDescent="0.25">
      <c r="A55" s="71"/>
      <c r="B55" s="224"/>
      <c r="C55" s="224"/>
      <c r="D55" s="224"/>
      <c r="E55" s="72"/>
      <c r="F55" s="73"/>
      <c r="I55" s="129" t="str">
        <f t="shared" si="2"/>
        <v/>
      </c>
    </row>
    <row r="56" spans="1:9" x14ac:dyDescent="0.25">
      <c r="A56" s="71"/>
      <c r="B56" s="224"/>
      <c r="C56" s="224"/>
      <c r="D56" s="224"/>
      <c r="E56" s="72"/>
      <c r="F56" s="73"/>
      <c r="I56" s="129" t="str">
        <f t="shared" si="2"/>
        <v/>
      </c>
    </row>
    <row r="57" spans="1:9" x14ac:dyDescent="0.25">
      <c r="A57" s="71"/>
      <c r="B57" s="224"/>
      <c r="C57" s="224"/>
      <c r="D57" s="224"/>
      <c r="E57" s="72"/>
      <c r="F57" s="73"/>
      <c r="I57" s="129" t="str">
        <f t="shared" si="2"/>
        <v/>
      </c>
    </row>
    <row r="58" spans="1:9" x14ac:dyDescent="0.25">
      <c r="A58" s="71"/>
      <c r="B58" s="224"/>
      <c r="C58" s="224"/>
      <c r="D58" s="224"/>
      <c r="E58" s="72"/>
      <c r="F58" s="73"/>
      <c r="I58" s="129" t="str">
        <f t="shared" si="2"/>
        <v/>
      </c>
    </row>
    <row r="59" spans="1:9" x14ac:dyDescent="0.25">
      <c r="A59" s="71"/>
      <c r="B59" s="224"/>
      <c r="C59" s="224"/>
      <c r="D59" s="224"/>
      <c r="E59" s="72"/>
      <c r="F59" s="73"/>
      <c r="I59" s="129" t="str">
        <f t="shared" si="2"/>
        <v/>
      </c>
    </row>
    <row r="60" spans="1:9" x14ac:dyDescent="0.25">
      <c r="A60" s="71"/>
      <c r="B60" s="224"/>
      <c r="C60" s="224"/>
      <c r="D60" s="224"/>
      <c r="E60" s="72"/>
      <c r="F60" s="73"/>
      <c r="I60" s="129" t="str">
        <f t="shared" si="2"/>
        <v/>
      </c>
    </row>
    <row r="61" spans="1:9" x14ac:dyDescent="0.25">
      <c r="A61" s="71"/>
      <c r="B61" s="224"/>
      <c r="C61" s="224"/>
      <c r="D61" s="224"/>
      <c r="E61" s="72"/>
      <c r="F61" s="73"/>
      <c r="I61" s="129" t="str">
        <f t="shared" si="2"/>
        <v/>
      </c>
    </row>
    <row r="62" spans="1:9" x14ac:dyDescent="0.25">
      <c r="A62" s="71"/>
      <c r="B62" s="224"/>
      <c r="C62" s="224"/>
      <c r="D62" s="224"/>
      <c r="E62" s="72"/>
      <c r="F62" s="73"/>
      <c r="I62" s="129" t="str">
        <f t="shared" si="2"/>
        <v/>
      </c>
    </row>
    <row r="63" spans="1:9" x14ac:dyDescent="0.25">
      <c r="A63" s="71"/>
      <c r="B63" s="224"/>
      <c r="C63" s="224"/>
      <c r="D63" s="224"/>
      <c r="E63" s="72"/>
      <c r="F63" s="73"/>
      <c r="I63" s="129" t="str">
        <f t="shared" si="2"/>
        <v/>
      </c>
    </row>
    <row r="64" spans="1:9" x14ac:dyDescent="0.25">
      <c r="A64" s="71"/>
      <c r="B64" s="224"/>
      <c r="C64" s="224"/>
      <c r="D64" s="224"/>
      <c r="E64" s="72"/>
      <c r="F64" s="73"/>
      <c r="I64" s="129" t="str">
        <f t="shared" si="2"/>
        <v/>
      </c>
    </row>
    <row r="65" spans="1:9" x14ac:dyDescent="0.25">
      <c r="A65" s="71"/>
      <c r="B65" s="224"/>
      <c r="C65" s="224"/>
      <c r="D65" s="224"/>
      <c r="E65" s="72"/>
      <c r="F65" s="73"/>
      <c r="I65" s="129" t="str">
        <f t="shared" si="2"/>
        <v/>
      </c>
    </row>
    <row r="66" spans="1:9" x14ac:dyDescent="0.25">
      <c r="A66" s="71"/>
      <c r="B66" s="224"/>
      <c r="C66" s="224"/>
      <c r="D66" s="224"/>
      <c r="E66" s="72"/>
      <c r="F66" s="73"/>
      <c r="I66" s="129" t="str">
        <f t="shared" si="2"/>
        <v/>
      </c>
    </row>
    <row r="67" spans="1:9" x14ac:dyDescent="0.25">
      <c r="A67" s="71"/>
      <c r="B67" s="224"/>
      <c r="C67" s="224"/>
      <c r="D67" s="224"/>
      <c r="E67" s="72"/>
      <c r="F67" s="73"/>
      <c r="I67" s="129" t="str">
        <f t="shared" si="2"/>
        <v/>
      </c>
    </row>
    <row r="68" spans="1:9" x14ac:dyDescent="0.25">
      <c r="A68" s="71"/>
      <c r="B68" s="224"/>
      <c r="C68" s="224"/>
      <c r="D68" s="224"/>
      <c r="E68" s="72"/>
      <c r="F68" s="73"/>
      <c r="I68" s="129" t="str">
        <f t="shared" si="2"/>
        <v/>
      </c>
    </row>
    <row r="69" spans="1:9" x14ac:dyDescent="0.25">
      <c r="A69" s="71"/>
      <c r="B69" s="224"/>
      <c r="C69" s="224"/>
      <c r="D69" s="224"/>
      <c r="E69" s="72"/>
      <c r="F69" s="73"/>
      <c r="I69" s="129" t="str">
        <f t="shared" si="2"/>
        <v/>
      </c>
    </row>
    <row r="70" spans="1:9" x14ac:dyDescent="0.25">
      <c r="A70" s="71"/>
      <c r="B70" s="224"/>
      <c r="C70" s="224"/>
      <c r="D70" s="224"/>
      <c r="E70" s="72"/>
      <c r="F70" s="73"/>
      <c r="I70" s="129" t="str">
        <f t="shared" si="2"/>
        <v/>
      </c>
    </row>
    <row r="71" spans="1:9" x14ac:dyDescent="0.25">
      <c r="A71" s="71"/>
      <c r="B71" s="224"/>
      <c r="C71" s="224"/>
      <c r="D71" s="224"/>
      <c r="E71" s="72"/>
      <c r="F71" s="73"/>
      <c r="I71" s="129" t="str">
        <f t="shared" si="2"/>
        <v/>
      </c>
    </row>
    <row r="72" spans="1:9" x14ac:dyDescent="0.25">
      <c r="A72" s="71"/>
      <c r="B72" s="224"/>
      <c r="C72" s="224"/>
      <c r="D72" s="224"/>
      <c r="E72" s="72"/>
      <c r="F72" s="73"/>
      <c r="I72" s="129" t="str">
        <f t="shared" si="2"/>
        <v/>
      </c>
    </row>
    <row r="73" spans="1:9" x14ac:dyDescent="0.25">
      <c r="A73" s="71"/>
      <c r="B73" s="224"/>
      <c r="C73" s="224"/>
      <c r="D73" s="224"/>
      <c r="E73" s="72"/>
      <c r="F73" s="73"/>
      <c r="I73" s="129" t="str">
        <f t="shared" si="2"/>
        <v/>
      </c>
    </row>
    <row r="74" spans="1:9" x14ac:dyDescent="0.25">
      <c r="A74" s="71"/>
      <c r="B74" s="224"/>
      <c r="C74" s="224"/>
      <c r="D74" s="224"/>
      <c r="E74" s="72"/>
      <c r="F74" s="73"/>
      <c r="I74" s="129" t="str">
        <f t="shared" si="2"/>
        <v/>
      </c>
    </row>
    <row r="75" spans="1:9" x14ac:dyDescent="0.25">
      <c r="A75" s="71"/>
      <c r="B75" s="224"/>
      <c r="C75" s="224"/>
      <c r="D75" s="224"/>
      <c r="E75" s="72"/>
      <c r="F75" s="73"/>
      <c r="I75" s="129" t="str">
        <f t="shared" si="2"/>
        <v/>
      </c>
    </row>
    <row r="76" spans="1:9" x14ac:dyDescent="0.25">
      <c r="A76" s="71"/>
      <c r="B76" s="224"/>
      <c r="C76" s="224"/>
      <c r="D76" s="224"/>
      <c r="E76" s="72"/>
      <c r="F76" s="73"/>
      <c r="I76" s="129" t="str">
        <f t="shared" si="2"/>
        <v/>
      </c>
    </row>
    <row r="77" spans="1:9" x14ac:dyDescent="0.25">
      <c r="A77" s="71"/>
      <c r="B77" s="224"/>
      <c r="C77" s="224"/>
      <c r="D77" s="224"/>
      <c r="E77" s="72"/>
      <c r="F77" s="73"/>
      <c r="I77" s="129" t="str">
        <f t="shared" si="2"/>
        <v/>
      </c>
    </row>
    <row r="78" spans="1:9" x14ac:dyDescent="0.25">
      <c r="A78" s="71"/>
      <c r="B78" s="224"/>
      <c r="C78" s="224"/>
      <c r="D78" s="224"/>
      <c r="E78" s="72"/>
      <c r="F78" s="73"/>
      <c r="I78" s="129" t="str">
        <f t="shared" si="2"/>
        <v/>
      </c>
    </row>
    <row r="79" spans="1:9" x14ac:dyDescent="0.25">
      <c r="A79" s="71"/>
      <c r="B79" s="224"/>
      <c r="C79" s="224"/>
      <c r="D79" s="224"/>
      <c r="E79" s="72"/>
      <c r="F79" s="73"/>
      <c r="I79" s="129" t="str">
        <f t="shared" si="2"/>
        <v/>
      </c>
    </row>
    <row r="80" spans="1:9" x14ac:dyDescent="0.25">
      <c r="A80" s="71"/>
      <c r="B80" s="224"/>
      <c r="C80" s="224"/>
      <c r="D80" s="224"/>
      <c r="E80" s="72"/>
      <c r="F80" s="73"/>
      <c r="I80" s="129" t="str">
        <f t="shared" si="2"/>
        <v/>
      </c>
    </row>
    <row r="81" spans="1:9" x14ac:dyDescent="0.25">
      <c r="A81" s="71"/>
      <c r="B81" s="224"/>
      <c r="C81" s="224"/>
      <c r="D81" s="224"/>
      <c r="E81" s="72"/>
      <c r="F81" s="73"/>
      <c r="I81" s="129" t="str">
        <f t="shared" si="2"/>
        <v/>
      </c>
    </row>
    <row r="82" spans="1:9" x14ac:dyDescent="0.25">
      <c r="A82" s="71"/>
      <c r="B82" s="224"/>
      <c r="C82" s="224"/>
      <c r="D82" s="224"/>
      <c r="E82" s="72"/>
      <c r="F82" s="73"/>
      <c r="I82" s="129" t="str">
        <f t="shared" si="2"/>
        <v/>
      </c>
    </row>
    <row r="83" spans="1:9" x14ac:dyDescent="0.25">
      <c r="A83" s="71"/>
      <c r="B83" s="224"/>
      <c r="C83" s="224"/>
      <c r="D83" s="224"/>
      <c r="E83" s="72"/>
      <c r="F83" s="73"/>
      <c r="I83" s="129" t="str">
        <f t="shared" si="2"/>
        <v/>
      </c>
    </row>
    <row r="84" spans="1:9" x14ac:dyDescent="0.25">
      <c r="A84" s="71"/>
      <c r="B84" s="224"/>
      <c r="C84" s="224"/>
      <c r="D84" s="224"/>
      <c r="E84" s="72"/>
      <c r="F84" s="73"/>
      <c r="I84" s="129" t="str">
        <f t="shared" si="2"/>
        <v/>
      </c>
    </row>
    <row r="85" spans="1:9" x14ac:dyDescent="0.25">
      <c r="A85" s="71"/>
      <c r="B85" s="224"/>
      <c r="C85" s="224"/>
      <c r="D85" s="224"/>
      <c r="E85" s="72"/>
      <c r="F85" s="73"/>
      <c r="I85" s="129" t="str">
        <f t="shared" si="2"/>
        <v/>
      </c>
    </row>
    <row r="86" spans="1:9" x14ac:dyDescent="0.25">
      <c r="A86" s="71"/>
      <c r="B86" s="224"/>
      <c r="C86" s="224"/>
      <c r="D86" s="224"/>
      <c r="E86" s="72"/>
      <c r="F86" s="73"/>
      <c r="I86" s="129" t="str">
        <f t="shared" si="2"/>
        <v/>
      </c>
    </row>
    <row r="87" spans="1:9" x14ac:dyDescent="0.25">
      <c r="A87" s="71"/>
      <c r="B87" s="224"/>
      <c r="C87" s="224"/>
      <c r="D87" s="224"/>
      <c r="E87" s="72"/>
      <c r="F87" s="73"/>
      <c r="I87" s="129" t="str">
        <f t="shared" si="2"/>
        <v/>
      </c>
    </row>
    <row r="88" spans="1:9" x14ac:dyDescent="0.25">
      <c r="A88" s="71"/>
      <c r="B88" s="224"/>
      <c r="C88" s="224"/>
      <c r="D88" s="224"/>
      <c r="E88" s="72"/>
      <c r="F88" s="73"/>
      <c r="I88" s="129" t="str">
        <f t="shared" si="2"/>
        <v/>
      </c>
    </row>
    <row r="89" spans="1:9" x14ac:dyDescent="0.25">
      <c r="A89" s="71"/>
      <c r="B89" s="224"/>
      <c r="C89" s="224"/>
      <c r="D89" s="224"/>
      <c r="E89" s="72"/>
      <c r="F89" s="73"/>
      <c r="I89" s="129" t="str">
        <f t="shared" si="2"/>
        <v/>
      </c>
    </row>
    <row r="90" spans="1:9" x14ac:dyDescent="0.25">
      <c r="A90" s="71"/>
      <c r="B90" s="224"/>
      <c r="C90" s="224"/>
      <c r="D90" s="224"/>
      <c r="E90" s="72"/>
      <c r="F90" s="73"/>
      <c r="I90" s="129" t="str">
        <f t="shared" si="2"/>
        <v/>
      </c>
    </row>
    <row r="91" spans="1:9" x14ac:dyDescent="0.25">
      <c r="A91" s="71"/>
      <c r="B91" s="224"/>
      <c r="C91" s="224"/>
      <c r="D91" s="224"/>
      <c r="E91" s="72"/>
      <c r="F91" s="73"/>
      <c r="I91" s="129" t="str">
        <f t="shared" si="2"/>
        <v/>
      </c>
    </row>
    <row r="92" spans="1:9" x14ac:dyDescent="0.25">
      <c r="A92" s="71"/>
      <c r="B92" s="224"/>
      <c r="C92" s="224"/>
      <c r="D92" s="224"/>
      <c r="E92" s="72"/>
      <c r="F92" s="73"/>
      <c r="I92" s="129" t="str">
        <f t="shared" si="2"/>
        <v/>
      </c>
    </row>
    <row r="93" spans="1:9" x14ac:dyDescent="0.25">
      <c r="A93" s="71"/>
      <c r="B93" s="224"/>
      <c r="C93" s="224"/>
      <c r="D93" s="224"/>
      <c r="E93" s="72"/>
      <c r="F93" s="73"/>
      <c r="I93" s="129" t="str">
        <f t="shared" si="2"/>
        <v/>
      </c>
    </row>
    <row r="94" spans="1:9" x14ac:dyDescent="0.25">
      <c r="A94" s="71"/>
      <c r="B94" s="224"/>
      <c r="C94" s="224"/>
      <c r="D94" s="224"/>
      <c r="E94" s="72"/>
      <c r="F94" s="73"/>
      <c r="I94" s="129" t="str">
        <f t="shared" si="2"/>
        <v/>
      </c>
    </row>
    <row r="95" spans="1:9" x14ac:dyDescent="0.25">
      <c r="A95" s="71"/>
      <c r="B95" s="224"/>
      <c r="C95" s="224"/>
      <c r="D95" s="224"/>
      <c r="E95" s="72"/>
      <c r="F95" s="73"/>
      <c r="I95" s="129" t="str">
        <f t="shared" ref="I95:I108" si="3">IF(A95="","",HYPERLINK("#'Action Items'!A1", "Go back to Action Items"))</f>
        <v/>
      </c>
    </row>
    <row r="96" spans="1:9" x14ac:dyDescent="0.25">
      <c r="A96" s="71"/>
      <c r="B96" s="224"/>
      <c r="C96" s="224"/>
      <c r="D96" s="224"/>
      <c r="E96" s="72"/>
      <c r="F96" s="73"/>
      <c r="I96" s="129" t="str">
        <f t="shared" si="3"/>
        <v/>
      </c>
    </row>
    <row r="97" spans="1:9" x14ac:dyDescent="0.25">
      <c r="A97" s="71"/>
      <c r="B97" s="224"/>
      <c r="C97" s="224"/>
      <c r="D97" s="224"/>
      <c r="E97" s="72"/>
      <c r="F97" s="73"/>
      <c r="I97" s="129" t="str">
        <f t="shared" si="3"/>
        <v/>
      </c>
    </row>
    <row r="98" spans="1:9" x14ac:dyDescent="0.25">
      <c r="A98" s="71"/>
      <c r="B98" s="224"/>
      <c r="C98" s="224"/>
      <c r="D98" s="224"/>
      <c r="E98" s="72"/>
      <c r="F98" s="73"/>
      <c r="I98" s="129" t="str">
        <f t="shared" si="3"/>
        <v/>
      </c>
    </row>
    <row r="99" spans="1:9" x14ac:dyDescent="0.25">
      <c r="A99" s="71"/>
      <c r="B99" s="224"/>
      <c r="C99" s="224"/>
      <c r="D99" s="224"/>
      <c r="E99" s="72"/>
      <c r="F99" s="73"/>
      <c r="I99" s="129" t="str">
        <f t="shared" si="3"/>
        <v/>
      </c>
    </row>
    <row r="100" spans="1:9" x14ac:dyDescent="0.25">
      <c r="A100" s="71"/>
      <c r="B100" s="224"/>
      <c r="C100" s="224"/>
      <c r="D100" s="224"/>
      <c r="E100" s="72"/>
      <c r="F100" s="73"/>
      <c r="I100" s="129" t="str">
        <f t="shared" si="3"/>
        <v/>
      </c>
    </row>
    <row r="101" spans="1:9" x14ac:dyDescent="0.25">
      <c r="A101" s="71"/>
      <c r="B101" s="224"/>
      <c r="C101" s="224"/>
      <c r="D101" s="224"/>
      <c r="E101" s="72"/>
      <c r="F101" s="73"/>
      <c r="I101" s="129" t="str">
        <f t="shared" si="3"/>
        <v/>
      </c>
    </row>
    <row r="102" spans="1:9" x14ac:dyDescent="0.25">
      <c r="A102" s="71"/>
      <c r="B102" s="224"/>
      <c r="C102" s="224"/>
      <c r="D102" s="224"/>
      <c r="E102" s="72"/>
      <c r="F102" s="73"/>
      <c r="I102" s="129" t="str">
        <f t="shared" si="3"/>
        <v/>
      </c>
    </row>
    <row r="103" spans="1:9" x14ac:dyDescent="0.25">
      <c r="A103" s="71"/>
      <c r="B103" s="224"/>
      <c r="C103" s="224"/>
      <c r="D103" s="224"/>
      <c r="E103" s="72"/>
      <c r="F103" s="73"/>
      <c r="I103" s="129" t="str">
        <f t="shared" si="3"/>
        <v/>
      </c>
    </row>
    <row r="104" spans="1:9" x14ac:dyDescent="0.25">
      <c r="A104" s="71"/>
      <c r="B104" s="224"/>
      <c r="C104" s="224"/>
      <c r="D104" s="224"/>
      <c r="E104" s="72"/>
      <c r="F104" s="73"/>
      <c r="I104" s="129" t="str">
        <f t="shared" si="3"/>
        <v/>
      </c>
    </row>
    <row r="105" spans="1:9" x14ac:dyDescent="0.25">
      <c r="A105" s="71"/>
      <c r="B105" s="224"/>
      <c r="C105" s="224"/>
      <c r="D105" s="224"/>
      <c r="E105" s="72"/>
      <c r="F105" s="73"/>
      <c r="I105" s="129" t="str">
        <f t="shared" si="3"/>
        <v/>
      </c>
    </row>
    <row r="106" spans="1:9" x14ac:dyDescent="0.25">
      <c r="A106" s="71"/>
      <c r="B106" s="224"/>
      <c r="C106" s="224"/>
      <c r="D106" s="224"/>
      <c r="E106" s="72"/>
      <c r="F106" s="73"/>
      <c r="I106" s="129" t="str">
        <f t="shared" si="3"/>
        <v/>
      </c>
    </row>
    <row r="107" spans="1:9" x14ac:dyDescent="0.25">
      <c r="A107" s="71"/>
      <c r="B107" s="224"/>
      <c r="C107" s="224"/>
      <c r="D107" s="224"/>
      <c r="E107" s="72"/>
      <c r="F107" s="73"/>
      <c r="I107" s="129" t="str">
        <f t="shared" si="3"/>
        <v/>
      </c>
    </row>
    <row r="108" spans="1:9" x14ac:dyDescent="0.25">
      <c r="A108" s="71"/>
      <c r="B108" s="224"/>
      <c r="C108" s="224"/>
      <c r="D108" s="224"/>
      <c r="E108" s="72"/>
      <c r="F108" s="73"/>
      <c r="I108" s="129" t="str">
        <f t="shared" si="3"/>
        <v/>
      </c>
    </row>
    <row r="109" spans="1:9" x14ac:dyDescent="0.25">
      <c r="I109" s="129"/>
    </row>
    <row r="110" spans="1:9" x14ac:dyDescent="0.25">
      <c r="I110" s="129"/>
    </row>
  </sheetData>
  <mergeCells count="4">
    <mergeCell ref="E8:G8"/>
    <mergeCell ref="E10:G10"/>
    <mergeCell ref="E11:G11"/>
    <mergeCell ref="E12:G12"/>
  </mergeCells>
  <conditionalFormatting sqref="B19:N19 B25:N26 J20:N24">
    <cfRule type="iconSet" priority="3">
      <iconSet>
        <cfvo type="percent" val="0"/>
        <cfvo type="num" val="1"/>
        <cfvo type="num" val="3"/>
      </iconSet>
    </cfRule>
  </conditionalFormatting>
  <conditionalFormatting sqref="B24:H24">
    <cfRule type="iconSet" priority="2">
      <iconSet>
        <cfvo type="percent" val="0"/>
        <cfvo type="num" val="1"/>
        <cfvo type="num" val="3"/>
      </iconSet>
    </cfRule>
  </conditionalFormatting>
  <conditionalFormatting sqref="I24">
    <cfRule type="iconSet" priority="1">
      <iconSet>
        <cfvo type="percent" val="0"/>
        <cfvo type="num" val="1"/>
        <cfvo type="num" val="3"/>
      </iconSet>
    </cfRule>
  </conditionalFormatting>
  <dataValidations count="4">
    <dataValidation allowBlank="1" showInputMessage="1" showErrorMessage="1" prompt="TK, License, NRE or Royalty" sqref="B7"/>
    <dataValidation allowBlank="1" showInputMessage="1" showErrorMessage="1" prompt="IPD or CSD" sqref="B8"/>
    <dataValidation allowBlank="1" showInputMessage="1" showErrorMessage="1" prompt="70% - 100% : Most likely close in this quarter_x000a_40% - 60% : Normal chance to close_x000a_0% - 30% : Low chance to close" sqref="B10"/>
    <dataValidation allowBlank="1" showInputMessage="1" showErrorMessage="1" prompt="Q1, Q2, Q3 or Q4" sqref="B11"/>
  </dataValidations>
  <hyperlinks>
    <hyperlink ref="A1" location="Menu!A1" display="Back To Menu"/>
    <hyperlink ref="B1" location="'Regular Cases'!A1" display="Regular Cases"/>
    <hyperlink ref="C1" location="QECD!B4" display="QECD"/>
    <hyperlink ref="D1" location="'Action Items'!A1" display="Action Items"/>
    <hyperlink ref="E1" location="Summary!A1" display="Summary"/>
    <hyperlink ref="F1" location="Weekly!A1" display="Weekly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Please choose &quot;High&quot;, &quot;Low&quot; or &quot;Funnel&quot; from the drop-down list, or enter it yourself._x000a__x000a_Funnel -- This project is being cooked and may go real in the next few quarters.">
          <x14:formula1>
            <xm:f>Worksheet!$A$2:$A$4</xm:f>
          </x14:formula1>
          <xm:sqref>B12</xm:sqref>
        </x14:dataValidation>
      </x14:dataValidations>
    </ext>
  </extLst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Q110"/>
  <sheetViews>
    <sheetView workbookViewId="0">
      <pane ySplit="2" topLeftCell="A3" activePane="bottomLeft" state="frozen"/>
      <selection pane="bottomLeft"/>
    </sheetView>
  </sheetViews>
  <sheetFormatPr defaultColWidth="18.42578125" defaultRowHeight="15" x14ac:dyDescent="0.25"/>
  <cols>
    <col min="1" max="1" width="24.5703125" style="1" customWidth="1"/>
    <col min="2" max="8" width="15.85546875" style="1" customWidth="1"/>
    <col min="9" max="9" width="17.140625" style="1" bestFit="1" customWidth="1"/>
    <col min="10" max="11" width="15.85546875" style="1" customWidth="1"/>
    <col min="12" max="14" width="15.85546875" style="1" hidden="1" customWidth="1"/>
    <col min="15" max="17" width="0" style="1" hidden="1" customWidth="1"/>
    <col min="18" max="16384" width="18.42578125" style="1"/>
  </cols>
  <sheetData>
    <row r="1" spans="1:17" s="68" customFormat="1" ht="18.75" x14ac:dyDescent="0.25">
      <c r="A1" s="226" t="s">
        <v>150</v>
      </c>
      <c r="B1" s="226" t="s">
        <v>149</v>
      </c>
      <c r="C1" s="226" t="s">
        <v>113</v>
      </c>
      <c r="D1" s="226" t="s">
        <v>21</v>
      </c>
      <c r="E1" s="226" t="s">
        <v>114</v>
      </c>
      <c r="F1" s="226" t="s">
        <v>177</v>
      </c>
    </row>
    <row r="2" spans="1:17" ht="4.5" customHeight="1" x14ac:dyDescent="0.25"/>
    <row r="3" spans="1:17" ht="28.5" x14ac:dyDescent="0.45">
      <c r="D3" s="223" t="str">
        <f ca="1">MID(CELL("filename",A1),FIND("]",CELL("filename",A1))+1,255)  &amp; IF(B5&lt;&gt;"", " : " &amp; B5 &amp; " - " &amp; B6, "")</f>
        <v>Project 40</v>
      </c>
    </row>
    <row r="4" spans="1:17" ht="18.75" x14ac:dyDescent="0.3">
      <c r="A4" s="115" t="s">
        <v>141</v>
      </c>
      <c r="B4" s="95"/>
      <c r="C4" s="95"/>
      <c r="D4" s="95"/>
      <c r="E4" s="95"/>
      <c r="F4" s="95" t="s">
        <v>153</v>
      </c>
      <c r="G4" s="95" t="s">
        <v>154</v>
      </c>
      <c r="L4" s="1" t="s">
        <v>147</v>
      </c>
      <c r="M4" s="1" t="s">
        <v>146</v>
      </c>
      <c r="N4" s="1" t="s">
        <v>152</v>
      </c>
      <c r="P4" s="1" t="s">
        <v>158</v>
      </c>
      <c r="Q4" s="1" t="s">
        <v>155</v>
      </c>
    </row>
    <row r="5" spans="1:17" x14ac:dyDescent="0.25">
      <c r="A5" s="95" t="s">
        <v>156</v>
      </c>
      <c r="B5" s="97"/>
      <c r="C5" s="95"/>
      <c r="D5" s="95" t="s">
        <v>20</v>
      </c>
      <c r="E5" s="95"/>
      <c r="F5" s="98"/>
      <c r="G5" s="98"/>
      <c r="L5" s="218" t="str">
        <f>IF(I23&lt;&gt;"", F5,"")</f>
        <v/>
      </c>
      <c r="M5" s="218" t="str">
        <f>IF(I23&lt;&gt;"","",IF(B10&gt;=40%,F5,""))</f>
        <v/>
      </c>
      <c r="N5" s="218">
        <f>IF(I23&lt;&gt;"","",IF(B10&lt;40%,F5,""))</f>
        <v>0</v>
      </c>
      <c r="P5" s="218" t="str">
        <f>IF(I23&lt;&gt;"", F6,"")</f>
        <v/>
      </c>
      <c r="Q5" s="1">
        <f>IF(P5 = "", F6, "")</f>
        <v>0</v>
      </c>
    </row>
    <row r="6" spans="1:17" x14ac:dyDescent="0.25">
      <c r="A6" s="95" t="s">
        <v>157</v>
      </c>
      <c r="B6" s="97"/>
      <c r="C6" s="95"/>
      <c r="D6" s="95" t="s">
        <v>45</v>
      </c>
      <c r="E6" s="95"/>
      <c r="F6" s="98"/>
      <c r="G6" s="98"/>
    </row>
    <row r="7" spans="1:17" x14ac:dyDescent="0.25">
      <c r="A7" s="95" t="s">
        <v>44</v>
      </c>
      <c r="B7" s="97"/>
      <c r="C7" s="95"/>
      <c r="D7" s="95"/>
      <c r="E7" s="95"/>
      <c r="F7" s="95"/>
      <c r="G7" s="95"/>
    </row>
    <row r="8" spans="1:17" x14ac:dyDescent="0.25">
      <c r="A8" s="95" t="s">
        <v>17</v>
      </c>
      <c r="B8" s="97"/>
      <c r="C8" s="95"/>
      <c r="D8" s="95" t="s">
        <v>43</v>
      </c>
      <c r="E8" s="253"/>
      <c r="F8" s="253"/>
      <c r="G8" s="253"/>
    </row>
    <row r="9" spans="1:17" x14ac:dyDescent="0.25">
      <c r="A9" s="95" t="s">
        <v>18</v>
      </c>
      <c r="B9" s="97"/>
      <c r="C9" s="95"/>
      <c r="D9" s="95"/>
      <c r="E9" s="95"/>
      <c r="F9" s="95"/>
      <c r="G9" s="95"/>
    </row>
    <row r="10" spans="1:17" x14ac:dyDescent="0.25">
      <c r="A10" s="95" t="s">
        <v>19</v>
      </c>
      <c r="B10" s="99"/>
      <c r="C10" s="95"/>
      <c r="D10" s="95" t="s">
        <v>159</v>
      </c>
      <c r="E10" s="253"/>
      <c r="F10" s="253"/>
      <c r="G10" s="253"/>
    </row>
    <row r="11" spans="1:17" x14ac:dyDescent="0.25">
      <c r="A11" s="95" t="s">
        <v>166</v>
      </c>
      <c r="B11" s="97"/>
      <c r="C11" s="95"/>
      <c r="D11" s="95" t="s">
        <v>160</v>
      </c>
      <c r="E11" s="253"/>
      <c r="F11" s="253"/>
      <c r="G11" s="253"/>
    </row>
    <row r="12" spans="1:17" x14ac:dyDescent="0.25">
      <c r="A12" s="95" t="s">
        <v>118</v>
      </c>
      <c r="B12" s="97"/>
      <c r="C12" s="95"/>
      <c r="D12" s="95" t="s">
        <v>161</v>
      </c>
      <c r="E12" s="253"/>
      <c r="F12" s="253"/>
      <c r="G12" s="253"/>
    </row>
    <row r="15" spans="1:17" ht="18.75" x14ac:dyDescent="0.3">
      <c r="A15" s="115" t="str">
        <f>"Stage: " &amp; B15</f>
        <v xml:space="preserve">Stage: </v>
      </c>
      <c r="B15" s="132" t="str">
        <f>IF(I23&lt;&gt;"", 10, IF(G23&lt;&gt;"", 8, IF(C23&lt;&gt;"", 6, IF(E18&lt;&gt;"", 4, IF(B18&lt;&gt;"", 2, "")))))</f>
        <v/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</row>
    <row r="16" spans="1:17" x14ac:dyDescent="0.25">
      <c r="A16" s="127" t="s">
        <v>0</v>
      </c>
      <c r="B16" s="216" t="s">
        <v>3</v>
      </c>
      <c r="C16" s="125" t="s">
        <v>6</v>
      </c>
      <c r="D16" s="125" t="s">
        <v>4</v>
      </c>
      <c r="E16" s="216" t="s">
        <v>5</v>
      </c>
      <c r="F16" s="125" t="s">
        <v>7</v>
      </c>
      <c r="G16" s="95"/>
      <c r="H16" s="95"/>
      <c r="I16" s="95"/>
      <c r="J16" s="95"/>
      <c r="K16" s="95"/>
      <c r="L16" s="95"/>
      <c r="M16" s="95"/>
      <c r="N16" s="95"/>
    </row>
    <row r="17" spans="1:14" x14ac:dyDescent="0.25">
      <c r="A17" s="126" t="s">
        <v>42</v>
      </c>
      <c r="B17" s="119"/>
      <c r="C17" s="119"/>
      <c r="D17" s="119"/>
      <c r="E17" s="119"/>
      <c r="F17" s="140"/>
      <c r="G17" s="96"/>
      <c r="H17" s="96"/>
      <c r="I17" s="96"/>
      <c r="J17" s="96"/>
      <c r="K17" s="96"/>
      <c r="L17" s="96"/>
      <c r="M17" s="96"/>
      <c r="N17" s="96"/>
    </row>
    <row r="18" spans="1:14" x14ac:dyDescent="0.25">
      <c r="A18" s="134" t="s">
        <v>1</v>
      </c>
      <c r="B18" s="118"/>
      <c r="C18" s="118"/>
      <c r="D18" s="118"/>
      <c r="E18" s="118"/>
      <c r="F18" s="133"/>
      <c r="G18" s="96"/>
      <c r="H18" s="96"/>
      <c r="I18" s="96"/>
      <c r="J18" s="96"/>
      <c r="K18" s="96"/>
      <c r="L18" s="96"/>
      <c r="M18" s="96"/>
      <c r="N18" s="96"/>
    </row>
    <row r="19" spans="1:14" x14ac:dyDescent="0.25">
      <c r="A19" s="134" t="s">
        <v>2</v>
      </c>
      <c r="B19" s="121" t="str">
        <f ca="1">IF(B18&lt;&gt;"", "Done", IF(B17&lt;&gt;"",(B17-TODAY()),""))</f>
        <v/>
      </c>
      <c r="C19" s="121" t="str">
        <f t="shared" ref="C19:N19" ca="1" si="0">IF(C18&lt;&gt;"", "Done", IF(C17&lt;&gt;"",(C17-TODAY()),""))</f>
        <v/>
      </c>
      <c r="D19" s="121" t="str">
        <f t="shared" ca="1" si="0"/>
        <v/>
      </c>
      <c r="E19" s="121" t="str">
        <f t="shared" ca="1" si="0"/>
        <v/>
      </c>
      <c r="F19" s="122" t="str">
        <f t="shared" ca="1" si="0"/>
        <v/>
      </c>
      <c r="G19" s="100" t="str">
        <f t="shared" ca="1" si="0"/>
        <v/>
      </c>
      <c r="H19" s="100" t="str">
        <f t="shared" ca="1" si="0"/>
        <v/>
      </c>
      <c r="I19" s="100" t="str">
        <f t="shared" ca="1" si="0"/>
        <v/>
      </c>
      <c r="J19" s="76" t="str">
        <f t="shared" ca="1" si="0"/>
        <v/>
      </c>
      <c r="K19" s="76" t="str">
        <f t="shared" ca="1" si="0"/>
        <v/>
      </c>
      <c r="L19" s="76" t="str">
        <f t="shared" ca="1" si="0"/>
        <v/>
      </c>
      <c r="M19" s="76" t="str">
        <f t="shared" ca="1" si="0"/>
        <v/>
      </c>
      <c r="N19" s="76" t="str">
        <f t="shared" ca="1" si="0"/>
        <v/>
      </c>
    </row>
    <row r="20" spans="1:14" x14ac:dyDescent="0.25">
      <c r="A20" s="135"/>
      <c r="B20" s="114"/>
      <c r="C20" s="114"/>
      <c r="D20" s="114"/>
      <c r="E20" s="114"/>
      <c r="F20" s="114"/>
      <c r="G20" s="114"/>
      <c r="H20" s="114"/>
      <c r="I20" s="114"/>
      <c r="J20" s="76"/>
      <c r="K20" s="76"/>
      <c r="L20" s="76"/>
      <c r="M20" s="76"/>
      <c r="N20" s="76"/>
    </row>
    <row r="21" spans="1:14" ht="30" x14ac:dyDescent="0.25">
      <c r="A21" s="126" t="s">
        <v>9</v>
      </c>
      <c r="B21" s="117" t="s">
        <v>8</v>
      </c>
      <c r="C21" s="217" t="s">
        <v>10</v>
      </c>
      <c r="D21" s="117" t="s">
        <v>11</v>
      </c>
      <c r="E21" s="117" t="s">
        <v>12</v>
      </c>
      <c r="F21" s="117" t="s">
        <v>13</v>
      </c>
      <c r="G21" s="217" t="s">
        <v>14</v>
      </c>
      <c r="H21" s="117" t="s">
        <v>16</v>
      </c>
      <c r="I21" s="217" t="s">
        <v>15</v>
      </c>
      <c r="J21" s="76"/>
      <c r="K21" s="76"/>
      <c r="L21" s="76"/>
      <c r="M21" s="76"/>
      <c r="N21" s="76"/>
    </row>
    <row r="22" spans="1:14" x14ac:dyDescent="0.25">
      <c r="A22" s="134" t="s">
        <v>42</v>
      </c>
      <c r="B22" s="118"/>
      <c r="C22" s="118"/>
      <c r="D22" s="118"/>
      <c r="E22" s="118"/>
      <c r="F22" s="118"/>
      <c r="G22" s="118"/>
      <c r="H22" s="118"/>
      <c r="I22" s="133"/>
      <c r="J22" s="76"/>
      <c r="K22" s="76"/>
      <c r="L22" s="76"/>
      <c r="M22" s="76"/>
      <c r="N22" s="76"/>
    </row>
    <row r="23" spans="1:14" x14ac:dyDescent="0.25">
      <c r="A23" s="134" t="s">
        <v>1</v>
      </c>
      <c r="B23" s="118"/>
      <c r="C23" s="118"/>
      <c r="D23" s="118"/>
      <c r="E23" s="118"/>
      <c r="F23" s="118"/>
      <c r="G23" s="118"/>
      <c r="H23" s="118"/>
      <c r="I23" s="133"/>
      <c r="J23" s="76"/>
      <c r="K23" s="76"/>
      <c r="L23" s="76"/>
      <c r="M23" s="76"/>
      <c r="N23" s="76"/>
    </row>
    <row r="24" spans="1:14" x14ac:dyDescent="0.25">
      <c r="A24" s="136" t="s">
        <v>2</v>
      </c>
      <c r="B24" s="124" t="str">
        <f ca="1">IF(B23&lt;&gt;"", "Done", IF(B22&lt;&gt;"",(B22-TODAY()),""))</f>
        <v/>
      </c>
      <c r="C24" s="124" t="str">
        <f t="shared" ref="C24:I24" ca="1" si="1">IF(C23&lt;&gt;"", "Done", IF(C22&lt;&gt;"",(C22-TODAY()),""))</f>
        <v/>
      </c>
      <c r="D24" s="124" t="str">
        <f t="shared" ca="1" si="1"/>
        <v/>
      </c>
      <c r="E24" s="124" t="str">
        <f t="shared" ca="1" si="1"/>
        <v/>
      </c>
      <c r="F24" s="124" t="str">
        <f t="shared" ca="1" si="1"/>
        <v/>
      </c>
      <c r="G24" s="124" t="str">
        <f t="shared" ca="1" si="1"/>
        <v/>
      </c>
      <c r="H24" s="120" t="str">
        <f t="shared" ca="1" si="1"/>
        <v/>
      </c>
      <c r="I24" s="122" t="str">
        <f t="shared" ca="1" si="1"/>
        <v/>
      </c>
      <c r="J24" s="76"/>
      <c r="K24" s="76"/>
      <c r="L24" s="76"/>
      <c r="M24" s="76"/>
      <c r="N24" s="76"/>
    </row>
    <row r="25" spans="1:14" x14ac:dyDescent="0.25">
      <c r="B25" s="76"/>
      <c r="C25" s="76"/>
      <c r="D25" s="76"/>
      <c r="E25" s="76"/>
      <c r="F25" s="76"/>
      <c r="G25" s="76"/>
      <c r="H25" s="123"/>
      <c r="I25" s="76"/>
      <c r="J25" s="76"/>
      <c r="K25" s="76"/>
      <c r="L25" s="76"/>
      <c r="M25" s="76"/>
      <c r="N25" s="76"/>
    </row>
    <row r="26" spans="1:14" x14ac:dyDescent="0.25"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</row>
    <row r="29" spans="1:14" ht="18.75" x14ac:dyDescent="0.3">
      <c r="A29" s="116" t="s">
        <v>21</v>
      </c>
      <c r="B29" s="66" t="s">
        <v>41</v>
      </c>
      <c r="C29" s="66" t="s">
        <v>42</v>
      </c>
      <c r="D29" s="66" t="s">
        <v>1</v>
      </c>
      <c r="E29" s="66" t="s">
        <v>67</v>
      </c>
      <c r="F29" s="1" t="s">
        <v>43</v>
      </c>
    </row>
    <row r="30" spans="1:14" x14ac:dyDescent="0.25">
      <c r="A30" s="71" t="str">
        <f>IF(B30&lt;&gt;"", IF(D30 = "", 1, ""), "")</f>
        <v/>
      </c>
      <c r="B30" s="224"/>
      <c r="C30" s="224"/>
      <c r="D30" s="224"/>
      <c r="E30" s="72"/>
      <c r="F30" s="73"/>
      <c r="I30" s="129" t="str">
        <f>IF(A30="","",HYPERLINK("#'Action Items'!A1", "Go back to Action Items"))</f>
        <v/>
      </c>
    </row>
    <row r="31" spans="1:14" x14ac:dyDescent="0.25">
      <c r="A31" s="71" t="str">
        <f>IF(B31&lt;&gt;"", IF(D31 = "", MAX($A$30:A30)+1, ""), "")</f>
        <v/>
      </c>
      <c r="B31" s="224"/>
      <c r="C31" s="224"/>
      <c r="D31" s="224"/>
      <c r="E31" s="72"/>
      <c r="F31" s="73"/>
      <c r="I31" s="129" t="str">
        <f t="shared" ref="I31:I94" si="2">IF(A31="","",HYPERLINK("#'Action Items'!A1", "Go back to Action Items"))</f>
        <v/>
      </c>
    </row>
    <row r="32" spans="1:14" x14ac:dyDescent="0.25">
      <c r="A32" s="71" t="str">
        <f>IF(B32&lt;&gt;"", IF(D32 = "", MAX($A$30:A31)+1, ""), "")</f>
        <v/>
      </c>
      <c r="B32" s="224"/>
      <c r="C32" s="224"/>
      <c r="D32" s="224"/>
      <c r="E32" s="72"/>
      <c r="F32" s="73"/>
      <c r="I32" s="129" t="str">
        <f t="shared" si="2"/>
        <v/>
      </c>
    </row>
    <row r="33" spans="1:9" x14ac:dyDescent="0.25">
      <c r="A33" s="71" t="str">
        <f>IF(B33&lt;&gt;"", IF(D33 = "", MAX($A$30:A32)+1, ""), "")</f>
        <v/>
      </c>
      <c r="B33" s="224"/>
      <c r="C33" s="224"/>
      <c r="D33" s="224"/>
      <c r="E33" s="72"/>
      <c r="F33" s="73"/>
      <c r="I33" s="129" t="str">
        <f t="shared" si="2"/>
        <v/>
      </c>
    </row>
    <row r="34" spans="1:9" x14ac:dyDescent="0.25">
      <c r="A34" s="71" t="str">
        <f>IF(B34&lt;&gt;"", IF(D34 = "", MAX($A$30:A33)+1, ""), "")</f>
        <v/>
      </c>
      <c r="B34" s="224"/>
      <c r="C34" s="224"/>
      <c r="D34" s="224"/>
      <c r="E34" s="72"/>
      <c r="F34" s="73"/>
      <c r="I34" s="129" t="str">
        <f t="shared" si="2"/>
        <v/>
      </c>
    </row>
    <row r="35" spans="1:9" x14ac:dyDescent="0.25">
      <c r="A35" s="71" t="str">
        <f>IF(B35&lt;&gt;"", IF(D35 = "", MAX($A$30:A34)+1, ""), "")</f>
        <v/>
      </c>
      <c r="B35" s="224"/>
      <c r="C35" s="224"/>
      <c r="D35" s="224"/>
      <c r="E35" s="72"/>
      <c r="F35" s="73"/>
      <c r="I35" s="129" t="str">
        <f t="shared" si="2"/>
        <v/>
      </c>
    </row>
    <row r="36" spans="1:9" x14ac:dyDescent="0.25">
      <c r="A36" s="71" t="str">
        <f>IF(B36&lt;&gt;"", IF(D36 = "", MAX($A$30:A35)+1, ""), "")</f>
        <v/>
      </c>
      <c r="B36" s="224"/>
      <c r="C36" s="224"/>
      <c r="D36" s="224"/>
      <c r="E36" s="72"/>
      <c r="F36" s="73"/>
      <c r="I36" s="129" t="str">
        <f t="shared" si="2"/>
        <v/>
      </c>
    </row>
    <row r="37" spans="1:9" x14ac:dyDescent="0.25">
      <c r="A37" s="71" t="str">
        <f>IF(B37&lt;&gt;"", IF(D37 = "", MAX($A$30:A36)+1, ""), "")</f>
        <v/>
      </c>
      <c r="B37" s="224"/>
      <c r="C37" s="224"/>
      <c r="D37" s="224"/>
      <c r="E37" s="72"/>
      <c r="F37" s="73"/>
      <c r="I37" s="129" t="str">
        <f t="shared" si="2"/>
        <v/>
      </c>
    </row>
    <row r="38" spans="1:9" x14ac:dyDescent="0.25">
      <c r="A38" s="71" t="str">
        <f>IF(B38&lt;&gt;"", IF(D38 = "", MAX($A$30:A37)+1, ""), "")</f>
        <v/>
      </c>
      <c r="B38" s="224"/>
      <c r="C38" s="224"/>
      <c r="D38" s="224"/>
      <c r="E38" s="72"/>
      <c r="F38" s="73"/>
      <c r="I38" s="129" t="str">
        <f t="shared" si="2"/>
        <v/>
      </c>
    </row>
    <row r="39" spans="1:9" x14ac:dyDescent="0.25">
      <c r="A39" s="71" t="str">
        <f>IF(B39&lt;&gt;"", IF(D39 = "", MAX($A$30:A38)+1, ""), "")</f>
        <v/>
      </c>
      <c r="B39" s="224"/>
      <c r="C39" s="224"/>
      <c r="D39" s="224"/>
      <c r="E39" s="72"/>
      <c r="F39" s="73"/>
      <c r="I39" s="129" t="str">
        <f t="shared" si="2"/>
        <v/>
      </c>
    </row>
    <row r="40" spans="1:9" x14ac:dyDescent="0.25">
      <c r="A40" s="71" t="str">
        <f>IF(B40&lt;&gt;"", IF(D40 = "", MAX($A$30:A39)+1, ""), "")</f>
        <v/>
      </c>
      <c r="B40" s="224"/>
      <c r="C40" s="224"/>
      <c r="D40" s="224"/>
      <c r="E40" s="72"/>
      <c r="F40" s="73"/>
      <c r="I40" s="129" t="str">
        <f t="shared" si="2"/>
        <v/>
      </c>
    </row>
    <row r="41" spans="1:9" x14ac:dyDescent="0.25">
      <c r="A41" s="71" t="str">
        <f>IF(B41&lt;&gt;"", IF(D41 = "", MAX($A$30:A40)+1, ""), "")</f>
        <v/>
      </c>
      <c r="B41" s="224"/>
      <c r="C41" s="224"/>
      <c r="D41" s="224"/>
      <c r="E41" s="72"/>
      <c r="F41" s="73"/>
      <c r="I41" s="129" t="str">
        <f t="shared" si="2"/>
        <v/>
      </c>
    </row>
    <row r="42" spans="1:9" x14ac:dyDescent="0.25">
      <c r="A42" s="71" t="str">
        <f>IF(B42&lt;&gt;"", IF(D42 = "", MAX($A$30:A41)+1, ""), "")</f>
        <v/>
      </c>
      <c r="B42" s="224"/>
      <c r="C42" s="224"/>
      <c r="D42" s="224"/>
      <c r="E42" s="72"/>
      <c r="F42" s="73"/>
      <c r="I42" s="129" t="str">
        <f t="shared" si="2"/>
        <v/>
      </c>
    </row>
    <row r="43" spans="1:9" x14ac:dyDescent="0.25">
      <c r="A43" s="71" t="str">
        <f>IF(B43&lt;&gt;"", IF(D43 = "", MAX($A$30:A42)+1, ""), "")</f>
        <v/>
      </c>
      <c r="B43" s="224"/>
      <c r="C43" s="224"/>
      <c r="D43" s="224"/>
      <c r="E43" s="72"/>
      <c r="F43" s="73"/>
      <c r="I43" s="129" t="str">
        <f t="shared" si="2"/>
        <v/>
      </c>
    </row>
    <row r="44" spans="1:9" x14ac:dyDescent="0.25">
      <c r="A44" s="71" t="str">
        <f>IF(B44&lt;&gt;"", IF(D44 = "", MAX($A$30:A43)+1, ""), "")</f>
        <v/>
      </c>
      <c r="B44" s="224"/>
      <c r="C44" s="224"/>
      <c r="D44" s="224"/>
      <c r="E44" s="72"/>
      <c r="F44" s="73"/>
      <c r="I44" s="129" t="str">
        <f t="shared" si="2"/>
        <v/>
      </c>
    </row>
    <row r="45" spans="1:9" x14ac:dyDescent="0.25">
      <c r="A45" s="71"/>
      <c r="B45" s="224"/>
      <c r="C45" s="224"/>
      <c r="D45" s="224"/>
      <c r="E45" s="72"/>
      <c r="F45" s="73"/>
      <c r="I45" s="129" t="str">
        <f t="shared" si="2"/>
        <v/>
      </c>
    </row>
    <row r="46" spans="1:9" x14ac:dyDescent="0.25">
      <c r="A46" s="71"/>
      <c r="B46" s="224"/>
      <c r="C46" s="224"/>
      <c r="D46" s="224"/>
      <c r="E46" s="72"/>
      <c r="F46" s="73"/>
      <c r="I46" s="129" t="str">
        <f t="shared" si="2"/>
        <v/>
      </c>
    </row>
    <row r="47" spans="1:9" x14ac:dyDescent="0.25">
      <c r="A47" s="71"/>
      <c r="B47" s="224"/>
      <c r="C47" s="224"/>
      <c r="D47" s="224"/>
      <c r="E47" s="72"/>
      <c r="F47" s="73"/>
      <c r="I47" s="129" t="str">
        <f t="shared" si="2"/>
        <v/>
      </c>
    </row>
    <row r="48" spans="1:9" x14ac:dyDescent="0.25">
      <c r="A48" s="71"/>
      <c r="B48" s="224"/>
      <c r="C48" s="224"/>
      <c r="D48" s="224"/>
      <c r="E48" s="72"/>
      <c r="F48" s="73"/>
      <c r="I48" s="129" t="str">
        <f t="shared" si="2"/>
        <v/>
      </c>
    </row>
    <row r="49" spans="1:9" x14ac:dyDescent="0.25">
      <c r="A49" s="71"/>
      <c r="B49" s="224"/>
      <c r="C49" s="224"/>
      <c r="D49" s="224"/>
      <c r="E49" s="72"/>
      <c r="F49" s="73"/>
      <c r="I49" s="129" t="str">
        <f t="shared" si="2"/>
        <v/>
      </c>
    </row>
    <row r="50" spans="1:9" x14ac:dyDescent="0.25">
      <c r="A50" s="71"/>
      <c r="B50" s="224"/>
      <c r="C50" s="224"/>
      <c r="D50" s="224"/>
      <c r="E50" s="72"/>
      <c r="F50" s="73"/>
      <c r="I50" s="129" t="str">
        <f t="shared" si="2"/>
        <v/>
      </c>
    </row>
    <row r="51" spans="1:9" x14ac:dyDescent="0.25">
      <c r="A51" s="71"/>
      <c r="B51" s="224"/>
      <c r="C51" s="224"/>
      <c r="D51" s="224"/>
      <c r="E51" s="72"/>
      <c r="F51" s="73"/>
      <c r="I51" s="129" t="str">
        <f t="shared" si="2"/>
        <v/>
      </c>
    </row>
    <row r="52" spans="1:9" x14ac:dyDescent="0.25">
      <c r="A52" s="71"/>
      <c r="B52" s="224"/>
      <c r="C52" s="224"/>
      <c r="D52" s="224"/>
      <c r="E52" s="72"/>
      <c r="F52" s="73"/>
      <c r="I52" s="129" t="str">
        <f t="shared" si="2"/>
        <v/>
      </c>
    </row>
    <row r="53" spans="1:9" x14ac:dyDescent="0.25">
      <c r="A53" s="71"/>
      <c r="B53" s="224"/>
      <c r="C53" s="224"/>
      <c r="D53" s="224"/>
      <c r="E53" s="72"/>
      <c r="F53" s="73"/>
      <c r="I53" s="129" t="str">
        <f t="shared" si="2"/>
        <v/>
      </c>
    </row>
    <row r="54" spans="1:9" x14ac:dyDescent="0.25">
      <c r="A54" s="71"/>
      <c r="B54" s="224"/>
      <c r="C54" s="224"/>
      <c r="D54" s="224"/>
      <c r="E54" s="72"/>
      <c r="F54" s="73"/>
      <c r="I54" s="129" t="str">
        <f t="shared" si="2"/>
        <v/>
      </c>
    </row>
    <row r="55" spans="1:9" x14ac:dyDescent="0.25">
      <c r="A55" s="71"/>
      <c r="B55" s="224"/>
      <c r="C55" s="224"/>
      <c r="D55" s="224"/>
      <c r="E55" s="72"/>
      <c r="F55" s="73"/>
      <c r="I55" s="129" t="str">
        <f t="shared" si="2"/>
        <v/>
      </c>
    </row>
    <row r="56" spans="1:9" x14ac:dyDescent="0.25">
      <c r="A56" s="71"/>
      <c r="B56" s="224"/>
      <c r="C56" s="224"/>
      <c r="D56" s="224"/>
      <c r="E56" s="72"/>
      <c r="F56" s="73"/>
      <c r="I56" s="129" t="str">
        <f t="shared" si="2"/>
        <v/>
      </c>
    </row>
    <row r="57" spans="1:9" x14ac:dyDescent="0.25">
      <c r="A57" s="71"/>
      <c r="B57" s="224"/>
      <c r="C57" s="224"/>
      <c r="D57" s="224"/>
      <c r="E57" s="72"/>
      <c r="F57" s="73"/>
      <c r="I57" s="129" t="str">
        <f t="shared" si="2"/>
        <v/>
      </c>
    </row>
    <row r="58" spans="1:9" x14ac:dyDescent="0.25">
      <c r="A58" s="71"/>
      <c r="B58" s="224"/>
      <c r="C58" s="224"/>
      <c r="D58" s="224"/>
      <c r="E58" s="72"/>
      <c r="F58" s="73"/>
      <c r="I58" s="129" t="str">
        <f t="shared" si="2"/>
        <v/>
      </c>
    </row>
    <row r="59" spans="1:9" x14ac:dyDescent="0.25">
      <c r="A59" s="71"/>
      <c r="B59" s="224"/>
      <c r="C59" s="224"/>
      <c r="D59" s="224"/>
      <c r="E59" s="72"/>
      <c r="F59" s="73"/>
      <c r="I59" s="129" t="str">
        <f t="shared" si="2"/>
        <v/>
      </c>
    </row>
    <row r="60" spans="1:9" x14ac:dyDescent="0.25">
      <c r="A60" s="71"/>
      <c r="B60" s="224"/>
      <c r="C60" s="224"/>
      <c r="D60" s="224"/>
      <c r="E60" s="72"/>
      <c r="F60" s="73"/>
      <c r="I60" s="129" t="str">
        <f t="shared" si="2"/>
        <v/>
      </c>
    </row>
    <row r="61" spans="1:9" x14ac:dyDescent="0.25">
      <c r="A61" s="71"/>
      <c r="B61" s="224"/>
      <c r="C61" s="224"/>
      <c r="D61" s="224"/>
      <c r="E61" s="72"/>
      <c r="F61" s="73"/>
      <c r="I61" s="129" t="str">
        <f t="shared" si="2"/>
        <v/>
      </c>
    </row>
    <row r="62" spans="1:9" x14ac:dyDescent="0.25">
      <c r="A62" s="71"/>
      <c r="B62" s="224"/>
      <c r="C62" s="224"/>
      <c r="D62" s="224"/>
      <c r="E62" s="72"/>
      <c r="F62" s="73"/>
      <c r="I62" s="129" t="str">
        <f t="shared" si="2"/>
        <v/>
      </c>
    </row>
    <row r="63" spans="1:9" x14ac:dyDescent="0.25">
      <c r="A63" s="71"/>
      <c r="B63" s="224"/>
      <c r="C63" s="224"/>
      <c r="D63" s="224"/>
      <c r="E63" s="72"/>
      <c r="F63" s="73"/>
      <c r="I63" s="129" t="str">
        <f t="shared" si="2"/>
        <v/>
      </c>
    </row>
    <row r="64" spans="1:9" x14ac:dyDescent="0.25">
      <c r="A64" s="71"/>
      <c r="B64" s="224"/>
      <c r="C64" s="224"/>
      <c r="D64" s="224"/>
      <c r="E64" s="72"/>
      <c r="F64" s="73"/>
      <c r="I64" s="129" t="str">
        <f t="shared" si="2"/>
        <v/>
      </c>
    </row>
    <row r="65" spans="1:9" x14ac:dyDescent="0.25">
      <c r="A65" s="71"/>
      <c r="B65" s="224"/>
      <c r="C65" s="224"/>
      <c r="D65" s="224"/>
      <c r="E65" s="72"/>
      <c r="F65" s="73"/>
      <c r="I65" s="129" t="str">
        <f t="shared" si="2"/>
        <v/>
      </c>
    </row>
    <row r="66" spans="1:9" x14ac:dyDescent="0.25">
      <c r="A66" s="71"/>
      <c r="B66" s="224"/>
      <c r="C66" s="224"/>
      <c r="D66" s="224"/>
      <c r="E66" s="72"/>
      <c r="F66" s="73"/>
      <c r="I66" s="129" t="str">
        <f t="shared" si="2"/>
        <v/>
      </c>
    </row>
    <row r="67" spans="1:9" x14ac:dyDescent="0.25">
      <c r="A67" s="71"/>
      <c r="B67" s="224"/>
      <c r="C67" s="224"/>
      <c r="D67" s="224"/>
      <c r="E67" s="72"/>
      <c r="F67" s="73"/>
      <c r="I67" s="129" t="str">
        <f t="shared" si="2"/>
        <v/>
      </c>
    </row>
    <row r="68" spans="1:9" x14ac:dyDescent="0.25">
      <c r="A68" s="71"/>
      <c r="B68" s="224"/>
      <c r="C68" s="224"/>
      <c r="D68" s="224"/>
      <c r="E68" s="72"/>
      <c r="F68" s="73"/>
      <c r="I68" s="129" t="str">
        <f t="shared" si="2"/>
        <v/>
      </c>
    </row>
    <row r="69" spans="1:9" x14ac:dyDescent="0.25">
      <c r="A69" s="71"/>
      <c r="B69" s="224"/>
      <c r="C69" s="224"/>
      <c r="D69" s="224"/>
      <c r="E69" s="72"/>
      <c r="F69" s="73"/>
      <c r="I69" s="129" t="str">
        <f t="shared" si="2"/>
        <v/>
      </c>
    </row>
    <row r="70" spans="1:9" x14ac:dyDescent="0.25">
      <c r="A70" s="71"/>
      <c r="B70" s="224"/>
      <c r="C70" s="224"/>
      <c r="D70" s="224"/>
      <c r="E70" s="72"/>
      <c r="F70" s="73"/>
      <c r="I70" s="129" t="str">
        <f t="shared" si="2"/>
        <v/>
      </c>
    </row>
    <row r="71" spans="1:9" x14ac:dyDescent="0.25">
      <c r="A71" s="71"/>
      <c r="B71" s="224"/>
      <c r="C71" s="224"/>
      <c r="D71" s="224"/>
      <c r="E71" s="72"/>
      <c r="F71" s="73"/>
      <c r="I71" s="129" t="str">
        <f t="shared" si="2"/>
        <v/>
      </c>
    </row>
    <row r="72" spans="1:9" x14ac:dyDescent="0.25">
      <c r="A72" s="71"/>
      <c r="B72" s="224"/>
      <c r="C72" s="224"/>
      <c r="D72" s="224"/>
      <c r="E72" s="72"/>
      <c r="F72" s="73"/>
      <c r="I72" s="129" t="str">
        <f t="shared" si="2"/>
        <v/>
      </c>
    </row>
    <row r="73" spans="1:9" x14ac:dyDescent="0.25">
      <c r="A73" s="71"/>
      <c r="B73" s="224"/>
      <c r="C73" s="224"/>
      <c r="D73" s="224"/>
      <c r="E73" s="72"/>
      <c r="F73" s="73"/>
      <c r="I73" s="129" t="str">
        <f t="shared" si="2"/>
        <v/>
      </c>
    </row>
    <row r="74" spans="1:9" x14ac:dyDescent="0.25">
      <c r="A74" s="71"/>
      <c r="B74" s="224"/>
      <c r="C74" s="224"/>
      <c r="D74" s="224"/>
      <c r="E74" s="72"/>
      <c r="F74" s="73"/>
      <c r="I74" s="129" t="str">
        <f t="shared" si="2"/>
        <v/>
      </c>
    </row>
    <row r="75" spans="1:9" x14ac:dyDescent="0.25">
      <c r="A75" s="71"/>
      <c r="B75" s="224"/>
      <c r="C75" s="224"/>
      <c r="D75" s="224"/>
      <c r="E75" s="72"/>
      <c r="F75" s="73"/>
      <c r="I75" s="129" t="str">
        <f t="shared" si="2"/>
        <v/>
      </c>
    </row>
    <row r="76" spans="1:9" x14ac:dyDescent="0.25">
      <c r="A76" s="71"/>
      <c r="B76" s="224"/>
      <c r="C76" s="224"/>
      <c r="D76" s="224"/>
      <c r="E76" s="72"/>
      <c r="F76" s="73"/>
      <c r="I76" s="129" t="str">
        <f t="shared" si="2"/>
        <v/>
      </c>
    </row>
    <row r="77" spans="1:9" x14ac:dyDescent="0.25">
      <c r="A77" s="71"/>
      <c r="B77" s="224"/>
      <c r="C77" s="224"/>
      <c r="D77" s="224"/>
      <c r="E77" s="72"/>
      <c r="F77" s="73"/>
      <c r="I77" s="129" t="str">
        <f t="shared" si="2"/>
        <v/>
      </c>
    </row>
    <row r="78" spans="1:9" x14ac:dyDescent="0.25">
      <c r="A78" s="71"/>
      <c r="B78" s="224"/>
      <c r="C78" s="224"/>
      <c r="D78" s="224"/>
      <c r="E78" s="72"/>
      <c r="F78" s="73"/>
      <c r="I78" s="129" t="str">
        <f t="shared" si="2"/>
        <v/>
      </c>
    </row>
    <row r="79" spans="1:9" x14ac:dyDescent="0.25">
      <c r="A79" s="71"/>
      <c r="B79" s="224"/>
      <c r="C79" s="224"/>
      <c r="D79" s="224"/>
      <c r="E79" s="72"/>
      <c r="F79" s="73"/>
      <c r="I79" s="129" t="str">
        <f t="shared" si="2"/>
        <v/>
      </c>
    </row>
    <row r="80" spans="1:9" x14ac:dyDescent="0.25">
      <c r="A80" s="71"/>
      <c r="B80" s="224"/>
      <c r="C80" s="224"/>
      <c r="D80" s="224"/>
      <c r="E80" s="72"/>
      <c r="F80" s="73"/>
      <c r="I80" s="129" t="str">
        <f t="shared" si="2"/>
        <v/>
      </c>
    </row>
    <row r="81" spans="1:9" x14ac:dyDescent="0.25">
      <c r="A81" s="71"/>
      <c r="B81" s="224"/>
      <c r="C81" s="224"/>
      <c r="D81" s="224"/>
      <c r="E81" s="72"/>
      <c r="F81" s="73"/>
      <c r="I81" s="129" t="str">
        <f t="shared" si="2"/>
        <v/>
      </c>
    </row>
    <row r="82" spans="1:9" x14ac:dyDescent="0.25">
      <c r="A82" s="71"/>
      <c r="B82" s="224"/>
      <c r="C82" s="224"/>
      <c r="D82" s="224"/>
      <c r="E82" s="72"/>
      <c r="F82" s="73"/>
      <c r="I82" s="129" t="str">
        <f t="shared" si="2"/>
        <v/>
      </c>
    </row>
    <row r="83" spans="1:9" x14ac:dyDescent="0.25">
      <c r="A83" s="71"/>
      <c r="B83" s="224"/>
      <c r="C83" s="224"/>
      <c r="D83" s="224"/>
      <c r="E83" s="72"/>
      <c r="F83" s="73"/>
      <c r="I83" s="129" t="str">
        <f t="shared" si="2"/>
        <v/>
      </c>
    </row>
    <row r="84" spans="1:9" x14ac:dyDescent="0.25">
      <c r="A84" s="71"/>
      <c r="B84" s="224"/>
      <c r="C84" s="224"/>
      <c r="D84" s="224"/>
      <c r="E84" s="72"/>
      <c r="F84" s="73"/>
      <c r="I84" s="129" t="str">
        <f t="shared" si="2"/>
        <v/>
      </c>
    </row>
    <row r="85" spans="1:9" x14ac:dyDescent="0.25">
      <c r="A85" s="71"/>
      <c r="B85" s="224"/>
      <c r="C85" s="224"/>
      <c r="D85" s="224"/>
      <c r="E85" s="72"/>
      <c r="F85" s="73"/>
      <c r="I85" s="129" t="str">
        <f t="shared" si="2"/>
        <v/>
      </c>
    </row>
    <row r="86" spans="1:9" x14ac:dyDescent="0.25">
      <c r="A86" s="71"/>
      <c r="B86" s="224"/>
      <c r="C86" s="224"/>
      <c r="D86" s="224"/>
      <c r="E86" s="72"/>
      <c r="F86" s="73"/>
      <c r="I86" s="129" t="str">
        <f t="shared" si="2"/>
        <v/>
      </c>
    </row>
    <row r="87" spans="1:9" x14ac:dyDescent="0.25">
      <c r="A87" s="71"/>
      <c r="B87" s="224"/>
      <c r="C87" s="224"/>
      <c r="D87" s="224"/>
      <c r="E87" s="72"/>
      <c r="F87" s="73"/>
      <c r="I87" s="129" t="str">
        <f t="shared" si="2"/>
        <v/>
      </c>
    </row>
    <row r="88" spans="1:9" x14ac:dyDescent="0.25">
      <c r="A88" s="71"/>
      <c r="B88" s="224"/>
      <c r="C88" s="224"/>
      <c r="D88" s="224"/>
      <c r="E88" s="72"/>
      <c r="F88" s="73"/>
      <c r="I88" s="129" t="str">
        <f t="shared" si="2"/>
        <v/>
      </c>
    </row>
    <row r="89" spans="1:9" x14ac:dyDescent="0.25">
      <c r="A89" s="71"/>
      <c r="B89" s="224"/>
      <c r="C89" s="224"/>
      <c r="D89" s="224"/>
      <c r="E89" s="72"/>
      <c r="F89" s="73"/>
      <c r="I89" s="129" t="str">
        <f t="shared" si="2"/>
        <v/>
      </c>
    </row>
    <row r="90" spans="1:9" x14ac:dyDescent="0.25">
      <c r="A90" s="71"/>
      <c r="B90" s="224"/>
      <c r="C90" s="224"/>
      <c r="D90" s="224"/>
      <c r="E90" s="72"/>
      <c r="F90" s="73"/>
      <c r="I90" s="129" t="str">
        <f t="shared" si="2"/>
        <v/>
      </c>
    </row>
    <row r="91" spans="1:9" x14ac:dyDescent="0.25">
      <c r="A91" s="71"/>
      <c r="B91" s="224"/>
      <c r="C91" s="224"/>
      <c r="D91" s="224"/>
      <c r="E91" s="72"/>
      <c r="F91" s="73"/>
      <c r="I91" s="129" t="str">
        <f t="shared" si="2"/>
        <v/>
      </c>
    </row>
    <row r="92" spans="1:9" x14ac:dyDescent="0.25">
      <c r="A92" s="71"/>
      <c r="B92" s="224"/>
      <c r="C92" s="224"/>
      <c r="D92" s="224"/>
      <c r="E92" s="72"/>
      <c r="F92" s="73"/>
      <c r="I92" s="129" t="str">
        <f t="shared" si="2"/>
        <v/>
      </c>
    </row>
    <row r="93" spans="1:9" x14ac:dyDescent="0.25">
      <c r="A93" s="71"/>
      <c r="B93" s="224"/>
      <c r="C93" s="224"/>
      <c r="D93" s="224"/>
      <c r="E93" s="72"/>
      <c r="F93" s="73"/>
      <c r="I93" s="129" t="str">
        <f t="shared" si="2"/>
        <v/>
      </c>
    </row>
    <row r="94" spans="1:9" x14ac:dyDescent="0.25">
      <c r="A94" s="71"/>
      <c r="B94" s="224"/>
      <c r="C94" s="224"/>
      <c r="D94" s="224"/>
      <c r="E94" s="72"/>
      <c r="F94" s="73"/>
      <c r="I94" s="129" t="str">
        <f t="shared" si="2"/>
        <v/>
      </c>
    </row>
    <row r="95" spans="1:9" x14ac:dyDescent="0.25">
      <c r="A95" s="71"/>
      <c r="B95" s="224"/>
      <c r="C95" s="224"/>
      <c r="D95" s="224"/>
      <c r="E95" s="72"/>
      <c r="F95" s="73"/>
      <c r="I95" s="129" t="str">
        <f t="shared" ref="I95:I108" si="3">IF(A95="","",HYPERLINK("#'Action Items'!A1", "Go back to Action Items"))</f>
        <v/>
      </c>
    </row>
    <row r="96" spans="1:9" x14ac:dyDescent="0.25">
      <c r="A96" s="71"/>
      <c r="B96" s="224"/>
      <c r="C96" s="224"/>
      <c r="D96" s="224"/>
      <c r="E96" s="72"/>
      <c r="F96" s="73"/>
      <c r="I96" s="129" t="str">
        <f t="shared" si="3"/>
        <v/>
      </c>
    </row>
    <row r="97" spans="1:9" x14ac:dyDescent="0.25">
      <c r="A97" s="71"/>
      <c r="B97" s="224"/>
      <c r="C97" s="224"/>
      <c r="D97" s="224"/>
      <c r="E97" s="72"/>
      <c r="F97" s="73"/>
      <c r="I97" s="129" t="str">
        <f t="shared" si="3"/>
        <v/>
      </c>
    </row>
    <row r="98" spans="1:9" x14ac:dyDescent="0.25">
      <c r="A98" s="71"/>
      <c r="B98" s="224"/>
      <c r="C98" s="224"/>
      <c r="D98" s="224"/>
      <c r="E98" s="72"/>
      <c r="F98" s="73"/>
      <c r="I98" s="129" t="str">
        <f t="shared" si="3"/>
        <v/>
      </c>
    </row>
    <row r="99" spans="1:9" x14ac:dyDescent="0.25">
      <c r="A99" s="71"/>
      <c r="B99" s="224"/>
      <c r="C99" s="224"/>
      <c r="D99" s="224"/>
      <c r="E99" s="72"/>
      <c r="F99" s="73"/>
      <c r="I99" s="129" t="str">
        <f t="shared" si="3"/>
        <v/>
      </c>
    </row>
    <row r="100" spans="1:9" x14ac:dyDescent="0.25">
      <c r="A100" s="71"/>
      <c r="B100" s="224"/>
      <c r="C100" s="224"/>
      <c r="D100" s="224"/>
      <c r="E100" s="72"/>
      <c r="F100" s="73"/>
      <c r="I100" s="129" t="str">
        <f t="shared" si="3"/>
        <v/>
      </c>
    </row>
    <row r="101" spans="1:9" x14ac:dyDescent="0.25">
      <c r="A101" s="71"/>
      <c r="B101" s="224"/>
      <c r="C101" s="224"/>
      <c r="D101" s="224"/>
      <c r="E101" s="72"/>
      <c r="F101" s="73"/>
      <c r="I101" s="129" t="str">
        <f t="shared" si="3"/>
        <v/>
      </c>
    </row>
    <row r="102" spans="1:9" x14ac:dyDescent="0.25">
      <c r="A102" s="71"/>
      <c r="B102" s="224"/>
      <c r="C102" s="224"/>
      <c r="D102" s="224"/>
      <c r="E102" s="72"/>
      <c r="F102" s="73"/>
      <c r="I102" s="129" t="str">
        <f t="shared" si="3"/>
        <v/>
      </c>
    </row>
    <row r="103" spans="1:9" x14ac:dyDescent="0.25">
      <c r="A103" s="71"/>
      <c r="B103" s="224"/>
      <c r="C103" s="224"/>
      <c r="D103" s="224"/>
      <c r="E103" s="72"/>
      <c r="F103" s="73"/>
      <c r="I103" s="129" t="str">
        <f t="shared" si="3"/>
        <v/>
      </c>
    </row>
    <row r="104" spans="1:9" x14ac:dyDescent="0.25">
      <c r="A104" s="71"/>
      <c r="B104" s="224"/>
      <c r="C104" s="224"/>
      <c r="D104" s="224"/>
      <c r="E104" s="72"/>
      <c r="F104" s="73"/>
      <c r="I104" s="129" t="str">
        <f t="shared" si="3"/>
        <v/>
      </c>
    </row>
    <row r="105" spans="1:9" x14ac:dyDescent="0.25">
      <c r="A105" s="71"/>
      <c r="B105" s="224"/>
      <c r="C105" s="224"/>
      <c r="D105" s="224"/>
      <c r="E105" s="72"/>
      <c r="F105" s="73"/>
      <c r="I105" s="129" t="str">
        <f t="shared" si="3"/>
        <v/>
      </c>
    </row>
    <row r="106" spans="1:9" x14ac:dyDescent="0.25">
      <c r="A106" s="71"/>
      <c r="B106" s="224"/>
      <c r="C106" s="224"/>
      <c r="D106" s="224"/>
      <c r="E106" s="72"/>
      <c r="F106" s="73"/>
      <c r="I106" s="129" t="str">
        <f t="shared" si="3"/>
        <v/>
      </c>
    </row>
    <row r="107" spans="1:9" x14ac:dyDescent="0.25">
      <c r="A107" s="71"/>
      <c r="B107" s="224"/>
      <c r="C107" s="224"/>
      <c r="D107" s="224"/>
      <c r="E107" s="72"/>
      <c r="F107" s="73"/>
      <c r="I107" s="129" t="str">
        <f t="shared" si="3"/>
        <v/>
      </c>
    </row>
    <row r="108" spans="1:9" x14ac:dyDescent="0.25">
      <c r="A108" s="71"/>
      <c r="B108" s="224"/>
      <c r="C108" s="224"/>
      <c r="D108" s="224"/>
      <c r="E108" s="72"/>
      <c r="F108" s="73"/>
      <c r="I108" s="129" t="str">
        <f t="shared" si="3"/>
        <v/>
      </c>
    </row>
    <row r="109" spans="1:9" x14ac:dyDescent="0.25">
      <c r="I109" s="129"/>
    </row>
    <row r="110" spans="1:9" x14ac:dyDescent="0.25">
      <c r="I110" s="129"/>
    </row>
  </sheetData>
  <mergeCells count="4">
    <mergeCell ref="E8:G8"/>
    <mergeCell ref="E10:G10"/>
    <mergeCell ref="E11:G11"/>
    <mergeCell ref="E12:G12"/>
  </mergeCells>
  <conditionalFormatting sqref="B19:N19 B25:N26 J20:N24">
    <cfRule type="iconSet" priority="3">
      <iconSet>
        <cfvo type="percent" val="0"/>
        <cfvo type="num" val="1"/>
        <cfvo type="num" val="3"/>
      </iconSet>
    </cfRule>
  </conditionalFormatting>
  <conditionalFormatting sqref="B24:H24">
    <cfRule type="iconSet" priority="2">
      <iconSet>
        <cfvo type="percent" val="0"/>
        <cfvo type="num" val="1"/>
        <cfvo type="num" val="3"/>
      </iconSet>
    </cfRule>
  </conditionalFormatting>
  <conditionalFormatting sqref="I24">
    <cfRule type="iconSet" priority="1">
      <iconSet>
        <cfvo type="percent" val="0"/>
        <cfvo type="num" val="1"/>
        <cfvo type="num" val="3"/>
      </iconSet>
    </cfRule>
  </conditionalFormatting>
  <dataValidations count="4">
    <dataValidation allowBlank="1" showInputMessage="1" showErrorMessage="1" prompt="TK, License, NRE or Royalty" sqref="B7"/>
    <dataValidation allowBlank="1" showInputMessage="1" showErrorMessage="1" prompt="IPD or CSD" sqref="B8"/>
    <dataValidation allowBlank="1" showInputMessage="1" showErrorMessage="1" prompt="70% - 100% : Most likely close in this quarter_x000a_40% - 60% : Normal chance to close_x000a_0% - 30% : Low chance to close" sqref="B10"/>
    <dataValidation allowBlank="1" showInputMessage="1" showErrorMessage="1" prompt="Q1, Q2, Q3 or Q4" sqref="B11"/>
  </dataValidations>
  <hyperlinks>
    <hyperlink ref="A1" location="Menu!A1" display="Back To Menu"/>
    <hyperlink ref="B1" location="'Regular Cases'!A1" display="Regular Cases"/>
    <hyperlink ref="C1" location="QECD!B4" display="QECD"/>
    <hyperlink ref="D1" location="'Action Items'!A1" display="Action Items"/>
    <hyperlink ref="E1" location="Summary!A1" display="Summary"/>
    <hyperlink ref="F1" location="Weekly!A1" display="Weekly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Please choose &quot;High&quot;, &quot;Low&quot; or &quot;Funnel&quot; from the drop-down list, or enter it yourself._x000a__x000a_Funnel -- This project is being cooked and may go real in the next few quarters.">
          <x14:formula1>
            <xm:f>Worksheet!$A$2:$A$4</xm:f>
          </x14:formula1>
          <xm:sqref>B12</xm:sqref>
        </x14:dataValidation>
      </x14:dataValidations>
    </ext>
  </extLst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Q110"/>
  <sheetViews>
    <sheetView workbookViewId="0">
      <pane ySplit="2" topLeftCell="A3" activePane="bottomLeft" state="frozen"/>
      <selection pane="bottomLeft"/>
    </sheetView>
  </sheetViews>
  <sheetFormatPr defaultColWidth="18.42578125" defaultRowHeight="15" x14ac:dyDescent="0.25"/>
  <cols>
    <col min="1" max="1" width="24.5703125" style="1" customWidth="1"/>
    <col min="2" max="8" width="15.85546875" style="1" customWidth="1"/>
    <col min="9" max="9" width="17.140625" style="1" bestFit="1" customWidth="1"/>
    <col min="10" max="11" width="15.85546875" style="1" customWidth="1"/>
    <col min="12" max="14" width="15.85546875" style="1" hidden="1" customWidth="1"/>
    <col min="15" max="17" width="0" style="1" hidden="1" customWidth="1"/>
    <col min="18" max="16384" width="18.42578125" style="1"/>
  </cols>
  <sheetData>
    <row r="1" spans="1:17" s="68" customFormat="1" ht="18.75" x14ac:dyDescent="0.25">
      <c r="A1" s="226" t="s">
        <v>150</v>
      </c>
      <c r="B1" s="226" t="s">
        <v>149</v>
      </c>
      <c r="C1" s="226" t="s">
        <v>113</v>
      </c>
      <c r="D1" s="226" t="s">
        <v>21</v>
      </c>
      <c r="E1" s="226" t="s">
        <v>114</v>
      </c>
      <c r="F1" s="226" t="s">
        <v>177</v>
      </c>
    </row>
    <row r="2" spans="1:17" ht="4.5" customHeight="1" x14ac:dyDescent="0.25"/>
    <row r="3" spans="1:17" ht="28.5" x14ac:dyDescent="0.45">
      <c r="D3" s="223" t="str">
        <f ca="1">MID(CELL("filename",A1),FIND("]",CELL("filename",A1))+1,255)  &amp; IF(B5&lt;&gt;"", " : " &amp; B5 &amp; " - " &amp; B6, "")</f>
        <v>Project 41</v>
      </c>
    </row>
    <row r="4" spans="1:17" ht="18.75" x14ac:dyDescent="0.3">
      <c r="A4" s="115" t="s">
        <v>141</v>
      </c>
      <c r="B4" s="95"/>
      <c r="C4" s="95"/>
      <c r="D4" s="95"/>
      <c r="E4" s="95"/>
      <c r="F4" s="95" t="s">
        <v>153</v>
      </c>
      <c r="G4" s="95" t="s">
        <v>154</v>
      </c>
      <c r="L4" s="1" t="s">
        <v>147</v>
      </c>
      <c r="M4" s="1" t="s">
        <v>146</v>
      </c>
      <c r="N4" s="1" t="s">
        <v>152</v>
      </c>
      <c r="P4" s="1" t="s">
        <v>158</v>
      </c>
      <c r="Q4" s="1" t="s">
        <v>155</v>
      </c>
    </row>
    <row r="5" spans="1:17" x14ac:dyDescent="0.25">
      <c r="A5" s="95" t="s">
        <v>156</v>
      </c>
      <c r="B5" s="97"/>
      <c r="C5" s="95"/>
      <c r="D5" s="95" t="s">
        <v>20</v>
      </c>
      <c r="E5" s="95"/>
      <c r="F5" s="98"/>
      <c r="G5" s="98"/>
      <c r="L5" s="218" t="str">
        <f>IF(I23&lt;&gt;"", F5,"")</f>
        <v/>
      </c>
      <c r="M5" s="218" t="str">
        <f>IF(I23&lt;&gt;"","",IF(B10&gt;=40%,F5,""))</f>
        <v/>
      </c>
      <c r="N5" s="218">
        <f>IF(I23&lt;&gt;"","",IF(B10&lt;40%,F5,""))</f>
        <v>0</v>
      </c>
      <c r="P5" s="218" t="str">
        <f>IF(I23&lt;&gt;"", F6,"")</f>
        <v/>
      </c>
      <c r="Q5" s="1">
        <f>IF(P5 = "", F6, "")</f>
        <v>0</v>
      </c>
    </row>
    <row r="6" spans="1:17" x14ac:dyDescent="0.25">
      <c r="A6" s="95" t="s">
        <v>157</v>
      </c>
      <c r="B6" s="97"/>
      <c r="C6" s="95"/>
      <c r="D6" s="95" t="s">
        <v>45</v>
      </c>
      <c r="E6" s="95"/>
      <c r="F6" s="98"/>
      <c r="G6" s="98"/>
    </row>
    <row r="7" spans="1:17" x14ac:dyDescent="0.25">
      <c r="A7" s="95" t="s">
        <v>44</v>
      </c>
      <c r="B7" s="97"/>
      <c r="C7" s="95"/>
      <c r="D7" s="95"/>
      <c r="E7" s="95"/>
      <c r="F7" s="95"/>
      <c r="G7" s="95"/>
    </row>
    <row r="8" spans="1:17" x14ac:dyDescent="0.25">
      <c r="A8" s="95" t="s">
        <v>17</v>
      </c>
      <c r="B8" s="97"/>
      <c r="C8" s="95"/>
      <c r="D8" s="95" t="s">
        <v>43</v>
      </c>
      <c r="E8" s="253"/>
      <c r="F8" s="253"/>
      <c r="G8" s="253"/>
    </row>
    <row r="9" spans="1:17" x14ac:dyDescent="0.25">
      <c r="A9" s="95" t="s">
        <v>18</v>
      </c>
      <c r="B9" s="97"/>
      <c r="C9" s="95"/>
      <c r="D9" s="95"/>
      <c r="E9" s="95"/>
      <c r="F9" s="95"/>
      <c r="G9" s="95"/>
    </row>
    <row r="10" spans="1:17" x14ac:dyDescent="0.25">
      <c r="A10" s="95" t="s">
        <v>19</v>
      </c>
      <c r="B10" s="99"/>
      <c r="C10" s="95"/>
      <c r="D10" s="95" t="s">
        <v>159</v>
      </c>
      <c r="E10" s="253"/>
      <c r="F10" s="253"/>
      <c r="G10" s="253"/>
    </row>
    <row r="11" spans="1:17" x14ac:dyDescent="0.25">
      <c r="A11" s="95" t="s">
        <v>166</v>
      </c>
      <c r="B11" s="97"/>
      <c r="C11" s="95"/>
      <c r="D11" s="95" t="s">
        <v>160</v>
      </c>
      <c r="E11" s="253"/>
      <c r="F11" s="253"/>
      <c r="G11" s="253"/>
    </row>
    <row r="12" spans="1:17" x14ac:dyDescent="0.25">
      <c r="A12" s="95" t="s">
        <v>118</v>
      </c>
      <c r="B12" s="97"/>
      <c r="C12" s="95"/>
      <c r="D12" s="95" t="s">
        <v>161</v>
      </c>
      <c r="E12" s="253"/>
      <c r="F12" s="253"/>
      <c r="G12" s="253"/>
    </row>
    <row r="15" spans="1:17" ht="18.75" x14ac:dyDescent="0.3">
      <c r="A15" s="115" t="str">
        <f>"Stage: " &amp; B15</f>
        <v xml:space="preserve">Stage: </v>
      </c>
      <c r="B15" s="132" t="str">
        <f>IF(I23&lt;&gt;"", 10, IF(G23&lt;&gt;"", 8, IF(C23&lt;&gt;"", 6, IF(E18&lt;&gt;"", 4, IF(B18&lt;&gt;"", 2, "")))))</f>
        <v/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</row>
    <row r="16" spans="1:17" x14ac:dyDescent="0.25">
      <c r="A16" s="127" t="s">
        <v>0</v>
      </c>
      <c r="B16" s="216" t="s">
        <v>3</v>
      </c>
      <c r="C16" s="125" t="s">
        <v>6</v>
      </c>
      <c r="D16" s="125" t="s">
        <v>4</v>
      </c>
      <c r="E16" s="216" t="s">
        <v>5</v>
      </c>
      <c r="F16" s="125" t="s">
        <v>7</v>
      </c>
      <c r="G16" s="95"/>
      <c r="H16" s="95"/>
      <c r="I16" s="95"/>
      <c r="J16" s="95"/>
      <c r="K16" s="95"/>
      <c r="L16" s="95"/>
      <c r="M16" s="95"/>
      <c r="N16" s="95"/>
    </row>
    <row r="17" spans="1:14" x14ac:dyDescent="0.25">
      <c r="A17" s="126" t="s">
        <v>42</v>
      </c>
      <c r="B17" s="119"/>
      <c r="C17" s="119"/>
      <c r="D17" s="119"/>
      <c r="E17" s="119"/>
      <c r="F17" s="140"/>
      <c r="G17" s="96"/>
      <c r="H17" s="96"/>
      <c r="I17" s="96"/>
      <c r="J17" s="96"/>
      <c r="K17" s="96"/>
      <c r="L17" s="96"/>
      <c r="M17" s="96"/>
      <c r="N17" s="96"/>
    </row>
    <row r="18" spans="1:14" x14ac:dyDescent="0.25">
      <c r="A18" s="134" t="s">
        <v>1</v>
      </c>
      <c r="B18" s="118"/>
      <c r="C18" s="118"/>
      <c r="D18" s="118"/>
      <c r="E18" s="118"/>
      <c r="F18" s="133"/>
      <c r="G18" s="96"/>
      <c r="H18" s="96"/>
      <c r="I18" s="96"/>
      <c r="J18" s="96"/>
      <c r="K18" s="96"/>
      <c r="L18" s="96"/>
      <c r="M18" s="96"/>
      <c r="N18" s="96"/>
    </row>
    <row r="19" spans="1:14" x14ac:dyDescent="0.25">
      <c r="A19" s="134" t="s">
        <v>2</v>
      </c>
      <c r="B19" s="121" t="str">
        <f ca="1">IF(B18&lt;&gt;"", "Done", IF(B17&lt;&gt;"",(B17-TODAY()),""))</f>
        <v/>
      </c>
      <c r="C19" s="121" t="str">
        <f t="shared" ref="C19:N19" ca="1" si="0">IF(C18&lt;&gt;"", "Done", IF(C17&lt;&gt;"",(C17-TODAY()),""))</f>
        <v/>
      </c>
      <c r="D19" s="121" t="str">
        <f t="shared" ca="1" si="0"/>
        <v/>
      </c>
      <c r="E19" s="121" t="str">
        <f t="shared" ca="1" si="0"/>
        <v/>
      </c>
      <c r="F19" s="122" t="str">
        <f t="shared" ca="1" si="0"/>
        <v/>
      </c>
      <c r="G19" s="100" t="str">
        <f t="shared" ca="1" si="0"/>
        <v/>
      </c>
      <c r="H19" s="100" t="str">
        <f t="shared" ca="1" si="0"/>
        <v/>
      </c>
      <c r="I19" s="100" t="str">
        <f t="shared" ca="1" si="0"/>
        <v/>
      </c>
      <c r="J19" s="76" t="str">
        <f t="shared" ca="1" si="0"/>
        <v/>
      </c>
      <c r="K19" s="76" t="str">
        <f t="shared" ca="1" si="0"/>
        <v/>
      </c>
      <c r="L19" s="76" t="str">
        <f t="shared" ca="1" si="0"/>
        <v/>
      </c>
      <c r="M19" s="76" t="str">
        <f t="shared" ca="1" si="0"/>
        <v/>
      </c>
      <c r="N19" s="76" t="str">
        <f t="shared" ca="1" si="0"/>
        <v/>
      </c>
    </row>
    <row r="20" spans="1:14" x14ac:dyDescent="0.25">
      <c r="A20" s="135"/>
      <c r="B20" s="114"/>
      <c r="C20" s="114"/>
      <c r="D20" s="114"/>
      <c r="E20" s="114"/>
      <c r="F20" s="114"/>
      <c r="G20" s="114"/>
      <c r="H20" s="114"/>
      <c r="I20" s="114"/>
      <c r="J20" s="76"/>
      <c r="K20" s="76"/>
      <c r="L20" s="76"/>
      <c r="M20" s="76"/>
      <c r="N20" s="76"/>
    </row>
    <row r="21" spans="1:14" ht="30" x14ac:dyDescent="0.25">
      <c r="A21" s="126" t="s">
        <v>9</v>
      </c>
      <c r="B21" s="117" t="s">
        <v>8</v>
      </c>
      <c r="C21" s="217" t="s">
        <v>10</v>
      </c>
      <c r="D21" s="117" t="s">
        <v>11</v>
      </c>
      <c r="E21" s="117" t="s">
        <v>12</v>
      </c>
      <c r="F21" s="117" t="s">
        <v>13</v>
      </c>
      <c r="G21" s="217" t="s">
        <v>14</v>
      </c>
      <c r="H21" s="117" t="s">
        <v>16</v>
      </c>
      <c r="I21" s="217" t="s">
        <v>15</v>
      </c>
      <c r="J21" s="76"/>
      <c r="K21" s="76"/>
      <c r="L21" s="76"/>
      <c r="M21" s="76"/>
      <c r="N21" s="76"/>
    </row>
    <row r="22" spans="1:14" x14ac:dyDescent="0.25">
      <c r="A22" s="134" t="s">
        <v>42</v>
      </c>
      <c r="B22" s="118"/>
      <c r="C22" s="118"/>
      <c r="D22" s="118"/>
      <c r="E22" s="118"/>
      <c r="F22" s="118"/>
      <c r="G22" s="118"/>
      <c r="H22" s="118"/>
      <c r="I22" s="133"/>
      <c r="J22" s="76"/>
      <c r="K22" s="76"/>
      <c r="L22" s="76"/>
      <c r="M22" s="76"/>
      <c r="N22" s="76"/>
    </row>
    <row r="23" spans="1:14" x14ac:dyDescent="0.25">
      <c r="A23" s="134" t="s">
        <v>1</v>
      </c>
      <c r="B23" s="118"/>
      <c r="C23" s="118"/>
      <c r="D23" s="118"/>
      <c r="E23" s="118"/>
      <c r="F23" s="118"/>
      <c r="G23" s="118"/>
      <c r="H23" s="118"/>
      <c r="I23" s="133"/>
      <c r="J23" s="76"/>
      <c r="K23" s="76"/>
      <c r="L23" s="76"/>
      <c r="M23" s="76"/>
      <c r="N23" s="76"/>
    </row>
    <row r="24" spans="1:14" x14ac:dyDescent="0.25">
      <c r="A24" s="136" t="s">
        <v>2</v>
      </c>
      <c r="B24" s="124" t="str">
        <f ca="1">IF(B23&lt;&gt;"", "Done", IF(B22&lt;&gt;"",(B22-TODAY()),""))</f>
        <v/>
      </c>
      <c r="C24" s="124" t="str">
        <f t="shared" ref="C24:I24" ca="1" si="1">IF(C23&lt;&gt;"", "Done", IF(C22&lt;&gt;"",(C22-TODAY()),""))</f>
        <v/>
      </c>
      <c r="D24" s="124" t="str">
        <f t="shared" ca="1" si="1"/>
        <v/>
      </c>
      <c r="E24" s="124" t="str">
        <f t="shared" ca="1" si="1"/>
        <v/>
      </c>
      <c r="F24" s="124" t="str">
        <f t="shared" ca="1" si="1"/>
        <v/>
      </c>
      <c r="G24" s="124" t="str">
        <f t="shared" ca="1" si="1"/>
        <v/>
      </c>
      <c r="H24" s="120" t="str">
        <f t="shared" ca="1" si="1"/>
        <v/>
      </c>
      <c r="I24" s="122" t="str">
        <f t="shared" ca="1" si="1"/>
        <v/>
      </c>
      <c r="J24" s="76"/>
      <c r="K24" s="76"/>
      <c r="L24" s="76"/>
      <c r="M24" s="76"/>
      <c r="N24" s="76"/>
    </row>
    <row r="25" spans="1:14" x14ac:dyDescent="0.25">
      <c r="B25" s="76"/>
      <c r="C25" s="76"/>
      <c r="D25" s="76"/>
      <c r="E25" s="76"/>
      <c r="F25" s="76"/>
      <c r="G25" s="76"/>
      <c r="H25" s="123"/>
      <c r="I25" s="76"/>
      <c r="J25" s="76"/>
      <c r="K25" s="76"/>
      <c r="L25" s="76"/>
      <c r="M25" s="76"/>
      <c r="N25" s="76"/>
    </row>
    <row r="26" spans="1:14" x14ac:dyDescent="0.25"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</row>
    <row r="29" spans="1:14" ht="18.75" x14ac:dyDescent="0.3">
      <c r="A29" s="116" t="s">
        <v>21</v>
      </c>
      <c r="B29" s="66" t="s">
        <v>41</v>
      </c>
      <c r="C29" s="66" t="s">
        <v>42</v>
      </c>
      <c r="D29" s="66" t="s">
        <v>1</v>
      </c>
      <c r="E29" s="66" t="s">
        <v>67</v>
      </c>
      <c r="F29" s="1" t="s">
        <v>43</v>
      </c>
    </row>
    <row r="30" spans="1:14" x14ac:dyDescent="0.25">
      <c r="A30" s="71" t="str">
        <f>IF(B30&lt;&gt;"", IF(D30 = "", 1, ""), "")</f>
        <v/>
      </c>
      <c r="B30" s="224"/>
      <c r="C30" s="224"/>
      <c r="D30" s="224"/>
      <c r="E30" s="72"/>
      <c r="F30" s="73"/>
      <c r="I30" s="129" t="str">
        <f>IF(A30="","",HYPERLINK("#'Action Items'!A1", "Go back to Action Items"))</f>
        <v/>
      </c>
    </row>
    <row r="31" spans="1:14" x14ac:dyDescent="0.25">
      <c r="A31" s="71" t="str">
        <f>IF(B31&lt;&gt;"", IF(D31 = "", MAX($A$30:A30)+1, ""), "")</f>
        <v/>
      </c>
      <c r="B31" s="224"/>
      <c r="C31" s="224"/>
      <c r="D31" s="224"/>
      <c r="E31" s="72"/>
      <c r="F31" s="73"/>
      <c r="I31" s="129" t="str">
        <f t="shared" ref="I31:I94" si="2">IF(A31="","",HYPERLINK("#'Action Items'!A1", "Go back to Action Items"))</f>
        <v/>
      </c>
    </row>
    <row r="32" spans="1:14" x14ac:dyDescent="0.25">
      <c r="A32" s="71" t="str">
        <f>IF(B32&lt;&gt;"", IF(D32 = "", MAX($A$30:A31)+1, ""), "")</f>
        <v/>
      </c>
      <c r="B32" s="224"/>
      <c r="C32" s="224"/>
      <c r="D32" s="224"/>
      <c r="E32" s="72"/>
      <c r="F32" s="73"/>
      <c r="I32" s="129" t="str">
        <f t="shared" si="2"/>
        <v/>
      </c>
    </row>
    <row r="33" spans="1:9" x14ac:dyDescent="0.25">
      <c r="A33" s="71" t="str">
        <f>IF(B33&lt;&gt;"", IF(D33 = "", MAX($A$30:A32)+1, ""), "")</f>
        <v/>
      </c>
      <c r="B33" s="224"/>
      <c r="C33" s="224"/>
      <c r="D33" s="224"/>
      <c r="E33" s="72"/>
      <c r="F33" s="73"/>
      <c r="I33" s="129" t="str">
        <f t="shared" si="2"/>
        <v/>
      </c>
    </row>
    <row r="34" spans="1:9" x14ac:dyDescent="0.25">
      <c r="A34" s="71" t="str">
        <f>IF(B34&lt;&gt;"", IF(D34 = "", MAX($A$30:A33)+1, ""), "")</f>
        <v/>
      </c>
      <c r="B34" s="224"/>
      <c r="C34" s="224"/>
      <c r="D34" s="224"/>
      <c r="E34" s="72"/>
      <c r="F34" s="73"/>
      <c r="I34" s="129" t="str">
        <f t="shared" si="2"/>
        <v/>
      </c>
    </row>
    <row r="35" spans="1:9" x14ac:dyDescent="0.25">
      <c r="A35" s="71" t="str">
        <f>IF(B35&lt;&gt;"", IF(D35 = "", MAX($A$30:A34)+1, ""), "")</f>
        <v/>
      </c>
      <c r="B35" s="224"/>
      <c r="C35" s="224"/>
      <c r="D35" s="224"/>
      <c r="E35" s="72"/>
      <c r="F35" s="73"/>
      <c r="I35" s="129" t="str">
        <f t="shared" si="2"/>
        <v/>
      </c>
    </row>
    <row r="36" spans="1:9" x14ac:dyDescent="0.25">
      <c r="A36" s="71" t="str">
        <f>IF(B36&lt;&gt;"", IF(D36 = "", MAX($A$30:A35)+1, ""), "")</f>
        <v/>
      </c>
      <c r="B36" s="224"/>
      <c r="C36" s="224"/>
      <c r="D36" s="224"/>
      <c r="E36" s="72"/>
      <c r="F36" s="73"/>
      <c r="I36" s="129" t="str">
        <f t="shared" si="2"/>
        <v/>
      </c>
    </row>
    <row r="37" spans="1:9" x14ac:dyDescent="0.25">
      <c r="A37" s="71" t="str">
        <f>IF(B37&lt;&gt;"", IF(D37 = "", MAX($A$30:A36)+1, ""), "")</f>
        <v/>
      </c>
      <c r="B37" s="224"/>
      <c r="C37" s="224"/>
      <c r="D37" s="224"/>
      <c r="E37" s="72"/>
      <c r="F37" s="73"/>
      <c r="I37" s="129" t="str">
        <f t="shared" si="2"/>
        <v/>
      </c>
    </row>
    <row r="38" spans="1:9" x14ac:dyDescent="0.25">
      <c r="A38" s="71" t="str">
        <f>IF(B38&lt;&gt;"", IF(D38 = "", MAX($A$30:A37)+1, ""), "")</f>
        <v/>
      </c>
      <c r="B38" s="224"/>
      <c r="C38" s="224"/>
      <c r="D38" s="224"/>
      <c r="E38" s="72"/>
      <c r="F38" s="73"/>
      <c r="I38" s="129" t="str">
        <f t="shared" si="2"/>
        <v/>
      </c>
    </row>
    <row r="39" spans="1:9" x14ac:dyDescent="0.25">
      <c r="A39" s="71" t="str">
        <f>IF(B39&lt;&gt;"", IF(D39 = "", MAX($A$30:A38)+1, ""), "")</f>
        <v/>
      </c>
      <c r="B39" s="224"/>
      <c r="C39" s="224"/>
      <c r="D39" s="224"/>
      <c r="E39" s="72"/>
      <c r="F39" s="73"/>
      <c r="I39" s="129" t="str">
        <f t="shared" si="2"/>
        <v/>
      </c>
    </row>
    <row r="40" spans="1:9" x14ac:dyDescent="0.25">
      <c r="A40" s="71" t="str">
        <f>IF(B40&lt;&gt;"", IF(D40 = "", MAX($A$30:A39)+1, ""), "")</f>
        <v/>
      </c>
      <c r="B40" s="224"/>
      <c r="C40" s="224"/>
      <c r="D40" s="224"/>
      <c r="E40" s="72"/>
      <c r="F40" s="73"/>
      <c r="I40" s="129" t="str">
        <f t="shared" si="2"/>
        <v/>
      </c>
    </row>
    <row r="41" spans="1:9" x14ac:dyDescent="0.25">
      <c r="A41" s="71" t="str">
        <f>IF(B41&lt;&gt;"", IF(D41 = "", MAX($A$30:A40)+1, ""), "")</f>
        <v/>
      </c>
      <c r="B41" s="224"/>
      <c r="C41" s="224"/>
      <c r="D41" s="224"/>
      <c r="E41" s="72"/>
      <c r="F41" s="73"/>
      <c r="I41" s="129" t="str">
        <f t="shared" si="2"/>
        <v/>
      </c>
    </row>
    <row r="42" spans="1:9" x14ac:dyDescent="0.25">
      <c r="A42" s="71" t="str">
        <f>IF(B42&lt;&gt;"", IF(D42 = "", MAX($A$30:A41)+1, ""), "")</f>
        <v/>
      </c>
      <c r="B42" s="224"/>
      <c r="C42" s="224"/>
      <c r="D42" s="224"/>
      <c r="E42" s="72"/>
      <c r="F42" s="73"/>
      <c r="I42" s="129" t="str">
        <f t="shared" si="2"/>
        <v/>
      </c>
    </row>
    <row r="43" spans="1:9" x14ac:dyDescent="0.25">
      <c r="A43" s="71" t="str">
        <f>IF(B43&lt;&gt;"", IF(D43 = "", MAX($A$30:A42)+1, ""), "")</f>
        <v/>
      </c>
      <c r="B43" s="224"/>
      <c r="C43" s="224"/>
      <c r="D43" s="224"/>
      <c r="E43" s="72"/>
      <c r="F43" s="73"/>
      <c r="I43" s="129" t="str">
        <f t="shared" si="2"/>
        <v/>
      </c>
    </row>
    <row r="44" spans="1:9" x14ac:dyDescent="0.25">
      <c r="A44" s="71" t="str">
        <f>IF(B44&lt;&gt;"", IF(D44 = "", MAX($A$30:A43)+1, ""), "")</f>
        <v/>
      </c>
      <c r="B44" s="224"/>
      <c r="C44" s="224"/>
      <c r="D44" s="224"/>
      <c r="E44" s="72"/>
      <c r="F44" s="73"/>
      <c r="I44" s="129" t="str">
        <f t="shared" si="2"/>
        <v/>
      </c>
    </row>
    <row r="45" spans="1:9" x14ac:dyDescent="0.25">
      <c r="A45" s="71"/>
      <c r="B45" s="224"/>
      <c r="C45" s="224"/>
      <c r="D45" s="224"/>
      <c r="E45" s="72"/>
      <c r="F45" s="73"/>
      <c r="I45" s="129" t="str">
        <f t="shared" si="2"/>
        <v/>
      </c>
    </row>
    <row r="46" spans="1:9" x14ac:dyDescent="0.25">
      <c r="A46" s="71"/>
      <c r="B46" s="224"/>
      <c r="C46" s="224"/>
      <c r="D46" s="224"/>
      <c r="E46" s="72"/>
      <c r="F46" s="73"/>
      <c r="I46" s="129" t="str">
        <f t="shared" si="2"/>
        <v/>
      </c>
    </row>
    <row r="47" spans="1:9" x14ac:dyDescent="0.25">
      <c r="A47" s="71"/>
      <c r="B47" s="224"/>
      <c r="C47" s="224"/>
      <c r="D47" s="224"/>
      <c r="E47" s="72"/>
      <c r="F47" s="73"/>
      <c r="I47" s="129" t="str">
        <f t="shared" si="2"/>
        <v/>
      </c>
    </row>
    <row r="48" spans="1:9" x14ac:dyDescent="0.25">
      <c r="A48" s="71"/>
      <c r="B48" s="224"/>
      <c r="C48" s="224"/>
      <c r="D48" s="224"/>
      <c r="E48" s="72"/>
      <c r="F48" s="73"/>
      <c r="I48" s="129" t="str">
        <f t="shared" si="2"/>
        <v/>
      </c>
    </row>
    <row r="49" spans="1:9" x14ac:dyDescent="0.25">
      <c r="A49" s="71"/>
      <c r="B49" s="224"/>
      <c r="C49" s="224"/>
      <c r="D49" s="224"/>
      <c r="E49" s="72"/>
      <c r="F49" s="73"/>
      <c r="I49" s="129" t="str">
        <f t="shared" si="2"/>
        <v/>
      </c>
    </row>
    <row r="50" spans="1:9" x14ac:dyDescent="0.25">
      <c r="A50" s="71"/>
      <c r="B50" s="224"/>
      <c r="C50" s="224"/>
      <c r="D50" s="224"/>
      <c r="E50" s="72"/>
      <c r="F50" s="73"/>
      <c r="I50" s="129" t="str">
        <f t="shared" si="2"/>
        <v/>
      </c>
    </row>
    <row r="51" spans="1:9" x14ac:dyDescent="0.25">
      <c r="A51" s="71"/>
      <c r="B51" s="224"/>
      <c r="C51" s="224"/>
      <c r="D51" s="224"/>
      <c r="E51" s="72"/>
      <c r="F51" s="73"/>
      <c r="I51" s="129" t="str">
        <f t="shared" si="2"/>
        <v/>
      </c>
    </row>
    <row r="52" spans="1:9" x14ac:dyDescent="0.25">
      <c r="A52" s="71"/>
      <c r="B52" s="224"/>
      <c r="C52" s="224"/>
      <c r="D52" s="224"/>
      <c r="E52" s="72"/>
      <c r="F52" s="73"/>
      <c r="I52" s="129" t="str">
        <f t="shared" si="2"/>
        <v/>
      </c>
    </row>
    <row r="53" spans="1:9" x14ac:dyDescent="0.25">
      <c r="A53" s="71"/>
      <c r="B53" s="224"/>
      <c r="C53" s="224"/>
      <c r="D53" s="224"/>
      <c r="E53" s="72"/>
      <c r="F53" s="73"/>
      <c r="I53" s="129" t="str">
        <f t="shared" si="2"/>
        <v/>
      </c>
    </row>
    <row r="54" spans="1:9" x14ac:dyDescent="0.25">
      <c r="A54" s="71"/>
      <c r="B54" s="224"/>
      <c r="C54" s="224"/>
      <c r="D54" s="224"/>
      <c r="E54" s="72"/>
      <c r="F54" s="73"/>
      <c r="I54" s="129" t="str">
        <f t="shared" si="2"/>
        <v/>
      </c>
    </row>
    <row r="55" spans="1:9" x14ac:dyDescent="0.25">
      <c r="A55" s="71"/>
      <c r="B55" s="224"/>
      <c r="C55" s="224"/>
      <c r="D55" s="224"/>
      <c r="E55" s="72"/>
      <c r="F55" s="73"/>
      <c r="I55" s="129" t="str">
        <f t="shared" si="2"/>
        <v/>
      </c>
    </row>
    <row r="56" spans="1:9" x14ac:dyDescent="0.25">
      <c r="A56" s="71"/>
      <c r="B56" s="224"/>
      <c r="C56" s="224"/>
      <c r="D56" s="224"/>
      <c r="E56" s="72"/>
      <c r="F56" s="73"/>
      <c r="I56" s="129" t="str">
        <f t="shared" si="2"/>
        <v/>
      </c>
    </row>
    <row r="57" spans="1:9" x14ac:dyDescent="0.25">
      <c r="A57" s="71"/>
      <c r="B57" s="224"/>
      <c r="C57" s="224"/>
      <c r="D57" s="224"/>
      <c r="E57" s="72"/>
      <c r="F57" s="73"/>
      <c r="I57" s="129" t="str">
        <f t="shared" si="2"/>
        <v/>
      </c>
    </row>
    <row r="58" spans="1:9" x14ac:dyDescent="0.25">
      <c r="A58" s="71"/>
      <c r="B58" s="224"/>
      <c r="C58" s="224"/>
      <c r="D58" s="224"/>
      <c r="E58" s="72"/>
      <c r="F58" s="73"/>
      <c r="I58" s="129" t="str">
        <f t="shared" si="2"/>
        <v/>
      </c>
    </row>
    <row r="59" spans="1:9" x14ac:dyDescent="0.25">
      <c r="A59" s="71"/>
      <c r="B59" s="224"/>
      <c r="C59" s="224"/>
      <c r="D59" s="224"/>
      <c r="E59" s="72"/>
      <c r="F59" s="73"/>
      <c r="I59" s="129" t="str">
        <f t="shared" si="2"/>
        <v/>
      </c>
    </row>
    <row r="60" spans="1:9" x14ac:dyDescent="0.25">
      <c r="A60" s="71"/>
      <c r="B60" s="224"/>
      <c r="C60" s="224"/>
      <c r="D60" s="224"/>
      <c r="E60" s="72"/>
      <c r="F60" s="73"/>
      <c r="I60" s="129" t="str">
        <f t="shared" si="2"/>
        <v/>
      </c>
    </row>
    <row r="61" spans="1:9" x14ac:dyDescent="0.25">
      <c r="A61" s="71"/>
      <c r="B61" s="224"/>
      <c r="C61" s="224"/>
      <c r="D61" s="224"/>
      <c r="E61" s="72"/>
      <c r="F61" s="73"/>
      <c r="I61" s="129" t="str">
        <f t="shared" si="2"/>
        <v/>
      </c>
    </row>
    <row r="62" spans="1:9" x14ac:dyDescent="0.25">
      <c r="A62" s="71"/>
      <c r="B62" s="224"/>
      <c r="C62" s="224"/>
      <c r="D62" s="224"/>
      <c r="E62" s="72"/>
      <c r="F62" s="73"/>
      <c r="I62" s="129" t="str">
        <f t="shared" si="2"/>
        <v/>
      </c>
    </row>
    <row r="63" spans="1:9" x14ac:dyDescent="0.25">
      <c r="A63" s="71"/>
      <c r="B63" s="224"/>
      <c r="C63" s="224"/>
      <c r="D63" s="224"/>
      <c r="E63" s="72"/>
      <c r="F63" s="73"/>
      <c r="I63" s="129" t="str">
        <f t="shared" si="2"/>
        <v/>
      </c>
    </row>
    <row r="64" spans="1:9" x14ac:dyDescent="0.25">
      <c r="A64" s="71"/>
      <c r="B64" s="224"/>
      <c r="C64" s="224"/>
      <c r="D64" s="224"/>
      <c r="E64" s="72"/>
      <c r="F64" s="73"/>
      <c r="I64" s="129" t="str">
        <f t="shared" si="2"/>
        <v/>
      </c>
    </row>
    <row r="65" spans="1:9" x14ac:dyDescent="0.25">
      <c r="A65" s="71"/>
      <c r="B65" s="224"/>
      <c r="C65" s="224"/>
      <c r="D65" s="224"/>
      <c r="E65" s="72"/>
      <c r="F65" s="73"/>
      <c r="I65" s="129" t="str">
        <f t="shared" si="2"/>
        <v/>
      </c>
    </row>
    <row r="66" spans="1:9" x14ac:dyDescent="0.25">
      <c r="A66" s="71"/>
      <c r="B66" s="224"/>
      <c r="C66" s="224"/>
      <c r="D66" s="224"/>
      <c r="E66" s="72"/>
      <c r="F66" s="73"/>
      <c r="I66" s="129" t="str">
        <f t="shared" si="2"/>
        <v/>
      </c>
    </row>
    <row r="67" spans="1:9" x14ac:dyDescent="0.25">
      <c r="A67" s="71"/>
      <c r="B67" s="224"/>
      <c r="C67" s="224"/>
      <c r="D67" s="224"/>
      <c r="E67" s="72"/>
      <c r="F67" s="73"/>
      <c r="I67" s="129" t="str">
        <f t="shared" si="2"/>
        <v/>
      </c>
    </row>
    <row r="68" spans="1:9" x14ac:dyDescent="0.25">
      <c r="A68" s="71"/>
      <c r="B68" s="224"/>
      <c r="C68" s="224"/>
      <c r="D68" s="224"/>
      <c r="E68" s="72"/>
      <c r="F68" s="73"/>
      <c r="I68" s="129" t="str">
        <f t="shared" si="2"/>
        <v/>
      </c>
    </row>
    <row r="69" spans="1:9" x14ac:dyDescent="0.25">
      <c r="A69" s="71"/>
      <c r="B69" s="224"/>
      <c r="C69" s="224"/>
      <c r="D69" s="224"/>
      <c r="E69" s="72"/>
      <c r="F69" s="73"/>
      <c r="I69" s="129" t="str">
        <f t="shared" si="2"/>
        <v/>
      </c>
    </row>
    <row r="70" spans="1:9" x14ac:dyDescent="0.25">
      <c r="A70" s="71"/>
      <c r="B70" s="224"/>
      <c r="C70" s="224"/>
      <c r="D70" s="224"/>
      <c r="E70" s="72"/>
      <c r="F70" s="73"/>
      <c r="I70" s="129" t="str">
        <f t="shared" si="2"/>
        <v/>
      </c>
    </row>
    <row r="71" spans="1:9" x14ac:dyDescent="0.25">
      <c r="A71" s="71"/>
      <c r="B71" s="224"/>
      <c r="C71" s="224"/>
      <c r="D71" s="224"/>
      <c r="E71" s="72"/>
      <c r="F71" s="73"/>
      <c r="I71" s="129" t="str">
        <f t="shared" si="2"/>
        <v/>
      </c>
    </row>
    <row r="72" spans="1:9" x14ac:dyDescent="0.25">
      <c r="A72" s="71"/>
      <c r="B72" s="224"/>
      <c r="C72" s="224"/>
      <c r="D72" s="224"/>
      <c r="E72" s="72"/>
      <c r="F72" s="73"/>
      <c r="I72" s="129" t="str">
        <f t="shared" si="2"/>
        <v/>
      </c>
    </row>
    <row r="73" spans="1:9" x14ac:dyDescent="0.25">
      <c r="A73" s="71"/>
      <c r="B73" s="224"/>
      <c r="C73" s="224"/>
      <c r="D73" s="224"/>
      <c r="E73" s="72"/>
      <c r="F73" s="73"/>
      <c r="I73" s="129" t="str">
        <f t="shared" si="2"/>
        <v/>
      </c>
    </row>
    <row r="74" spans="1:9" x14ac:dyDescent="0.25">
      <c r="A74" s="71"/>
      <c r="B74" s="224"/>
      <c r="C74" s="224"/>
      <c r="D74" s="224"/>
      <c r="E74" s="72"/>
      <c r="F74" s="73"/>
      <c r="I74" s="129" t="str">
        <f t="shared" si="2"/>
        <v/>
      </c>
    </row>
    <row r="75" spans="1:9" x14ac:dyDescent="0.25">
      <c r="A75" s="71"/>
      <c r="B75" s="224"/>
      <c r="C75" s="224"/>
      <c r="D75" s="224"/>
      <c r="E75" s="72"/>
      <c r="F75" s="73"/>
      <c r="I75" s="129" t="str">
        <f t="shared" si="2"/>
        <v/>
      </c>
    </row>
    <row r="76" spans="1:9" x14ac:dyDescent="0.25">
      <c r="A76" s="71"/>
      <c r="B76" s="224"/>
      <c r="C76" s="224"/>
      <c r="D76" s="224"/>
      <c r="E76" s="72"/>
      <c r="F76" s="73"/>
      <c r="I76" s="129" t="str">
        <f t="shared" si="2"/>
        <v/>
      </c>
    </row>
    <row r="77" spans="1:9" x14ac:dyDescent="0.25">
      <c r="A77" s="71"/>
      <c r="B77" s="224"/>
      <c r="C77" s="224"/>
      <c r="D77" s="224"/>
      <c r="E77" s="72"/>
      <c r="F77" s="73"/>
      <c r="I77" s="129" t="str">
        <f t="shared" si="2"/>
        <v/>
      </c>
    </row>
    <row r="78" spans="1:9" x14ac:dyDescent="0.25">
      <c r="A78" s="71"/>
      <c r="B78" s="224"/>
      <c r="C78" s="224"/>
      <c r="D78" s="224"/>
      <c r="E78" s="72"/>
      <c r="F78" s="73"/>
      <c r="I78" s="129" t="str">
        <f t="shared" si="2"/>
        <v/>
      </c>
    </row>
    <row r="79" spans="1:9" x14ac:dyDescent="0.25">
      <c r="A79" s="71"/>
      <c r="B79" s="224"/>
      <c r="C79" s="224"/>
      <c r="D79" s="224"/>
      <c r="E79" s="72"/>
      <c r="F79" s="73"/>
      <c r="I79" s="129" t="str">
        <f t="shared" si="2"/>
        <v/>
      </c>
    </row>
    <row r="80" spans="1:9" x14ac:dyDescent="0.25">
      <c r="A80" s="71"/>
      <c r="B80" s="224"/>
      <c r="C80" s="224"/>
      <c r="D80" s="224"/>
      <c r="E80" s="72"/>
      <c r="F80" s="73"/>
      <c r="I80" s="129" t="str">
        <f t="shared" si="2"/>
        <v/>
      </c>
    </row>
    <row r="81" spans="1:9" x14ac:dyDescent="0.25">
      <c r="A81" s="71"/>
      <c r="B81" s="224"/>
      <c r="C81" s="224"/>
      <c r="D81" s="224"/>
      <c r="E81" s="72"/>
      <c r="F81" s="73"/>
      <c r="I81" s="129" t="str">
        <f t="shared" si="2"/>
        <v/>
      </c>
    </row>
    <row r="82" spans="1:9" x14ac:dyDescent="0.25">
      <c r="A82" s="71"/>
      <c r="B82" s="224"/>
      <c r="C82" s="224"/>
      <c r="D82" s="224"/>
      <c r="E82" s="72"/>
      <c r="F82" s="73"/>
      <c r="I82" s="129" t="str">
        <f t="shared" si="2"/>
        <v/>
      </c>
    </row>
    <row r="83" spans="1:9" x14ac:dyDescent="0.25">
      <c r="A83" s="71"/>
      <c r="B83" s="224"/>
      <c r="C83" s="224"/>
      <c r="D83" s="224"/>
      <c r="E83" s="72"/>
      <c r="F83" s="73"/>
      <c r="I83" s="129" t="str">
        <f t="shared" si="2"/>
        <v/>
      </c>
    </row>
    <row r="84" spans="1:9" x14ac:dyDescent="0.25">
      <c r="A84" s="71"/>
      <c r="B84" s="224"/>
      <c r="C84" s="224"/>
      <c r="D84" s="224"/>
      <c r="E84" s="72"/>
      <c r="F84" s="73"/>
      <c r="I84" s="129" t="str">
        <f t="shared" si="2"/>
        <v/>
      </c>
    </row>
    <row r="85" spans="1:9" x14ac:dyDescent="0.25">
      <c r="A85" s="71"/>
      <c r="B85" s="224"/>
      <c r="C85" s="224"/>
      <c r="D85" s="224"/>
      <c r="E85" s="72"/>
      <c r="F85" s="73"/>
      <c r="I85" s="129" t="str">
        <f t="shared" si="2"/>
        <v/>
      </c>
    </row>
    <row r="86" spans="1:9" x14ac:dyDescent="0.25">
      <c r="A86" s="71"/>
      <c r="B86" s="224"/>
      <c r="C86" s="224"/>
      <c r="D86" s="224"/>
      <c r="E86" s="72"/>
      <c r="F86" s="73"/>
      <c r="I86" s="129" t="str">
        <f t="shared" si="2"/>
        <v/>
      </c>
    </row>
    <row r="87" spans="1:9" x14ac:dyDescent="0.25">
      <c r="A87" s="71"/>
      <c r="B87" s="224"/>
      <c r="C87" s="224"/>
      <c r="D87" s="224"/>
      <c r="E87" s="72"/>
      <c r="F87" s="73"/>
      <c r="I87" s="129" t="str">
        <f t="shared" si="2"/>
        <v/>
      </c>
    </row>
    <row r="88" spans="1:9" x14ac:dyDescent="0.25">
      <c r="A88" s="71"/>
      <c r="B88" s="224"/>
      <c r="C88" s="224"/>
      <c r="D88" s="224"/>
      <c r="E88" s="72"/>
      <c r="F88" s="73"/>
      <c r="I88" s="129" t="str">
        <f t="shared" si="2"/>
        <v/>
      </c>
    </row>
    <row r="89" spans="1:9" x14ac:dyDescent="0.25">
      <c r="A89" s="71"/>
      <c r="B89" s="224"/>
      <c r="C89" s="224"/>
      <c r="D89" s="224"/>
      <c r="E89" s="72"/>
      <c r="F89" s="73"/>
      <c r="I89" s="129" t="str">
        <f t="shared" si="2"/>
        <v/>
      </c>
    </row>
    <row r="90" spans="1:9" x14ac:dyDescent="0.25">
      <c r="A90" s="71"/>
      <c r="B90" s="224"/>
      <c r="C90" s="224"/>
      <c r="D90" s="224"/>
      <c r="E90" s="72"/>
      <c r="F90" s="73"/>
      <c r="I90" s="129" t="str">
        <f t="shared" si="2"/>
        <v/>
      </c>
    </row>
    <row r="91" spans="1:9" x14ac:dyDescent="0.25">
      <c r="A91" s="71"/>
      <c r="B91" s="224"/>
      <c r="C91" s="224"/>
      <c r="D91" s="224"/>
      <c r="E91" s="72"/>
      <c r="F91" s="73"/>
      <c r="I91" s="129" t="str">
        <f t="shared" si="2"/>
        <v/>
      </c>
    </row>
    <row r="92" spans="1:9" x14ac:dyDescent="0.25">
      <c r="A92" s="71"/>
      <c r="B92" s="224"/>
      <c r="C92" s="224"/>
      <c r="D92" s="224"/>
      <c r="E92" s="72"/>
      <c r="F92" s="73"/>
      <c r="I92" s="129" t="str">
        <f t="shared" si="2"/>
        <v/>
      </c>
    </row>
    <row r="93" spans="1:9" x14ac:dyDescent="0.25">
      <c r="A93" s="71"/>
      <c r="B93" s="224"/>
      <c r="C93" s="224"/>
      <c r="D93" s="224"/>
      <c r="E93" s="72"/>
      <c r="F93" s="73"/>
      <c r="I93" s="129" t="str">
        <f t="shared" si="2"/>
        <v/>
      </c>
    </row>
    <row r="94" spans="1:9" x14ac:dyDescent="0.25">
      <c r="A94" s="71"/>
      <c r="B94" s="224"/>
      <c r="C94" s="224"/>
      <c r="D94" s="224"/>
      <c r="E94" s="72"/>
      <c r="F94" s="73"/>
      <c r="I94" s="129" t="str">
        <f t="shared" si="2"/>
        <v/>
      </c>
    </row>
    <row r="95" spans="1:9" x14ac:dyDescent="0.25">
      <c r="A95" s="71"/>
      <c r="B95" s="224"/>
      <c r="C95" s="224"/>
      <c r="D95" s="224"/>
      <c r="E95" s="72"/>
      <c r="F95" s="73"/>
      <c r="I95" s="129" t="str">
        <f t="shared" ref="I95:I108" si="3">IF(A95="","",HYPERLINK("#'Action Items'!A1", "Go back to Action Items"))</f>
        <v/>
      </c>
    </row>
    <row r="96" spans="1:9" x14ac:dyDescent="0.25">
      <c r="A96" s="71"/>
      <c r="B96" s="224"/>
      <c r="C96" s="224"/>
      <c r="D96" s="224"/>
      <c r="E96" s="72"/>
      <c r="F96" s="73"/>
      <c r="I96" s="129" t="str">
        <f t="shared" si="3"/>
        <v/>
      </c>
    </row>
    <row r="97" spans="1:9" x14ac:dyDescent="0.25">
      <c r="A97" s="71"/>
      <c r="B97" s="224"/>
      <c r="C97" s="224"/>
      <c r="D97" s="224"/>
      <c r="E97" s="72"/>
      <c r="F97" s="73"/>
      <c r="I97" s="129" t="str">
        <f t="shared" si="3"/>
        <v/>
      </c>
    </row>
    <row r="98" spans="1:9" x14ac:dyDescent="0.25">
      <c r="A98" s="71"/>
      <c r="B98" s="224"/>
      <c r="C98" s="224"/>
      <c r="D98" s="224"/>
      <c r="E98" s="72"/>
      <c r="F98" s="73"/>
      <c r="I98" s="129" t="str">
        <f t="shared" si="3"/>
        <v/>
      </c>
    </row>
    <row r="99" spans="1:9" x14ac:dyDescent="0.25">
      <c r="A99" s="71"/>
      <c r="B99" s="224"/>
      <c r="C99" s="224"/>
      <c r="D99" s="224"/>
      <c r="E99" s="72"/>
      <c r="F99" s="73"/>
      <c r="I99" s="129" t="str">
        <f t="shared" si="3"/>
        <v/>
      </c>
    </row>
    <row r="100" spans="1:9" x14ac:dyDescent="0.25">
      <c r="A100" s="71"/>
      <c r="B100" s="224"/>
      <c r="C100" s="224"/>
      <c r="D100" s="224"/>
      <c r="E100" s="72"/>
      <c r="F100" s="73"/>
      <c r="I100" s="129" t="str">
        <f t="shared" si="3"/>
        <v/>
      </c>
    </row>
    <row r="101" spans="1:9" x14ac:dyDescent="0.25">
      <c r="A101" s="71"/>
      <c r="B101" s="224"/>
      <c r="C101" s="224"/>
      <c r="D101" s="224"/>
      <c r="E101" s="72"/>
      <c r="F101" s="73"/>
      <c r="I101" s="129" t="str">
        <f t="shared" si="3"/>
        <v/>
      </c>
    </row>
    <row r="102" spans="1:9" x14ac:dyDescent="0.25">
      <c r="A102" s="71"/>
      <c r="B102" s="224"/>
      <c r="C102" s="224"/>
      <c r="D102" s="224"/>
      <c r="E102" s="72"/>
      <c r="F102" s="73"/>
      <c r="I102" s="129" t="str">
        <f t="shared" si="3"/>
        <v/>
      </c>
    </row>
    <row r="103" spans="1:9" x14ac:dyDescent="0.25">
      <c r="A103" s="71"/>
      <c r="B103" s="224"/>
      <c r="C103" s="224"/>
      <c r="D103" s="224"/>
      <c r="E103" s="72"/>
      <c r="F103" s="73"/>
      <c r="I103" s="129" t="str">
        <f t="shared" si="3"/>
        <v/>
      </c>
    </row>
    <row r="104" spans="1:9" x14ac:dyDescent="0.25">
      <c r="A104" s="71"/>
      <c r="B104" s="224"/>
      <c r="C104" s="224"/>
      <c r="D104" s="224"/>
      <c r="E104" s="72"/>
      <c r="F104" s="73"/>
      <c r="I104" s="129" t="str">
        <f t="shared" si="3"/>
        <v/>
      </c>
    </row>
    <row r="105" spans="1:9" x14ac:dyDescent="0.25">
      <c r="A105" s="71"/>
      <c r="B105" s="224"/>
      <c r="C105" s="224"/>
      <c r="D105" s="224"/>
      <c r="E105" s="72"/>
      <c r="F105" s="73"/>
      <c r="I105" s="129" t="str">
        <f t="shared" si="3"/>
        <v/>
      </c>
    </row>
    <row r="106" spans="1:9" x14ac:dyDescent="0.25">
      <c r="A106" s="71"/>
      <c r="B106" s="224"/>
      <c r="C106" s="224"/>
      <c r="D106" s="224"/>
      <c r="E106" s="72"/>
      <c r="F106" s="73"/>
      <c r="I106" s="129" t="str">
        <f t="shared" si="3"/>
        <v/>
      </c>
    </row>
    <row r="107" spans="1:9" x14ac:dyDescent="0.25">
      <c r="A107" s="71"/>
      <c r="B107" s="224"/>
      <c r="C107" s="224"/>
      <c r="D107" s="224"/>
      <c r="E107" s="72"/>
      <c r="F107" s="73"/>
      <c r="I107" s="129" t="str">
        <f t="shared" si="3"/>
        <v/>
      </c>
    </row>
    <row r="108" spans="1:9" x14ac:dyDescent="0.25">
      <c r="A108" s="71"/>
      <c r="B108" s="224"/>
      <c r="C108" s="224"/>
      <c r="D108" s="224"/>
      <c r="E108" s="72"/>
      <c r="F108" s="73"/>
      <c r="I108" s="129" t="str">
        <f t="shared" si="3"/>
        <v/>
      </c>
    </row>
    <row r="109" spans="1:9" x14ac:dyDescent="0.25">
      <c r="I109" s="129"/>
    </row>
    <row r="110" spans="1:9" x14ac:dyDescent="0.25">
      <c r="I110" s="129"/>
    </row>
  </sheetData>
  <mergeCells count="4">
    <mergeCell ref="E8:G8"/>
    <mergeCell ref="E10:G10"/>
    <mergeCell ref="E11:G11"/>
    <mergeCell ref="E12:G12"/>
  </mergeCells>
  <conditionalFormatting sqref="B19:N19 B25:N26 J20:N24">
    <cfRule type="iconSet" priority="3">
      <iconSet>
        <cfvo type="percent" val="0"/>
        <cfvo type="num" val="1"/>
        <cfvo type="num" val="3"/>
      </iconSet>
    </cfRule>
  </conditionalFormatting>
  <conditionalFormatting sqref="B24:H24">
    <cfRule type="iconSet" priority="2">
      <iconSet>
        <cfvo type="percent" val="0"/>
        <cfvo type="num" val="1"/>
        <cfvo type="num" val="3"/>
      </iconSet>
    </cfRule>
  </conditionalFormatting>
  <conditionalFormatting sqref="I24">
    <cfRule type="iconSet" priority="1">
      <iconSet>
        <cfvo type="percent" val="0"/>
        <cfvo type="num" val="1"/>
        <cfvo type="num" val="3"/>
      </iconSet>
    </cfRule>
  </conditionalFormatting>
  <dataValidations count="4">
    <dataValidation allowBlank="1" showInputMessage="1" showErrorMessage="1" prompt="TK, License, NRE or Royalty" sqref="B7"/>
    <dataValidation allowBlank="1" showInputMessage="1" showErrorMessage="1" prompt="IPD or CSD" sqref="B8"/>
    <dataValidation allowBlank="1" showInputMessage="1" showErrorMessage="1" prompt="70% - 100% : Most likely close in this quarter_x000a_40% - 60% : Normal chance to close_x000a_0% - 30% : Low chance to close" sqref="B10"/>
    <dataValidation allowBlank="1" showInputMessage="1" showErrorMessage="1" prompt="Q1, Q2, Q3 or Q4" sqref="B11"/>
  </dataValidations>
  <hyperlinks>
    <hyperlink ref="A1" location="Menu!A1" display="Back To Menu"/>
    <hyperlink ref="B1" location="'Regular Cases'!A1" display="Regular Cases"/>
    <hyperlink ref="C1" location="QECD!B4" display="QECD"/>
    <hyperlink ref="D1" location="'Action Items'!A1" display="Action Items"/>
    <hyperlink ref="E1" location="Summary!A1" display="Summary"/>
    <hyperlink ref="F1" location="Weekly!A1" display="Weekly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Please choose &quot;High&quot;, &quot;Low&quot; or &quot;Funnel&quot; from the drop-down list, or enter it yourself._x000a__x000a_Funnel -- This project is being cooked and may go real in the next few quarters.">
          <x14:formula1>
            <xm:f>Worksheet!$A$2:$A$4</xm:f>
          </x14:formula1>
          <xm:sqref>B12</xm:sqref>
        </x14:dataValidation>
      </x14:dataValidations>
    </ext>
  </extLst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Q110"/>
  <sheetViews>
    <sheetView workbookViewId="0">
      <pane ySplit="2" topLeftCell="A3" activePane="bottomLeft" state="frozen"/>
      <selection pane="bottomLeft"/>
    </sheetView>
  </sheetViews>
  <sheetFormatPr defaultColWidth="18.42578125" defaultRowHeight="15" x14ac:dyDescent="0.25"/>
  <cols>
    <col min="1" max="1" width="24.5703125" style="1" customWidth="1"/>
    <col min="2" max="8" width="15.85546875" style="1" customWidth="1"/>
    <col min="9" max="9" width="17.140625" style="1" bestFit="1" customWidth="1"/>
    <col min="10" max="11" width="15.85546875" style="1" customWidth="1"/>
    <col min="12" max="14" width="15.85546875" style="1" hidden="1" customWidth="1"/>
    <col min="15" max="17" width="0" style="1" hidden="1" customWidth="1"/>
    <col min="18" max="16384" width="18.42578125" style="1"/>
  </cols>
  <sheetData>
    <row r="1" spans="1:17" s="68" customFormat="1" ht="18.75" x14ac:dyDescent="0.25">
      <c r="A1" s="226" t="s">
        <v>150</v>
      </c>
      <c r="B1" s="226" t="s">
        <v>149</v>
      </c>
      <c r="C1" s="226" t="s">
        <v>113</v>
      </c>
      <c r="D1" s="226" t="s">
        <v>21</v>
      </c>
      <c r="E1" s="226" t="s">
        <v>114</v>
      </c>
      <c r="F1" s="226" t="s">
        <v>177</v>
      </c>
    </row>
    <row r="2" spans="1:17" ht="4.5" customHeight="1" x14ac:dyDescent="0.25"/>
    <row r="3" spans="1:17" ht="28.5" x14ac:dyDescent="0.45">
      <c r="D3" s="223" t="str">
        <f ca="1">MID(CELL("filename",A1),FIND("]",CELL("filename",A1))+1,255)  &amp; IF(B5&lt;&gt;"", " : " &amp; B5 &amp; " - " &amp; B6, "")</f>
        <v>Project 42</v>
      </c>
    </row>
    <row r="4" spans="1:17" ht="18.75" x14ac:dyDescent="0.3">
      <c r="A4" s="115" t="s">
        <v>141</v>
      </c>
      <c r="B4" s="95"/>
      <c r="C4" s="95"/>
      <c r="D4" s="95"/>
      <c r="E4" s="95"/>
      <c r="F4" s="95" t="s">
        <v>153</v>
      </c>
      <c r="G4" s="95" t="s">
        <v>154</v>
      </c>
      <c r="L4" s="1" t="s">
        <v>147</v>
      </c>
      <c r="M4" s="1" t="s">
        <v>146</v>
      </c>
      <c r="N4" s="1" t="s">
        <v>152</v>
      </c>
      <c r="P4" s="1" t="s">
        <v>158</v>
      </c>
      <c r="Q4" s="1" t="s">
        <v>155</v>
      </c>
    </row>
    <row r="5" spans="1:17" x14ac:dyDescent="0.25">
      <c r="A5" s="95" t="s">
        <v>156</v>
      </c>
      <c r="B5" s="97"/>
      <c r="C5" s="95"/>
      <c r="D5" s="95" t="s">
        <v>20</v>
      </c>
      <c r="E5" s="95"/>
      <c r="F5" s="98"/>
      <c r="G5" s="98"/>
      <c r="L5" s="218" t="str">
        <f>IF(I23&lt;&gt;"", F5,"")</f>
        <v/>
      </c>
      <c r="M5" s="218" t="str">
        <f>IF(I23&lt;&gt;"","",IF(B10&gt;=40%,F5,""))</f>
        <v/>
      </c>
      <c r="N5" s="218">
        <f>IF(I23&lt;&gt;"","",IF(B10&lt;40%,F5,""))</f>
        <v>0</v>
      </c>
      <c r="P5" s="218" t="str">
        <f>IF(I23&lt;&gt;"", F6,"")</f>
        <v/>
      </c>
      <c r="Q5" s="1">
        <f>IF(P5 = "", F6, "")</f>
        <v>0</v>
      </c>
    </row>
    <row r="6" spans="1:17" x14ac:dyDescent="0.25">
      <c r="A6" s="95" t="s">
        <v>157</v>
      </c>
      <c r="B6" s="97"/>
      <c r="C6" s="95"/>
      <c r="D6" s="95" t="s">
        <v>45</v>
      </c>
      <c r="E6" s="95"/>
      <c r="F6" s="98"/>
      <c r="G6" s="98"/>
    </row>
    <row r="7" spans="1:17" x14ac:dyDescent="0.25">
      <c r="A7" s="95" t="s">
        <v>44</v>
      </c>
      <c r="B7" s="97"/>
      <c r="C7" s="95"/>
      <c r="D7" s="95"/>
      <c r="E7" s="95"/>
      <c r="F7" s="95"/>
      <c r="G7" s="95"/>
    </row>
    <row r="8" spans="1:17" x14ac:dyDescent="0.25">
      <c r="A8" s="95" t="s">
        <v>17</v>
      </c>
      <c r="B8" s="97"/>
      <c r="C8" s="95"/>
      <c r="D8" s="95" t="s">
        <v>43</v>
      </c>
      <c r="E8" s="253"/>
      <c r="F8" s="253"/>
      <c r="G8" s="253"/>
    </row>
    <row r="9" spans="1:17" x14ac:dyDescent="0.25">
      <c r="A9" s="95" t="s">
        <v>18</v>
      </c>
      <c r="B9" s="97"/>
      <c r="C9" s="95"/>
      <c r="D9" s="95"/>
      <c r="E9" s="95"/>
      <c r="F9" s="95"/>
      <c r="G9" s="95"/>
    </row>
    <row r="10" spans="1:17" x14ac:dyDescent="0.25">
      <c r="A10" s="95" t="s">
        <v>19</v>
      </c>
      <c r="B10" s="99"/>
      <c r="C10" s="95"/>
      <c r="D10" s="95" t="s">
        <v>159</v>
      </c>
      <c r="E10" s="253"/>
      <c r="F10" s="253"/>
      <c r="G10" s="253"/>
    </row>
    <row r="11" spans="1:17" x14ac:dyDescent="0.25">
      <c r="A11" s="95" t="s">
        <v>166</v>
      </c>
      <c r="B11" s="97"/>
      <c r="C11" s="95"/>
      <c r="D11" s="95" t="s">
        <v>160</v>
      </c>
      <c r="E11" s="253"/>
      <c r="F11" s="253"/>
      <c r="G11" s="253"/>
    </row>
    <row r="12" spans="1:17" x14ac:dyDescent="0.25">
      <c r="A12" s="95" t="s">
        <v>118</v>
      </c>
      <c r="B12" s="97"/>
      <c r="C12" s="95"/>
      <c r="D12" s="95" t="s">
        <v>161</v>
      </c>
      <c r="E12" s="253"/>
      <c r="F12" s="253"/>
      <c r="G12" s="253"/>
    </row>
    <row r="15" spans="1:17" ht="18.75" x14ac:dyDescent="0.3">
      <c r="A15" s="115" t="str">
        <f>"Stage: " &amp; B15</f>
        <v xml:space="preserve">Stage: </v>
      </c>
      <c r="B15" s="132" t="str">
        <f>IF(I23&lt;&gt;"", 10, IF(G23&lt;&gt;"", 8, IF(C23&lt;&gt;"", 6, IF(E18&lt;&gt;"", 4, IF(B18&lt;&gt;"", 2, "")))))</f>
        <v/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</row>
    <row r="16" spans="1:17" x14ac:dyDescent="0.25">
      <c r="A16" s="127" t="s">
        <v>0</v>
      </c>
      <c r="B16" s="216" t="s">
        <v>3</v>
      </c>
      <c r="C16" s="125" t="s">
        <v>6</v>
      </c>
      <c r="D16" s="125" t="s">
        <v>4</v>
      </c>
      <c r="E16" s="216" t="s">
        <v>5</v>
      </c>
      <c r="F16" s="125" t="s">
        <v>7</v>
      </c>
      <c r="G16" s="95"/>
      <c r="H16" s="95"/>
      <c r="I16" s="95"/>
      <c r="J16" s="95"/>
      <c r="K16" s="95"/>
      <c r="L16" s="95"/>
      <c r="M16" s="95"/>
      <c r="N16" s="95"/>
    </row>
    <row r="17" spans="1:14" x14ac:dyDescent="0.25">
      <c r="A17" s="126" t="s">
        <v>42</v>
      </c>
      <c r="B17" s="119"/>
      <c r="C17" s="119"/>
      <c r="D17" s="119"/>
      <c r="E17" s="119"/>
      <c r="F17" s="140"/>
      <c r="G17" s="96"/>
      <c r="H17" s="96"/>
      <c r="I17" s="96"/>
      <c r="J17" s="96"/>
      <c r="K17" s="96"/>
      <c r="L17" s="96"/>
      <c r="M17" s="96"/>
      <c r="N17" s="96"/>
    </row>
    <row r="18" spans="1:14" x14ac:dyDescent="0.25">
      <c r="A18" s="134" t="s">
        <v>1</v>
      </c>
      <c r="B18" s="118"/>
      <c r="C18" s="118"/>
      <c r="D18" s="118"/>
      <c r="E18" s="118"/>
      <c r="F18" s="133"/>
      <c r="G18" s="96"/>
      <c r="H18" s="96"/>
      <c r="I18" s="96"/>
      <c r="J18" s="96"/>
      <c r="K18" s="96"/>
      <c r="L18" s="96"/>
      <c r="M18" s="96"/>
      <c r="N18" s="96"/>
    </row>
    <row r="19" spans="1:14" x14ac:dyDescent="0.25">
      <c r="A19" s="134" t="s">
        <v>2</v>
      </c>
      <c r="B19" s="121" t="str">
        <f ca="1">IF(B18&lt;&gt;"", "Done", IF(B17&lt;&gt;"",(B17-TODAY()),""))</f>
        <v/>
      </c>
      <c r="C19" s="121" t="str">
        <f t="shared" ref="C19:N19" ca="1" si="0">IF(C18&lt;&gt;"", "Done", IF(C17&lt;&gt;"",(C17-TODAY()),""))</f>
        <v/>
      </c>
      <c r="D19" s="121" t="str">
        <f t="shared" ca="1" si="0"/>
        <v/>
      </c>
      <c r="E19" s="121" t="str">
        <f t="shared" ca="1" si="0"/>
        <v/>
      </c>
      <c r="F19" s="122" t="str">
        <f t="shared" ca="1" si="0"/>
        <v/>
      </c>
      <c r="G19" s="100" t="str">
        <f t="shared" ca="1" si="0"/>
        <v/>
      </c>
      <c r="H19" s="100" t="str">
        <f t="shared" ca="1" si="0"/>
        <v/>
      </c>
      <c r="I19" s="100" t="str">
        <f t="shared" ca="1" si="0"/>
        <v/>
      </c>
      <c r="J19" s="76" t="str">
        <f t="shared" ca="1" si="0"/>
        <v/>
      </c>
      <c r="K19" s="76" t="str">
        <f t="shared" ca="1" si="0"/>
        <v/>
      </c>
      <c r="L19" s="76" t="str">
        <f t="shared" ca="1" si="0"/>
        <v/>
      </c>
      <c r="M19" s="76" t="str">
        <f t="shared" ca="1" si="0"/>
        <v/>
      </c>
      <c r="N19" s="76" t="str">
        <f t="shared" ca="1" si="0"/>
        <v/>
      </c>
    </row>
    <row r="20" spans="1:14" x14ac:dyDescent="0.25">
      <c r="A20" s="135"/>
      <c r="B20" s="114"/>
      <c r="C20" s="114"/>
      <c r="D20" s="114"/>
      <c r="E20" s="114"/>
      <c r="F20" s="114"/>
      <c r="G20" s="114"/>
      <c r="H20" s="114"/>
      <c r="I20" s="114"/>
      <c r="J20" s="76"/>
      <c r="K20" s="76"/>
      <c r="L20" s="76"/>
      <c r="M20" s="76"/>
      <c r="N20" s="76"/>
    </row>
    <row r="21" spans="1:14" ht="30" x14ac:dyDescent="0.25">
      <c r="A21" s="126" t="s">
        <v>9</v>
      </c>
      <c r="B21" s="117" t="s">
        <v>8</v>
      </c>
      <c r="C21" s="217" t="s">
        <v>10</v>
      </c>
      <c r="D21" s="117" t="s">
        <v>11</v>
      </c>
      <c r="E21" s="117" t="s">
        <v>12</v>
      </c>
      <c r="F21" s="117" t="s">
        <v>13</v>
      </c>
      <c r="G21" s="217" t="s">
        <v>14</v>
      </c>
      <c r="H21" s="117" t="s">
        <v>16</v>
      </c>
      <c r="I21" s="217" t="s">
        <v>15</v>
      </c>
      <c r="J21" s="76"/>
      <c r="K21" s="76"/>
      <c r="L21" s="76"/>
      <c r="M21" s="76"/>
      <c r="N21" s="76"/>
    </row>
    <row r="22" spans="1:14" x14ac:dyDescent="0.25">
      <c r="A22" s="134" t="s">
        <v>42</v>
      </c>
      <c r="B22" s="118"/>
      <c r="C22" s="118"/>
      <c r="D22" s="118"/>
      <c r="E22" s="118"/>
      <c r="F22" s="118"/>
      <c r="G22" s="118"/>
      <c r="H22" s="118"/>
      <c r="I22" s="133"/>
      <c r="J22" s="76"/>
      <c r="K22" s="76"/>
      <c r="L22" s="76"/>
      <c r="M22" s="76"/>
      <c r="N22" s="76"/>
    </row>
    <row r="23" spans="1:14" x14ac:dyDescent="0.25">
      <c r="A23" s="134" t="s">
        <v>1</v>
      </c>
      <c r="B23" s="118"/>
      <c r="C23" s="118"/>
      <c r="D23" s="118"/>
      <c r="E23" s="118"/>
      <c r="F23" s="118"/>
      <c r="G23" s="118"/>
      <c r="H23" s="118"/>
      <c r="I23" s="133"/>
      <c r="J23" s="76"/>
      <c r="K23" s="76"/>
      <c r="L23" s="76"/>
      <c r="M23" s="76"/>
      <c r="N23" s="76"/>
    </row>
    <row r="24" spans="1:14" x14ac:dyDescent="0.25">
      <c r="A24" s="136" t="s">
        <v>2</v>
      </c>
      <c r="B24" s="124" t="str">
        <f ca="1">IF(B23&lt;&gt;"", "Done", IF(B22&lt;&gt;"",(B22-TODAY()),""))</f>
        <v/>
      </c>
      <c r="C24" s="124" t="str">
        <f t="shared" ref="C24:I24" ca="1" si="1">IF(C23&lt;&gt;"", "Done", IF(C22&lt;&gt;"",(C22-TODAY()),""))</f>
        <v/>
      </c>
      <c r="D24" s="124" t="str">
        <f t="shared" ca="1" si="1"/>
        <v/>
      </c>
      <c r="E24" s="124" t="str">
        <f t="shared" ca="1" si="1"/>
        <v/>
      </c>
      <c r="F24" s="124" t="str">
        <f t="shared" ca="1" si="1"/>
        <v/>
      </c>
      <c r="G24" s="124" t="str">
        <f t="shared" ca="1" si="1"/>
        <v/>
      </c>
      <c r="H24" s="120" t="str">
        <f t="shared" ca="1" si="1"/>
        <v/>
      </c>
      <c r="I24" s="122" t="str">
        <f t="shared" ca="1" si="1"/>
        <v/>
      </c>
      <c r="J24" s="76"/>
      <c r="K24" s="76"/>
      <c r="L24" s="76"/>
      <c r="M24" s="76"/>
      <c r="N24" s="76"/>
    </row>
    <row r="25" spans="1:14" x14ac:dyDescent="0.25">
      <c r="B25" s="76"/>
      <c r="C25" s="76"/>
      <c r="D25" s="76"/>
      <c r="E25" s="76"/>
      <c r="F25" s="76"/>
      <c r="G25" s="76"/>
      <c r="H25" s="123"/>
      <c r="I25" s="76"/>
      <c r="J25" s="76"/>
      <c r="K25" s="76"/>
      <c r="L25" s="76"/>
      <c r="M25" s="76"/>
      <c r="N25" s="76"/>
    </row>
    <row r="26" spans="1:14" x14ac:dyDescent="0.25"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</row>
    <row r="29" spans="1:14" ht="18.75" x14ac:dyDescent="0.3">
      <c r="A29" s="116" t="s">
        <v>21</v>
      </c>
      <c r="B29" s="66" t="s">
        <v>41</v>
      </c>
      <c r="C29" s="66" t="s">
        <v>42</v>
      </c>
      <c r="D29" s="66" t="s">
        <v>1</v>
      </c>
      <c r="E29" s="66" t="s">
        <v>67</v>
      </c>
      <c r="F29" s="1" t="s">
        <v>43</v>
      </c>
    </row>
    <row r="30" spans="1:14" x14ac:dyDescent="0.25">
      <c r="A30" s="71" t="str">
        <f>IF(B30&lt;&gt;"", IF(D30 = "", 1, ""), "")</f>
        <v/>
      </c>
      <c r="B30" s="224"/>
      <c r="C30" s="224"/>
      <c r="D30" s="224"/>
      <c r="E30" s="72"/>
      <c r="F30" s="73"/>
      <c r="I30" s="129" t="str">
        <f>IF(A30="","",HYPERLINK("#'Action Items'!A1", "Go back to Action Items"))</f>
        <v/>
      </c>
    </row>
    <row r="31" spans="1:14" x14ac:dyDescent="0.25">
      <c r="A31" s="71" t="str">
        <f>IF(B31&lt;&gt;"", IF(D31 = "", MAX($A$30:A30)+1, ""), "")</f>
        <v/>
      </c>
      <c r="B31" s="224"/>
      <c r="C31" s="224"/>
      <c r="D31" s="224"/>
      <c r="E31" s="72"/>
      <c r="F31" s="73"/>
      <c r="I31" s="129" t="str">
        <f t="shared" ref="I31:I94" si="2">IF(A31="","",HYPERLINK("#'Action Items'!A1", "Go back to Action Items"))</f>
        <v/>
      </c>
    </row>
    <row r="32" spans="1:14" x14ac:dyDescent="0.25">
      <c r="A32" s="71" t="str">
        <f>IF(B32&lt;&gt;"", IF(D32 = "", MAX($A$30:A31)+1, ""), "")</f>
        <v/>
      </c>
      <c r="B32" s="224"/>
      <c r="C32" s="224"/>
      <c r="D32" s="224"/>
      <c r="E32" s="72"/>
      <c r="F32" s="73"/>
      <c r="I32" s="129" t="str">
        <f t="shared" si="2"/>
        <v/>
      </c>
    </row>
    <row r="33" spans="1:9" x14ac:dyDescent="0.25">
      <c r="A33" s="71" t="str">
        <f>IF(B33&lt;&gt;"", IF(D33 = "", MAX($A$30:A32)+1, ""), "")</f>
        <v/>
      </c>
      <c r="B33" s="224"/>
      <c r="C33" s="224"/>
      <c r="D33" s="224"/>
      <c r="E33" s="72"/>
      <c r="F33" s="73"/>
      <c r="I33" s="129" t="str">
        <f t="shared" si="2"/>
        <v/>
      </c>
    </row>
    <row r="34" spans="1:9" x14ac:dyDescent="0.25">
      <c r="A34" s="71" t="str">
        <f>IF(B34&lt;&gt;"", IF(D34 = "", MAX($A$30:A33)+1, ""), "")</f>
        <v/>
      </c>
      <c r="B34" s="224"/>
      <c r="C34" s="224"/>
      <c r="D34" s="224"/>
      <c r="E34" s="72"/>
      <c r="F34" s="73"/>
      <c r="I34" s="129" t="str">
        <f t="shared" si="2"/>
        <v/>
      </c>
    </row>
    <row r="35" spans="1:9" x14ac:dyDescent="0.25">
      <c r="A35" s="71" t="str">
        <f>IF(B35&lt;&gt;"", IF(D35 = "", MAX($A$30:A34)+1, ""), "")</f>
        <v/>
      </c>
      <c r="B35" s="224"/>
      <c r="C35" s="224"/>
      <c r="D35" s="224"/>
      <c r="E35" s="72"/>
      <c r="F35" s="73"/>
      <c r="I35" s="129" t="str">
        <f t="shared" si="2"/>
        <v/>
      </c>
    </row>
    <row r="36" spans="1:9" x14ac:dyDescent="0.25">
      <c r="A36" s="71" t="str">
        <f>IF(B36&lt;&gt;"", IF(D36 = "", MAX($A$30:A35)+1, ""), "")</f>
        <v/>
      </c>
      <c r="B36" s="224"/>
      <c r="C36" s="224"/>
      <c r="D36" s="224"/>
      <c r="E36" s="72"/>
      <c r="F36" s="73"/>
      <c r="I36" s="129" t="str">
        <f t="shared" si="2"/>
        <v/>
      </c>
    </row>
    <row r="37" spans="1:9" x14ac:dyDescent="0.25">
      <c r="A37" s="71" t="str">
        <f>IF(B37&lt;&gt;"", IF(D37 = "", MAX($A$30:A36)+1, ""), "")</f>
        <v/>
      </c>
      <c r="B37" s="224"/>
      <c r="C37" s="224"/>
      <c r="D37" s="224"/>
      <c r="E37" s="72"/>
      <c r="F37" s="73"/>
      <c r="I37" s="129" t="str">
        <f t="shared" si="2"/>
        <v/>
      </c>
    </row>
    <row r="38" spans="1:9" x14ac:dyDescent="0.25">
      <c r="A38" s="71" t="str">
        <f>IF(B38&lt;&gt;"", IF(D38 = "", MAX($A$30:A37)+1, ""), "")</f>
        <v/>
      </c>
      <c r="B38" s="224"/>
      <c r="C38" s="224"/>
      <c r="D38" s="224"/>
      <c r="E38" s="72"/>
      <c r="F38" s="73"/>
      <c r="I38" s="129" t="str">
        <f t="shared" si="2"/>
        <v/>
      </c>
    </row>
    <row r="39" spans="1:9" x14ac:dyDescent="0.25">
      <c r="A39" s="71" t="str">
        <f>IF(B39&lt;&gt;"", IF(D39 = "", MAX($A$30:A38)+1, ""), "")</f>
        <v/>
      </c>
      <c r="B39" s="224"/>
      <c r="C39" s="224"/>
      <c r="D39" s="224"/>
      <c r="E39" s="72"/>
      <c r="F39" s="73"/>
      <c r="I39" s="129" t="str">
        <f t="shared" si="2"/>
        <v/>
      </c>
    </row>
    <row r="40" spans="1:9" x14ac:dyDescent="0.25">
      <c r="A40" s="71" t="str">
        <f>IF(B40&lt;&gt;"", IF(D40 = "", MAX($A$30:A39)+1, ""), "")</f>
        <v/>
      </c>
      <c r="B40" s="224"/>
      <c r="C40" s="224"/>
      <c r="D40" s="224"/>
      <c r="E40" s="72"/>
      <c r="F40" s="73"/>
      <c r="I40" s="129" t="str">
        <f t="shared" si="2"/>
        <v/>
      </c>
    </row>
    <row r="41" spans="1:9" x14ac:dyDescent="0.25">
      <c r="A41" s="71" t="str">
        <f>IF(B41&lt;&gt;"", IF(D41 = "", MAX($A$30:A40)+1, ""), "")</f>
        <v/>
      </c>
      <c r="B41" s="224"/>
      <c r="C41" s="224"/>
      <c r="D41" s="224"/>
      <c r="E41" s="72"/>
      <c r="F41" s="73"/>
      <c r="I41" s="129" t="str">
        <f t="shared" si="2"/>
        <v/>
      </c>
    </row>
    <row r="42" spans="1:9" x14ac:dyDescent="0.25">
      <c r="A42" s="71" t="str">
        <f>IF(B42&lt;&gt;"", IF(D42 = "", MAX($A$30:A41)+1, ""), "")</f>
        <v/>
      </c>
      <c r="B42" s="224"/>
      <c r="C42" s="224"/>
      <c r="D42" s="224"/>
      <c r="E42" s="72"/>
      <c r="F42" s="73"/>
      <c r="I42" s="129" t="str">
        <f t="shared" si="2"/>
        <v/>
      </c>
    </row>
    <row r="43" spans="1:9" x14ac:dyDescent="0.25">
      <c r="A43" s="71" t="str">
        <f>IF(B43&lt;&gt;"", IF(D43 = "", MAX($A$30:A42)+1, ""), "")</f>
        <v/>
      </c>
      <c r="B43" s="224"/>
      <c r="C43" s="224"/>
      <c r="D43" s="224"/>
      <c r="E43" s="72"/>
      <c r="F43" s="73"/>
      <c r="I43" s="129" t="str">
        <f t="shared" si="2"/>
        <v/>
      </c>
    </row>
    <row r="44" spans="1:9" x14ac:dyDescent="0.25">
      <c r="A44" s="71" t="str">
        <f>IF(B44&lt;&gt;"", IF(D44 = "", MAX($A$30:A43)+1, ""), "")</f>
        <v/>
      </c>
      <c r="B44" s="224"/>
      <c r="C44" s="224"/>
      <c r="D44" s="224"/>
      <c r="E44" s="72"/>
      <c r="F44" s="73"/>
      <c r="I44" s="129" t="str">
        <f t="shared" si="2"/>
        <v/>
      </c>
    </row>
    <row r="45" spans="1:9" x14ac:dyDescent="0.25">
      <c r="A45" s="71"/>
      <c r="B45" s="224"/>
      <c r="C45" s="224"/>
      <c r="D45" s="224"/>
      <c r="E45" s="72"/>
      <c r="F45" s="73"/>
      <c r="I45" s="129" t="str">
        <f t="shared" si="2"/>
        <v/>
      </c>
    </row>
    <row r="46" spans="1:9" x14ac:dyDescent="0.25">
      <c r="A46" s="71"/>
      <c r="B46" s="224"/>
      <c r="C46" s="224"/>
      <c r="D46" s="224"/>
      <c r="E46" s="72"/>
      <c r="F46" s="73"/>
      <c r="I46" s="129" t="str">
        <f t="shared" si="2"/>
        <v/>
      </c>
    </row>
    <row r="47" spans="1:9" x14ac:dyDescent="0.25">
      <c r="A47" s="71"/>
      <c r="B47" s="224"/>
      <c r="C47" s="224"/>
      <c r="D47" s="224"/>
      <c r="E47" s="72"/>
      <c r="F47" s="73"/>
      <c r="I47" s="129" t="str">
        <f t="shared" si="2"/>
        <v/>
      </c>
    </row>
    <row r="48" spans="1:9" x14ac:dyDescent="0.25">
      <c r="A48" s="71"/>
      <c r="B48" s="224"/>
      <c r="C48" s="224"/>
      <c r="D48" s="224"/>
      <c r="E48" s="72"/>
      <c r="F48" s="73"/>
      <c r="I48" s="129" t="str">
        <f t="shared" si="2"/>
        <v/>
      </c>
    </row>
    <row r="49" spans="1:9" x14ac:dyDescent="0.25">
      <c r="A49" s="71"/>
      <c r="B49" s="224"/>
      <c r="C49" s="224"/>
      <c r="D49" s="224"/>
      <c r="E49" s="72"/>
      <c r="F49" s="73"/>
      <c r="I49" s="129" t="str">
        <f t="shared" si="2"/>
        <v/>
      </c>
    </row>
    <row r="50" spans="1:9" x14ac:dyDescent="0.25">
      <c r="A50" s="71"/>
      <c r="B50" s="224"/>
      <c r="C50" s="224"/>
      <c r="D50" s="224"/>
      <c r="E50" s="72"/>
      <c r="F50" s="73"/>
      <c r="I50" s="129" t="str">
        <f t="shared" si="2"/>
        <v/>
      </c>
    </row>
    <row r="51" spans="1:9" x14ac:dyDescent="0.25">
      <c r="A51" s="71"/>
      <c r="B51" s="224"/>
      <c r="C51" s="224"/>
      <c r="D51" s="224"/>
      <c r="E51" s="72"/>
      <c r="F51" s="73"/>
      <c r="I51" s="129" t="str">
        <f t="shared" si="2"/>
        <v/>
      </c>
    </row>
    <row r="52" spans="1:9" x14ac:dyDescent="0.25">
      <c r="A52" s="71"/>
      <c r="B52" s="224"/>
      <c r="C52" s="224"/>
      <c r="D52" s="224"/>
      <c r="E52" s="72"/>
      <c r="F52" s="73"/>
      <c r="I52" s="129" t="str">
        <f t="shared" si="2"/>
        <v/>
      </c>
    </row>
    <row r="53" spans="1:9" x14ac:dyDescent="0.25">
      <c r="A53" s="71"/>
      <c r="B53" s="224"/>
      <c r="C53" s="224"/>
      <c r="D53" s="224"/>
      <c r="E53" s="72"/>
      <c r="F53" s="73"/>
      <c r="I53" s="129" t="str">
        <f t="shared" si="2"/>
        <v/>
      </c>
    </row>
    <row r="54" spans="1:9" x14ac:dyDescent="0.25">
      <c r="A54" s="71"/>
      <c r="B54" s="224"/>
      <c r="C54" s="224"/>
      <c r="D54" s="224"/>
      <c r="E54" s="72"/>
      <c r="F54" s="73"/>
      <c r="I54" s="129" t="str">
        <f t="shared" si="2"/>
        <v/>
      </c>
    </row>
    <row r="55" spans="1:9" x14ac:dyDescent="0.25">
      <c r="A55" s="71"/>
      <c r="B55" s="224"/>
      <c r="C55" s="224"/>
      <c r="D55" s="224"/>
      <c r="E55" s="72"/>
      <c r="F55" s="73"/>
      <c r="I55" s="129" t="str">
        <f t="shared" si="2"/>
        <v/>
      </c>
    </row>
    <row r="56" spans="1:9" x14ac:dyDescent="0.25">
      <c r="A56" s="71"/>
      <c r="B56" s="224"/>
      <c r="C56" s="224"/>
      <c r="D56" s="224"/>
      <c r="E56" s="72"/>
      <c r="F56" s="73"/>
      <c r="I56" s="129" t="str">
        <f t="shared" si="2"/>
        <v/>
      </c>
    </row>
    <row r="57" spans="1:9" x14ac:dyDescent="0.25">
      <c r="A57" s="71"/>
      <c r="B57" s="224"/>
      <c r="C57" s="224"/>
      <c r="D57" s="224"/>
      <c r="E57" s="72"/>
      <c r="F57" s="73"/>
      <c r="I57" s="129" t="str">
        <f t="shared" si="2"/>
        <v/>
      </c>
    </row>
    <row r="58" spans="1:9" x14ac:dyDescent="0.25">
      <c r="A58" s="71"/>
      <c r="B58" s="224"/>
      <c r="C58" s="224"/>
      <c r="D58" s="224"/>
      <c r="E58" s="72"/>
      <c r="F58" s="73"/>
      <c r="I58" s="129" t="str">
        <f t="shared" si="2"/>
        <v/>
      </c>
    </row>
    <row r="59" spans="1:9" x14ac:dyDescent="0.25">
      <c r="A59" s="71"/>
      <c r="B59" s="224"/>
      <c r="C59" s="224"/>
      <c r="D59" s="224"/>
      <c r="E59" s="72"/>
      <c r="F59" s="73"/>
      <c r="I59" s="129" t="str">
        <f t="shared" si="2"/>
        <v/>
      </c>
    </row>
    <row r="60" spans="1:9" x14ac:dyDescent="0.25">
      <c r="A60" s="71"/>
      <c r="B60" s="224"/>
      <c r="C60" s="224"/>
      <c r="D60" s="224"/>
      <c r="E60" s="72"/>
      <c r="F60" s="73"/>
      <c r="I60" s="129" t="str">
        <f t="shared" si="2"/>
        <v/>
      </c>
    </row>
    <row r="61" spans="1:9" x14ac:dyDescent="0.25">
      <c r="A61" s="71"/>
      <c r="B61" s="224"/>
      <c r="C61" s="224"/>
      <c r="D61" s="224"/>
      <c r="E61" s="72"/>
      <c r="F61" s="73"/>
      <c r="I61" s="129" t="str">
        <f t="shared" si="2"/>
        <v/>
      </c>
    </row>
    <row r="62" spans="1:9" x14ac:dyDescent="0.25">
      <c r="A62" s="71"/>
      <c r="B62" s="224"/>
      <c r="C62" s="224"/>
      <c r="D62" s="224"/>
      <c r="E62" s="72"/>
      <c r="F62" s="73"/>
      <c r="I62" s="129" t="str">
        <f t="shared" si="2"/>
        <v/>
      </c>
    </row>
    <row r="63" spans="1:9" x14ac:dyDescent="0.25">
      <c r="A63" s="71"/>
      <c r="B63" s="224"/>
      <c r="C63" s="224"/>
      <c r="D63" s="224"/>
      <c r="E63" s="72"/>
      <c r="F63" s="73"/>
      <c r="I63" s="129" t="str">
        <f t="shared" si="2"/>
        <v/>
      </c>
    </row>
    <row r="64" spans="1:9" x14ac:dyDescent="0.25">
      <c r="A64" s="71"/>
      <c r="B64" s="224"/>
      <c r="C64" s="224"/>
      <c r="D64" s="224"/>
      <c r="E64" s="72"/>
      <c r="F64" s="73"/>
      <c r="I64" s="129" t="str">
        <f t="shared" si="2"/>
        <v/>
      </c>
    </row>
    <row r="65" spans="1:9" x14ac:dyDescent="0.25">
      <c r="A65" s="71"/>
      <c r="B65" s="224"/>
      <c r="C65" s="224"/>
      <c r="D65" s="224"/>
      <c r="E65" s="72"/>
      <c r="F65" s="73"/>
      <c r="I65" s="129" t="str">
        <f t="shared" si="2"/>
        <v/>
      </c>
    </row>
    <row r="66" spans="1:9" x14ac:dyDescent="0.25">
      <c r="A66" s="71"/>
      <c r="B66" s="224"/>
      <c r="C66" s="224"/>
      <c r="D66" s="224"/>
      <c r="E66" s="72"/>
      <c r="F66" s="73"/>
      <c r="I66" s="129" t="str">
        <f t="shared" si="2"/>
        <v/>
      </c>
    </row>
    <row r="67" spans="1:9" x14ac:dyDescent="0.25">
      <c r="A67" s="71"/>
      <c r="B67" s="224"/>
      <c r="C67" s="224"/>
      <c r="D67" s="224"/>
      <c r="E67" s="72"/>
      <c r="F67" s="73"/>
      <c r="I67" s="129" t="str">
        <f t="shared" si="2"/>
        <v/>
      </c>
    </row>
    <row r="68" spans="1:9" x14ac:dyDescent="0.25">
      <c r="A68" s="71"/>
      <c r="B68" s="224"/>
      <c r="C68" s="224"/>
      <c r="D68" s="224"/>
      <c r="E68" s="72"/>
      <c r="F68" s="73"/>
      <c r="I68" s="129" t="str">
        <f t="shared" si="2"/>
        <v/>
      </c>
    </row>
    <row r="69" spans="1:9" x14ac:dyDescent="0.25">
      <c r="A69" s="71"/>
      <c r="B69" s="224"/>
      <c r="C69" s="224"/>
      <c r="D69" s="224"/>
      <c r="E69" s="72"/>
      <c r="F69" s="73"/>
      <c r="I69" s="129" t="str">
        <f t="shared" si="2"/>
        <v/>
      </c>
    </row>
    <row r="70" spans="1:9" x14ac:dyDescent="0.25">
      <c r="A70" s="71"/>
      <c r="B70" s="224"/>
      <c r="C70" s="224"/>
      <c r="D70" s="224"/>
      <c r="E70" s="72"/>
      <c r="F70" s="73"/>
      <c r="I70" s="129" t="str">
        <f t="shared" si="2"/>
        <v/>
      </c>
    </row>
    <row r="71" spans="1:9" x14ac:dyDescent="0.25">
      <c r="A71" s="71"/>
      <c r="B71" s="224"/>
      <c r="C71" s="224"/>
      <c r="D71" s="224"/>
      <c r="E71" s="72"/>
      <c r="F71" s="73"/>
      <c r="I71" s="129" t="str">
        <f t="shared" si="2"/>
        <v/>
      </c>
    </row>
    <row r="72" spans="1:9" x14ac:dyDescent="0.25">
      <c r="A72" s="71"/>
      <c r="B72" s="224"/>
      <c r="C72" s="224"/>
      <c r="D72" s="224"/>
      <c r="E72" s="72"/>
      <c r="F72" s="73"/>
      <c r="I72" s="129" t="str">
        <f t="shared" si="2"/>
        <v/>
      </c>
    </row>
    <row r="73" spans="1:9" x14ac:dyDescent="0.25">
      <c r="A73" s="71"/>
      <c r="B73" s="224"/>
      <c r="C73" s="224"/>
      <c r="D73" s="224"/>
      <c r="E73" s="72"/>
      <c r="F73" s="73"/>
      <c r="I73" s="129" t="str">
        <f t="shared" si="2"/>
        <v/>
      </c>
    </row>
    <row r="74" spans="1:9" x14ac:dyDescent="0.25">
      <c r="A74" s="71"/>
      <c r="B74" s="224"/>
      <c r="C74" s="224"/>
      <c r="D74" s="224"/>
      <c r="E74" s="72"/>
      <c r="F74" s="73"/>
      <c r="I74" s="129" t="str">
        <f t="shared" si="2"/>
        <v/>
      </c>
    </row>
    <row r="75" spans="1:9" x14ac:dyDescent="0.25">
      <c r="A75" s="71"/>
      <c r="B75" s="224"/>
      <c r="C75" s="224"/>
      <c r="D75" s="224"/>
      <c r="E75" s="72"/>
      <c r="F75" s="73"/>
      <c r="I75" s="129" t="str">
        <f t="shared" si="2"/>
        <v/>
      </c>
    </row>
    <row r="76" spans="1:9" x14ac:dyDescent="0.25">
      <c r="A76" s="71"/>
      <c r="B76" s="224"/>
      <c r="C76" s="224"/>
      <c r="D76" s="224"/>
      <c r="E76" s="72"/>
      <c r="F76" s="73"/>
      <c r="I76" s="129" t="str">
        <f t="shared" si="2"/>
        <v/>
      </c>
    </row>
    <row r="77" spans="1:9" x14ac:dyDescent="0.25">
      <c r="A77" s="71"/>
      <c r="B77" s="224"/>
      <c r="C77" s="224"/>
      <c r="D77" s="224"/>
      <c r="E77" s="72"/>
      <c r="F77" s="73"/>
      <c r="I77" s="129" t="str">
        <f t="shared" si="2"/>
        <v/>
      </c>
    </row>
    <row r="78" spans="1:9" x14ac:dyDescent="0.25">
      <c r="A78" s="71"/>
      <c r="B78" s="224"/>
      <c r="C78" s="224"/>
      <c r="D78" s="224"/>
      <c r="E78" s="72"/>
      <c r="F78" s="73"/>
      <c r="I78" s="129" t="str">
        <f t="shared" si="2"/>
        <v/>
      </c>
    </row>
    <row r="79" spans="1:9" x14ac:dyDescent="0.25">
      <c r="A79" s="71"/>
      <c r="B79" s="224"/>
      <c r="C79" s="224"/>
      <c r="D79" s="224"/>
      <c r="E79" s="72"/>
      <c r="F79" s="73"/>
      <c r="I79" s="129" t="str">
        <f t="shared" si="2"/>
        <v/>
      </c>
    </row>
    <row r="80" spans="1:9" x14ac:dyDescent="0.25">
      <c r="A80" s="71"/>
      <c r="B80" s="224"/>
      <c r="C80" s="224"/>
      <c r="D80" s="224"/>
      <c r="E80" s="72"/>
      <c r="F80" s="73"/>
      <c r="I80" s="129" t="str">
        <f t="shared" si="2"/>
        <v/>
      </c>
    </row>
    <row r="81" spans="1:9" x14ac:dyDescent="0.25">
      <c r="A81" s="71"/>
      <c r="B81" s="224"/>
      <c r="C81" s="224"/>
      <c r="D81" s="224"/>
      <c r="E81" s="72"/>
      <c r="F81" s="73"/>
      <c r="I81" s="129" t="str">
        <f t="shared" si="2"/>
        <v/>
      </c>
    </row>
    <row r="82" spans="1:9" x14ac:dyDescent="0.25">
      <c r="A82" s="71"/>
      <c r="B82" s="224"/>
      <c r="C82" s="224"/>
      <c r="D82" s="224"/>
      <c r="E82" s="72"/>
      <c r="F82" s="73"/>
      <c r="I82" s="129" t="str">
        <f t="shared" si="2"/>
        <v/>
      </c>
    </row>
    <row r="83" spans="1:9" x14ac:dyDescent="0.25">
      <c r="A83" s="71"/>
      <c r="B83" s="224"/>
      <c r="C83" s="224"/>
      <c r="D83" s="224"/>
      <c r="E83" s="72"/>
      <c r="F83" s="73"/>
      <c r="I83" s="129" t="str">
        <f t="shared" si="2"/>
        <v/>
      </c>
    </row>
    <row r="84" spans="1:9" x14ac:dyDescent="0.25">
      <c r="A84" s="71"/>
      <c r="B84" s="224"/>
      <c r="C84" s="224"/>
      <c r="D84" s="224"/>
      <c r="E84" s="72"/>
      <c r="F84" s="73"/>
      <c r="I84" s="129" t="str">
        <f t="shared" si="2"/>
        <v/>
      </c>
    </row>
    <row r="85" spans="1:9" x14ac:dyDescent="0.25">
      <c r="A85" s="71"/>
      <c r="B85" s="224"/>
      <c r="C85" s="224"/>
      <c r="D85" s="224"/>
      <c r="E85" s="72"/>
      <c r="F85" s="73"/>
      <c r="I85" s="129" t="str">
        <f t="shared" si="2"/>
        <v/>
      </c>
    </row>
    <row r="86" spans="1:9" x14ac:dyDescent="0.25">
      <c r="A86" s="71"/>
      <c r="B86" s="224"/>
      <c r="C86" s="224"/>
      <c r="D86" s="224"/>
      <c r="E86" s="72"/>
      <c r="F86" s="73"/>
      <c r="I86" s="129" t="str">
        <f t="shared" si="2"/>
        <v/>
      </c>
    </row>
    <row r="87" spans="1:9" x14ac:dyDescent="0.25">
      <c r="A87" s="71"/>
      <c r="B87" s="224"/>
      <c r="C87" s="224"/>
      <c r="D87" s="224"/>
      <c r="E87" s="72"/>
      <c r="F87" s="73"/>
      <c r="I87" s="129" t="str">
        <f t="shared" si="2"/>
        <v/>
      </c>
    </row>
    <row r="88" spans="1:9" x14ac:dyDescent="0.25">
      <c r="A88" s="71"/>
      <c r="B88" s="224"/>
      <c r="C88" s="224"/>
      <c r="D88" s="224"/>
      <c r="E88" s="72"/>
      <c r="F88" s="73"/>
      <c r="I88" s="129" t="str">
        <f t="shared" si="2"/>
        <v/>
      </c>
    </row>
    <row r="89" spans="1:9" x14ac:dyDescent="0.25">
      <c r="A89" s="71"/>
      <c r="B89" s="224"/>
      <c r="C89" s="224"/>
      <c r="D89" s="224"/>
      <c r="E89" s="72"/>
      <c r="F89" s="73"/>
      <c r="I89" s="129" t="str">
        <f t="shared" si="2"/>
        <v/>
      </c>
    </row>
    <row r="90" spans="1:9" x14ac:dyDescent="0.25">
      <c r="A90" s="71"/>
      <c r="B90" s="224"/>
      <c r="C90" s="224"/>
      <c r="D90" s="224"/>
      <c r="E90" s="72"/>
      <c r="F90" s="73"/>
      <c r="I90" s="129" t="str">
        <f t="shared" si="2"/>
        <v/>
      </c>
    </row>
    <row r="91" spans="1:9" x14ac:dyDescent="0.25">
      <c r="A91" s="71"/>
      <c r="B91" s="224"/>
      <c r="C91" s="224"/>
      <c r="D91" s="224"/>
      <c r="E91" s="72"/>
      <c r="F91" s="73"/>
      <c r="I91" s="129" t="str">
        <f t="shared" si="2"/>
        <v/>
      </c>
    </row>
    <row r="92" spans="1:9" x14ac:dyDescent="0.25">
      <c r="A92" s="71"/>
      <c r="B92" s="224"/>
      <c r="C92" s="224"/>
      <c r="D92" s="224"/>
      <c r="E92" s="72"/>
      <c r="F92" s="73"/>
      <c r="I92" s="129" t="str">
        <f t="shared" si="2"/>
        <v/>
      </c>
    </row>
    <row r="93" spans="1:9" x14ac:dyDescent="0.25">
      <c r="A93" s="71"/>
      <c r="B93" s="224"/>
      <c r="C93" s="224"/>
      <c r="D93" s="224"/>
      <c r="E93" s="72"/>
      <c r="F93" s="73"/>
      <c r="I93" s="129" t="str">
        <f t="shared" si="2"/>
        <v/>
      </c>
    </row>
    <row r="94" spans="1:9" x14ac:dyDescent="0.25">
      <c r="A94" s="71"/>
      <c r="B94" s="224"/>
      <c r="C94" s="224"/>
      <c r="D94" s="224"/>
      <c r="E94" s="72"/>
      <c r="F94" s="73"/>
      <c r="I94" s="129" t="str">
        <f t="shared" si="2"/>
        <v/>
      </c>
    </row>
    <row r="95" spans="1:9" x14ac:dyDescent="0.25">
      <c r="A95" s="71"/>
      <c r="B95" s="224"/>
      <c r="C95" s="224"/>
      <c r="D95" s="224"/>
      <c r="E95" s="72"/>
      <c r="F95" s="73"/>
      <c r="I95" s="129" t="str">
        <f t="shared" ref="I95:I108" si="3">IF(A95="","",HYPERLINK("#'Action Items'!A1", "Go back to Action Items"))</f>
        <v/>
      </c>
    </row>
    <row r="96" spans="1:9" x14ac:dyDescent="0.25">
      <c r="A96" s="71"/>
      <c r="B96" s="224"/>
      <c r="C96" s="224"/>
      <c r="D96" s="224"/>
      <c r="E96" s="72"/>
      <c r="F96" s="73"/>
      <c r="I96" s="129" t="str">
        <f t="shared" si="3"/>
        <v/>
      </c>
    </row>
    <row r="97" spans="1:9" x14ac:dyDescent="0.25">
      <c r="A97" s="71"/>
      <c r="B97" s="224"/>
      <c r="C97" s="224"/>
      <c r="D97" s="224"/>
      <c r="E97" s="72"/>
      <c r="F97" s="73"/>
      <c r="I97" s="129" t="str">
        <f t="shared" si="3"/>
        <v/>
      </c>
    </row>
    <row r="98" spans="1:9" x14ac:dyDescent="0.25">
      <c r="A98" s="71"/>
      <c r="B98" s="224"/>
      <c r="C98" s="224"/>
      <c r="D98" s="224"/>
      <c r="E98" s="72"/>
      <c r="F98" s="73"/>
      <c r="I98" s="129" t="str">
        <f t="shared" si="3"/>
        <v/>
      </c>
    </row>
    <row r="99" spans="1:9" x14ac:dyDescent="0.25">
      <c r="A99" s="71"/>
      <c r="B99" s="224"/>
      <c r="C99" s="224"/>
      <c r="D99" s="224"/>
      <c r="E99" s="72"/>
      <c r="F99" s="73"/>
      <c r="I99" s="129" t="str">
        <f t="shared" si="3"/>
        <v/>
      </c>
    </row>
    <row r="100" spans="1:9" x14ac:dyDescent="0.25">
      <c r="A100" s="71"/>
      <c r="B100" s="224"/>
      <c r="C100" s="224"/>
      <c r="D100" s="224"/>
      <c r="E100" s="72"/>
      <c r="F100" s="73"/>
      <c r="I100" s="129" t="str">
        <f t="shared" si="3"/>
        <v/>
      </c>
    </row>
    <row r="101" spans="1:9" x14ac:dyDescent="0.25">
      <c r="A101" s="71"/>
      <c r="B101" s="224"/>
      <c r="C101" s="224"/>
      <c r="D101" s="224"/>
      <c r="E101" s="72"/>
      <c r="F101" s="73"/>
      <c r="I101" s="129" t="str">
        <f t="shared" si="3"/>
        <v/>
      </c>
    </row>
    <row r="102" spans="1:9" x14ac:dyDescent="0.25">
      <c r="A102" s="71"/>
      <c r="B102" s="224"/>
      <c r="C102" s="224"/>
      <c r="D102" s="224"/>
      <c r="E102" s="72"/>
      <c r="F102" s="73"/>
      <c r="I102" s="129" t="str">
        <f t="shared" si="3"/>
        <v/>
      </c>
    </row>
    <row r="103" spans="1:9" x14ac:dyDescent="0.25">
      <c r="A103" s="71"/>
      <c r="B103" s="224"/>
      <c r="C103" s="224"/>
      <c r="D103" s="224"/>
      <c r="E103" s="72"/>
      <c r="F103" s="73"/>
      <c r="I103" s="129" t="str">
        <f t="shared" si="3"/>
        <v/>
      </c>
    </row>
    <row r="104" spans="1:9" x14ac:dyDescent="0.25">
      <c r="A104" s="71"/>
      <c r="B104" s="224"/>
      <c r="C104" s="224"/>
      <c r="D104" s="224"/>
      <c r="E104" s="72"/>
      <c r="F104" s="73"/>
      <c r="I104" s="129" t="str">
        <f t="shared" si="3"/>
        <v/>
      </c>
    </row>
    <row r="105" spans="1:9" x14ac:dyDescent="0.25">
      <c r="A105" s="71"/>
      <c r="B105" s="224"/>
      <c r="C105" s="224"/>
      <c r="D105" s="224"/>
      <c r="E105" s="72"/>
      <c r="F105" s="73"/>
      <c r="I105" s="129" t="str">
        <f t="shared" si="3"/>
        <v/>
      </c>
    </row>
    <row r="106" spans="1:9" x14ac:dyDescent="0.25">
      <c r="A106" s="71"/>
      <c r="B106" s="224"/>
      <c r="C106" s="224"/>
      <c r="D106" s="224"/>
      <c r="E106" s="72"/>
      <c r="F106" s="73"/>
      <c r="I106" s="129" t="str">
        <f t="shared" si="3"/>
        <v/>
      </c>
    </row>
    <row r="107" spans="1:9" x14ac:dyDescent="0.25">
      <c r="A107" s="71"/>
      <c r="B107" s="224"/>
      <c r="C107" s="224"/>
      <c r="D107" s="224"/>
      <c r="E107" s="72"/>
      <c r="F107" s="73"/>
      <c r="I107" s="129" t="str">
        <f t="shared" si="3"/>
        <v/>
      </c>
    </row>
    <row r="108" spans="1:9" x14ac:dyDescent="0.25">
      <c r="A108" s="71"/>
      <c r="B108" s="224"/>
      <c r="C108" s="224"/>
      <c r="D108" s="224"/>
      <c r="E108" s="72"/>
      <c r="F108" s="73"/>
      <c r="I108" s="129" t="str">
        <f t="shared" si="3"/>
        <v/>
      </c>
    </row>
    <row r="109" spans="1:9" x14ac:dyDescent="0.25">
      <c r="I109" s="129"/>
    </row>
    <row r="110" spans="1:9" x14ac:dyDescent="0.25">
      <c r="I110" s="129"/>
    </row>
  </sheetData>
  <mergeCells count="4">
    <mergeCell ref="E8:G8"/>
    <mergeCell ref="E10:G10"/>
    <mergeCell ref="E11:G11"/>
    <mergeCell ref="E12:G12"/>
  </mergeCells>
  <conditionalFormatting sqref="B19:N19 B25:N26 J20:N24">
    <cfRule type="iconSet" priority="3">
      <iconSet>
        <cfvo type="percent" val="0"/>
        <cfvo type="num" val="1"/>
        <cfvo type="num" val="3"/>
      </iconSet>
    </cfRule>
  </conditionalFormatting>
  <conditionalFormatting sqref="B24:H24">
    <cfRule type="iconSet" priority="2">
      <iconSet>
        <cfvo type="percent" val="0"/>
        <cfvo type="num" val="1"/>
        <cfvo type="num" val="3"/>
      </iconSet>
    </cfRule>
  </conditionalFormatting>
  <conditionalFormatting sqref="I24">
    <cfRule type="iconSet" priority="1">
      <iconSet>
        <cfvo type="percent" val="0"/>
        <cfvo type="num" val="1"/>
        <cfvo type="num" val="3"/>
      </iconSet>
    </cfRule>
  </conditionalFormatting>
  <dataValidations count="4">
    <dataValidation allowBlank="1" showInputMessage="1" showErrorMessage="1" prompt="TK, License, NRE or Royalty" sqref="B7"/>
    <dataValidation allowBlank="1" showInputMessage="1" showErrorMessage="1" prompt="IPD or CSD" sqref="B8"/>
    <dataValidation allowBlank="1" showInputMessage="1" showErrorMessage="1" prompt="70% - 100% : Most likely close in this quarter_x000a_40% - 60% : Normal chance to close_x000a_0% - 30% : Low chance to close" sqref="B10"/>
    <dataValidation allowBlank="1" showInputMessage="1" showErrorMessage="1" prompt="Q1, Q2, Q3 or Q4" sqref="B11"/>
  </dataValidations>
  <hyperlinks>
    <hyperlink ref="A1" location="Menu!A1" display="Back To Menu"/>
    <hyperlink ref="B1" location="'Regular Cases'!A1" display="Regular Cases"/>
    <hyperlink ref="C1" location="QECD!B4" display="QECD"/>
    <hyperlink ref="D1" location="'Action Items'!A1" display="Action Items"/>
    <hyperlink ref="E1" location="Summary!A1" display="Summary"/>
    <hyperlink ref="F1" location="Weekly!A1" display="Weekly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Please choose &quot;High&quot;, &quot;Low&quot; or &quot;Funnel&quot; from the drop-down list, or enter it yourself._x000a__x000a_Funnel -- This project is being cooked and may go real in the next few quarters.">
          <x14:formula1>
            <xm:f>Worksheet!$A$2:$A$4</xm:f>
          </x14:formula1>
          <xm:sqref>B12</xm:sqref>
        </x14:dataValidation>
      </x14:dataValidations>
    </ext>
  </extLst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Q110"/>
  <sheetViews>
    <sheetView workbookViewId="0">
      <pane ySplit="2" topLeftCell="A3" activePane="bottomLeft" state="frozen"/>
      <selection pane="bottomLeft"/>
    </sheetView>
  </sheetViews>
  <sheetFormatPr defaultColWidth="18.42578125" defaultRowHeight="15" x14ac:dyDescent="0.25"/>
  <cols>
    <col min="1" max="1" width="24.5703125" style="1" customWidth="1"/>
    <col min="2" max="8" width="15.85546875" style="1" customWidth="1"/>
    <col min="9" max="9" width="17.140625" style="1" bestFit="1" customWidth="1"/>
    <col min="10" max="11" width="15.85546875" style="1" customWidth="1"/>
    <col min="12" max="14" width="15.85546875" style="1" hidden="1" customWidth="1"/>
    <col min="15" max="17" width="0" style="1" hidden="1" customWidth="1"/>
    <col min="18" max="16384" width="18.42578125" style="1"/>
  </cols>
  <sheetData>
    <row r="1" spans="1:17" s="68" customFormat="1" ht="18.75" x14ac:dyDescent="0.25">
      <c r="A1" s="226" t="s">
        <v>150</v>
      </c>
      <c r="B1" s="226" t="s">
        <v>149</v>
      </c>
      <c r="C1" s="226" t="s">
        <v>113</v>
      </c>
      <c r="D1" s="226" t="s">
        <v>21</v>
      </c>
      <c r="E1" s="226" t="s">
        <v>114</v>
      </c>
      <c r="F1" s="226" t="s">
        <v>177</v>
      </c>
    </row>
    <row r="2" spans="1:17" ht="4.5" customHeight="1" x14ac:dyDescent="0.25"/>
    <row r="3" spans="1:17" ht="28.5" x14ac:dyDescent="0.45">
      <c r="D3" s="223" t="str">
        <f ca="1">MID(CELL("filename",A1),FIND("]",CELL("filename",A1))+1,255)  &amp; IF(B5&lt;&gt;"", " : " &amp; B5 &amp; " - " &amp; B6, "")</f>
        <v>Project 43</v>
      </c>
    </row>
    <row r="4" spans="1:17" ht="18.75" x14ac:dyDescent="0.3">
      <c r="A4" s="115" t="s">
        <v>141</v>
      </c>
      <c r="B4" s="95"/>
      <c r="C4" s="95"/>
      <c r="D4" s="95"/>
      <c r="E4" s="95"/>
      <c r="F4" s="95" t="s">
        <v>153</v>
      </c>
      <c r="G4" s="95" t="s">
        <v>154</v>
      </c>
      <c r="L4" s="1" t="s">
        <v>147</v>
      </c>
      <c r="M4" s="1" t="s">
        <v>146</v>
      </c>
      <c r="N4" s="1" t="s">
        <v>152</v>
      </c>
      <c r="P4" s="1" t="s">
        <v>158</v>
      </c>
      <c r="Q4" s="1" t="s">
        <v>155</v>
      </c>
    </row>
    <row r="5" spans="1:17" x14ac:dyDescent="0.25">
      <c r="A5" s="95" t="s">
        <v>156</v>
      </c>
      <c r="B5" s="97"/>
      <c r="C5" s="95"/>
      <c r="D5" s="95" t="s">
        <v>20</v>
      </c>
      <c r="E5" s="95"/>
      <c r="F5" s="98"/>
      <c r="G5" s="98"/>
      <c r="L5" s="218" t="str">
        <f>IF(I23&lt;&gt;"", F5,"")</f>
        <v/>
      </c>
      <c r="M5" s="218" t="str">
        <f>IF(I23&lt;&gt;"","",IF(B10&gt;=40%,F5,""))</f>
        <v/>
      </c>
      <c r="N5" s="218">
        <f>IF(I23&lt;&gt;"","",IF(B10&lt;40%,F5,""))</f>
        <v>0</v>
      </c>
      <c r="P5" s="218" t="str">
        <f>IF(I23&lt;&gt;"", F6,"")</f>
        <v/>
      </c>
      <c r="Q5" s="1">
        <f>IF(P5 = "", F6, "")</f>
        <v>0</v>
      </c>
    </row>
    <row r="6" spans="1:17" x14ac:dyDescent="0.25">
      <c r="A6" s="95" t="s">
        <v>157</v>
      </c>
      <c r="B6" s="97"/>
      <c r="C6" s="95"/>
      <c r="D6" s="95" t="s">
        <v>45</v>
      </c>
      <c r="E6" s="95"/>
      <c r="F6" s="98"/>
      <c r="G6" s="98"/>
    </row>
    <row r="7" spans="1:17" x14ac:dyDescent="0.25">
      <c r="A7" s="95" t="s">
        <v>44</v>
      </c>
      <c r="B7" s="97"/>
      <c r="C7" s="95"/>
      <c r="D7" s="95"/>
      <c r="E7" s="95"/>
      <c r="F7" s="95"/>
      <c r="G7" s="95"/>
    </row>
    <row r="8" spans="1:17" x14ac:dyDescent="0.25">
      <c r="A8" s="95" t="s">
        <v>17</v>
      </c>
      <c r="B8" s="97"/>
      <c r="C8" s="95"/>
      <c r="D8" s="95" t="s">
        <v>43</v>
      </c>
      <c r="E8" s="253"/>
      <c r="F8" s="253"/>
      <c r="G8" s="253"/>
    </row>
    <row r="9" spans="1:17" x14ac:dyDescent="0.25">
      <c r="A9" s="95" t="s">
        <v>18</v>
      </c>
      <c r="B9" s="97"/>
      <c r="C9" s="95"/>
      <c r="D9" s="95"/>
      <c r="E9" s="95"/>
      <c r="F9" s="95"/>
      <c r="G9" s="95"/>
    </row>
    <row r="10" spans="1:17" x14ac:dyDescent="0.25">
      <c r="A10" s="95" t="s">
        <v>19</v>
      </c>
      <c r="B10" s="99"/>
      <c r="C10" s="95"/>
      <c r="D10" s="95" t="s">
        <v>159</v>
      </c>
      <c r="E10" s="253"/>
      <c r="F10" s="253"/>
      <c r="G10" s="253"/>
    </row>
    <row r="11" spans="1:17" x14ac:dyDescent="0.25">
      <c r="A11" s="95" t="s">
        <v>166</v>
      </c>
      <c r="B11" s="97"/>
      <c r="C11" s="95"/>
      <c r="D11" s="95" t="s">
        <v>160</v>
      </c>
      <c r="E11" s="253"/>
      <c r="F11" s="253"/>
      <c r="G11" s="253"/>
    </row>
    <row r="12" spans="1:17" x14ac:dyDescent="0.25">
      <c r="A12" s="95" t="s">
        <v>118</v>
      </c>
      <c r="B12" s="97"/>
      <c r="C12" s="95"/>
      <c r="D12" s="95" t="s">
        <v>161</v>
      </c>
      <c r="E12" s="253"/>
      <c r="F12" s="253"/>
      <c r="G12" s="253"/>
    </row>
    <row r="15" spans="1:17" ht="18.75" x14ac:dyDescent="0.3">
      <c r="A15" s="115" t="str">
        <f>"Stage: " &amp; B15</f>
        <v xml:space="preserve">Stage: </v>
      </c>
      <c r="B15" s="132" t="str">
        <f>IF(I23&lt;&gt;"", 10, IF(G23&lt;&gt;"", 8, IF(C23&lt;&gt;"", 6, IF(E18&lt;&gt;"", 4, IF(B18&lt;&gt;"", 2, "")))))</f>
        <v/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</row>
    <row r="16" spans="1:17" x14ac:dyDescent="0.25">
      <c r="A16" s="127" t="s">
        <v>0</v>
      </c>
      <c r="B16" s="216" t="s">
        <v>3</v>
      </c>
      <c r="C16" s="125" t="s">
        <v>6</v>
      </c>
      <c r="D16" s="125" t="s">
        <v>4</v>
      </c>
      <c r="E16" s="216" t="s">
        <v>5</v>
      </c>
      <c r="F16" s="125" t="s">
        <v>7</v>
      </c>
      <c r="G16" s="95"/>
      <c r="H16" s="95"/>
      <c r="I16" s="95"/>
      <c r="J16" s="95"/>
      <c r="K16" s="95"/>
      <c r="L16" s="95"/>
      <c r="M16" s="95"/>
      <c r="N16" s="95"/>
    </row>
    <row r="17" spans="1:14" x14ac:dyDescent="0.25">
      <c r="A17" s="126" t="s">
        <v>42</v>
      </c>
      <c r="B17" s="119"/>
      <c r="C17" s="119"/>
      <c r="D17" s="119"/>
      <c r="E17" s="119"/>
      <c r="F17" s="140"/>
      <c r="G17" s="96"/>
      <c r="H17" s="96"/>
      <c r="I17" s="96"/>
      <c r="J17" s="96"/>
      <c r="K17" s="96"/>
      <c r="L17" s="96"/>
      <c r="M17" s="96"/>
      <c r="N17" s="96"/>
    </row>
    <row r="18" spans="1:14" x14ac:dyDescent="0.25">
      <c r="A18" s="134" t="s">
        <v>1</v>
      </c>
      <c r="B18" s="118"/>
      <c r="C18" s="118"/>
      <c r="D18" s="118"/>
      <c r="E18" s="118"/>
      <c r="F18" s="133"/>
      <c r="G18" s="96"/>
      <c r="H18" s="96"/>
      <c r="I18" s="96"/>
      <c r="J18" s="96"/>
      <c r="K18" s="96"/>
      <c r="L18" s="96"/>
      <c r="M18" s="96"/>
      <c r="N18" s="96"/>
    </row>
    <row r="19" spans="1:14" x14ac:dyDescent="0.25">
      <c r="A19" s="134" t="s">
        <v>2</v>
      </c>
      <c r="B19" s="121" t="str">
        <f ca="1">IF(B18&lt;&gt;"", "Done", IF(B17&lt;&gt;"",(B17-TODAY()),""))</f>
        <v/>
      </c>
      <c r="C19" s="121" t="str">
        <f t="shared" ref="C19:N19" ca="1" si="0">IF(C18&lt;&gt;"", "Done", IF(C17&lt;&gt;"",(C17-TODAY()),""))</f>
        <v/>
      </c>
      <c r="D19" s="121" t="str">
        <f t="shared" ca="1" si="0"/>
        <v/>
      </c>
      <c r="E19" s="121" t="str">
        <f t="shared" ca="1" si="0"/>
        <v/>
      </c>
      <c r="F19" s="122" t="str">
        <f t="shared" ca="1" si="0"/>
        <v/>
      </c>
      <c r="G19" s="100" t="str">
        <f t="shared" ca="1" si="0"/>
        <v/>
      </c>
      <c r="H19" s="100" t="str">
        <f t="shared" ca="1" si="0"/>
        <v/>
      </c>
      <c r="I19" s="100" t="str">
        <f t="shared" ca="1" si="0"/>
        <v/>
      </c>
      <c r="J19" s="76" t="str">
        <f t="shared" ca="1" si="0"/>
        <v/>
      </c>
      <c r="K19" s="76" t="str">
        <f t="shared" ca="1" si="0"/>
        <v/>
      </c>
      <c r="L19" s="76" t="str">
        <f t="shared" ca="1" si="0"/>
        <v/>
      </c>
      <c r="M19" s="76" t="str">
        <f t="shared" ca="1" si="0"/>
        <v/>
      </c>
      <c r="N19" s="76" t="str">
        <f t="shared" ca="1" si="0"/>
        <v/>
      </c>
    </row>
    <row r="20" spans="1:14" x14ac:dyDescent="0.25">
      <c r="A20" s="135"/>
      <c r="B20" s="114"/>
      <c r="C20" s="114"/>
      <c r="D20" s="114"/>
      <c r="E20" s="114"/>
      <c r="F20" s="114"/>
      <c r="G20" s="114"/>
      <c r="H20" s="114"/>
      <c r="I20" s="114"/>
      <c r="J20" s="76"/>
      <c r="K20" s="76"/>
      <c r="L20" s="76"/>
      <c r="M20" s="76"/>
      <c r="N20" s="76"/>
    </row>
    <row r="21" spans="1:14" ht="30" x14ac:dyDescent="0.25">
      <c r="A21" s="126" t="s">
        <v>9</v>
      </c>
      <c r="B21" s="117" t="s">
        <v>8</v>
      </c>
      <c r="C21" s="217" t="s">
        <v>10</v>
      </c>
      <c r="D21" s="117" t="s">
        <v>11</v>
      </c>
      <c r="E21" s="117" t="s">
        <v>12</v>
      </c>
      <c r="F21" s="117" t="s">
        <v>13</v>
      </c>
      <c r="G21" s="217" t="s">
        <v>14</v>
      </c>
      <c r="H21" s="117" t="s">
        <v>16</v>
      </c>
      <c r="I21" s="217" t="s">
        <v>15</v>
      </c>
      <c r="J21" s="76"/>
      <c r="K21" s="76"/>
      <c r="L21" s="76"/>
      <c r="M21" s="76"/>
      <c r="N21" s="76"/>
    </row>
    <row r="22" spans="1:14" x14ac:dyDescent="0.25">
      <c r="A22" s="134" t="s">
        <v>42</v>
      </c>
      <c r="B22" s="118"/>
      <c r="C22" s="118"/>
      <c r="D22" s="118"/>
      <c r="E22" s="118"/>
      <c r="F22" s="118"/>
      <c r="G22" s="118"/>
      <c r="H22" s="118"/>
      <c r="I22" s="133"/>
      <c r="J22" s="76"/>
      <c r="K22" s="76"/>
      <c r="L22" s="76"/>
      <c r="M22" s="76"/>
      <c r="N22" s="76"/>
    </row>
    <row r="23" spans="1:14" x14ac:dyDescent="0.25">
      <c r="A23" s="134" t="s">
        <v>1</v>
      </c>
      <c r="B23" s="118"/>
      <c r="C23" s="118"/>
      <c r="D23" s="118"/>
      <c r="E23" s="118"/>
      <c r="F23" s="118"/>
      <c r="G23" s="118"/>
      <c r="H23" s="118"/>
      <c r="I23" s="133"/>
      <c r="J23" s="76"/>
      <c r="K23" s="76"/>
      <c r="L23" s="76"/>
      <c r="M23" s="76"/>
      <c r="N23" s="76"/>
    </row>
    <row r="24" spans="1:14" x14ac:dyDescent="0.25">
      <c r="A24" s="136" t="s">
        <v>2</v>
      </c>
      <c r="B24" s="124" t="str">
        <f ca="1">IF(B23&lt;&gt;"", "Done", IF(B22&lt;&gt;"",(B22-TODAY()),""))</f>
        <v/>
      </c>
      <c r="C24" s="124" t="str">
        <f t="shared" ref="C24:I24" ca="1" si="1">IF(C23&lt;&gt;"", "Done", IF(C22&lt;&gt;"",(C22-TODAY()),""))</f>
        <v/>
      </c>
      <c r="D24" s="124" t="str">
        <f t="shared" ca="1" si="1"/>
        <v/>
      </c>
      <c r="E24" s="124" t="str">
        <f t="shared" ca="1" si="1"/>
        <v/>
      </c>
      <c r="F24" s="124" t="str">
        <f t="shared" ca="1" si="1"/>
        <v/>
      </c>
      <c r="G24" s="124" t="str">
        <f t="shared" ca="1" si="1"/>
        <v/>
      </c>
      <c r="H24" s="120" t="str">
        <f t="shared" ca="1" si="1"/>
        <v/>
      </c>
      <c r="I24" s="122" t="str">
        <f t="shared" ca="1" si="1"/>
        <v/>
      </c>
      <c r="J24" s="76"/>
      <c r="K24" s="76"/>
      <c r="L24" s="76"/>
      <c r="M24" s="76"/>
      <c r="N24" s="76"/>
    </row>
    <row r="25" spans="1:14" x14ac:dyDescent="0.25">
      <c r="B25" s="76"/>
      <c r="C25" s="76"/>
      <c r="D25" s="76"/>
      <c r="E25" s="76"/>
      <c r="F25" s="76"/>
      <c r="G25" s="76"/>
      <c r="H25" s="123"/>
      <c r="I25" s="76"/>
      <c r="J25" s="76"/>
      <c r="K25" s="76"/>
      <c r="L25" s="76"/>
      <c r="M25" s="76"/>
      <c r="N25" s="76"/>
    </row>
    <row r="26" spans="1:14" x14ac:dyDescent="0.25"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</row>
    <row r="29" spans="1:14" ht="18.75" x14ac:dyDescent="0.3">
      <c r="A29" s="116" t="s">
        <v>21</v>
      </c>
      <c r="B29" s="66" t="s">
        <v>41</v>
      </c>
      <c r="C29" s="66" t="s">
        <v>42</v>
      </c>
      <c r="D29" s="66" t="s">
        <v>1</v>
      </c>
      <c r="E29" s="66" t="s">
        <v>67</v>
      </c>
      <c r="F29" s="1" t="s">
        <v>43</v>
      </c>
    </row>
    <row r="30" spans="1:14" x14ac:dyDescent="0.25">
      <c r="A30" s="71" t="str">
        <f>IF(B30&lt;&gt;"", IF(D30 = "", 1, ""), "")</f>
        <v/>
      </c>
      <c r="B30" s="224"/>
      <c r="C30" s="224"/>
      <c r="D30" s="224"/>
      <c r="E30" s="72"/>
      <c r="F30" s="73"/>
      <c r="I30" s="129" t="str">
        <f>IF(A30="","",HYPERLINK("#'Action Items'!A1", "Go back to Action Items"))</f>
        <v/>
      </c>
    </row>
    <row r="31" spans="1:14" x14ac:dyDescent="0.25">
      <c r="A31" s="71" t="str">
        <f>IF(B31&lt;&gt;"", IF(D31 = "", MAX($A$30:A30)+1, ""), "")</f>
        <v/>
      </c>
      <c r="B31" s="224"/>
      <c r="C31" s="224"/>
      <c r="D31" s="224"/>
      <c r="E31" s="72"/>
      <c r="F31" s="73"/>
      <c r="I31" s="129" t="str">
        <f t="shared" ref="I31:I94" si="2">IF(A31="","",HYPERLINK("#'Action Items'!A1", "Go back to Action Items"))</f>
        <v/>
      </c>
    </row>
    <row r="32" spans="1:14" x14ac:dyDescent="0.25">
      <c r="A32" s="71" t="str">
        <f>IF(B32&lt;&gt;"", IF(D32 = "", MAX($A$30:A31)+1, ""), "")</f>
        <v/>
      </c>
      <c r="B32" s="224"/>
      <c r="C32" s="224"/>
      <c r="D32" s="224"/>
      <c r="E32" s="72"/>
      <c r="F32" s="73"/>
      <c r="I32" s="129" t="str">
        <f t="shared" si="2"/>
        <v/>
      </c>
    </row>
    <row r="33" spans="1:9" x14ac:dyDescent="0.25">
      <c r="A33" s="71" t="str">
        <f>IF(B33&lt;&gt;"", IF(D33 = "", MAX($A$30:A32)+1, ""), "")</f>
        <v/>
      </c>
      <c r="B33" s="224"/>
      <c r="C33" s="224"/>
      <c r="D33" s="224"/>
      <c r="E33" s="72"/>
      <c r="F33" s="73"/>
      <c r="I33" s="129" t="str">
        <f t="shared" si="2"/>
        <v/>
      </c>
    </row>
    <row r="34" spans="1:9" x14ac:dyDescent="0.25">
      <c r="A34" s="71" t="str">
        <f>IF(B34&lt;&gt;"", IF(D34 = "", MAX($A$30:A33)+1, ""), "")</f>
        <v/>
      </c>
      <c r="B34" s="224"/>
      <c r="C34" s="224"/>
      <c r="D34" s="224"/>
      <c r="E34" s="72"/>
      <c r="F34" s="73"/>
      <c r="I34" s="129" t="str">
        <f t="shared" si="2"/>
        <v/>
      </c>
    </row>
    <row r="35" spans="1:9" x14ac:dyDescent="0.25">
      <c r="A35" s="71" t="str">
        <f>IF(B35&lt;&gt;"", IF(D35 = "", MAX($A$30:A34)+1, ""), "")</f>
        <v/>
      </c>
      <c r="B35" s="224"/>
      <c r="C35" s="224"/>
      <c r="D35" s="224"/>
      <c r="E35" s="72"/>
      <c r="F35" s="73"/>
      <c r="I35" s="129" t="str">
        <f t="shared" si="2"/>
        <v/>
      </c>
    </row>
    <row r="36" spans="1:9" x14ac:dyDescent="0.25">
      <c r="A36" s="71" t="str">
        <f>IF(B36&lt;&gt;"", IF(D36 = "", MAX($A$30:A35)+1, ""), "")</f>
        <v/>
      </c>
      <c r="B36" s="224"/>
      <c r="C36" s="224"/>
      <c r="D36" s="224"/>
      <c r="E36" s="72"/>
      <c r="F36" s="73"/>
      <c r="I36" s="129" t="str">
        <f t="shared" si="2"/>
        <v/>
      </c>
    </row>
    <row r="37" spans="1:9" x14ac:dyDescent="0.25">
      <c r="A37" s="71" t="str">
        <f>IF(B37&lt;&gt;"", IF(D37 = "", MAX($A$30:A36)+1, ""), "")</f>
        <v/>
      </c>
      <c r="B37" s="224"/>
      <c r="C37" s="224"/>
      <c r="D37" s="224"/>
      <c r="E37" s="72"/>
      <c r="F37" s="73"/>
      <c r="I37" s="129" t="str">
        <f t="shared" si="2"/>
        <v/>
      </c>
    </row>
    <row r="38" spans="1:9" x14ac:dyDescent="0.25">
      <c r="A38" s="71" t="str">
        <f>IF(B38&lt;&gt;"", IF(D38 = "", MAX($A$30:A37)+1, ""), "")</f>
        <v/>
      </c>
      <c r="B38" s="224"/>
      <c r="C38" s="224"/>
      <c r="D38" s="224"/>
      <c r="E38" s="72"/>
      <c r="F38" s="73"/>
      <c r="I38" s="129" t="str">
        <f t="shared" si="2"/>
        <v/>
      </c>
    </row>
    <row r="39" spans="1:9" x14ac:dyDescent="0.25">
      <c r="A39" s="71" t="str">
        <f>IF(B39&lt;&gt;"", IF(D39 = "", MAX($A$30:A38)+1, ""), "")</f>
        <v/>
      </c>
      <c r="B39" s="224"/>
      <c r="C39" s="224"/>
      <c r="D39" s="224"/>
      <c r="E39" s="72"/>
      <c r="F39" s="73"/>
      <c r="I39" s="129" t="str">
        <f t="shared" si="2"/>
        <v/>
      </c>
    </row>
    <row r="40" spans="1:9" x14ac:dyDescent="0.25">
      <c r="A40" s="71" t="str">
        <f>IF(B40&lt;&gt;"", IF(D40 = "", MAX($A$30:A39)+1, ""), "")</f>
        <v/>
      </c>
      <c r="B40" s="224"/>
      <c r="C40" s="224"/>
      <c r="D40" s="224"/>
      <c r="E40" s="72"/>
      <c r="F40" s="73"/>
      <c r="I40" s="129" t="str">
        <f t="shared" si="2"/>
        <v/>
      </c>
    </row>
    <row r="41" spans="1:9" x14ac:dyDescent="0.25">
      <c r="A41" s="71" t="str">
        <f>IF(B41&lt;&gt;"", IF(D41 = "", MAX($A$30:A40)+1, ""), "")</f>
        <v/>
      </c>
      <c r="B41" s="224"/>
      <c r="C41" s="224"/>
      <c r="D41" s="224"/>
      <c r="E41" s="72"/>
      <c r="F41" s="73"/>
      <c r="I41" s="129" t="str">
        <f t="shared" si="2"/>
        <v/>
      </c>
    </row>
    <row r="42" spans="1:9" x14ac:dyDescent="0.25">
      <c r="A42" s="71" t="str">
        <f>IF(B42&lt;&gt;"", IF(D42 = "", MAX($A$30:A41)+1, ""), "")</f>
        <v/>
      </c>
      <c r="B42" s="224"/>
      <c r="C42" s="224"/>
      <c r="D42" s="224"/>
      <c r="E42" s="72"/>
      <c r="F42" s="73"/>
      <c r="I42" s="129" t="str">
        <f t="shared" si="2"/>
        <v/>
      </c>
    </row>
    <row r="43" spans="1:9" x14ac:dyDescent="0.25">
      <c r="A43" s="71" t="str">
        <f>IF(B43&lt;&gt;"", IF(D43 = "", MAX($A$30:A42)+1, ""), "")</f>
        <v/>
      </c>
      <c r="B43" s="224"/>
      <c r="C43" s="224"/>
      <c r="D43" s="224"/>
      <c r="E43" s="72"/>
      <c r="F43" s="73"/>
      <c r="I43" s="129" t="str">
        <f t="shared" si="2"/>
        <v/>
      </c>
    </row>
    <row r="44" spans="1:9" x14ac:dyDescent="0.25">
      <c r="A44" s="71" t="str">
        <f>IF(B44&lt;&gt;"", IF(D44 = "", MAX($A$30:A43)+1, ""), "")</f>
        <v/>
      </c>
      <c r="B44" s="224"/>
      <c r="C44" s="224"/>
      <c r="D44" s="224"/>
      <c r="E44" s="72"/>
      <c r="F44" s="73"/>
      <c r="I44" s="129" t="str">
        <f t="shared" si="2"/>
        <v/>
      </c>
    </row>
    <row r="45" spans="1:9" x14ac:dyDescent="0.25">
      <c r="A45" s="71"/>
      <c r="B45" s="224"/>
      <c r="C45" s="224"/>
      <c r="D45" s="224"/>
      <c r="E45" s="72"/>
      <c r="F45" s="73"/>
      <c r="I45" s="129" t="str">
        <f t="shared" si="2"/>
        <v/>
      </c>
    </row>
    <row r="46" spans="1:9" x14ac:dyDescent="0.25">
      <c r="A46" s="71"/>
      <c r="B46" s="224"/>
      <c r="C46" s="224"/>
      <c r="D46" s="224"/>
      <c r="E46" s="72"/>
      <c r="F46" s="73"/>
      <c r="I46" s="129" t="str">
        <f t="shared" si="2"/>
        <v/>
      </c>
    </row>
    <row r="47" spans="1:9" x14ac:dyDescent="0.25">
      <c r="A47" s="71"/>
      <c r="B47" s="224"/>
      <c r="C47" s="224"/>
      <c r="D47" s="224"/>
      <c r="E47" s="72"/>
      <c r="F47" s="73"/>
      <c r="I47" s="129" t="str">
        <f t="shared" si="2"/>
        <v/>
      </c>
    </row>
    <row r="48" spans="1:9" x14ac:dyDescent="0.25">
      <c r="A48" s="71"/>
      <c r="B48" s="224"/>
      <c r="C48" s="224"/>
      <c r="D48" s="224"/>
      <c r="E48" s="72"/>
      <c r="F48" s="73"/>
      <c r="I48" s="129" t="str">
        <f t="shared" si="2"/>
        <v/>
      </c>
    </row>
    <row r="49" spans="1:9" x14ac:dyDescent="0.25">
      <c r="A49" s="71"/>
      <c r="B49" s="224"/>
      <c r="C49" s="224"/>
      <c r="D49" s="224"/>
      <c r="E49" s="72"/>
      <c r="F49" s="73"/>
      <c r="I49" s="129" t="str">
        <f t="shared" si="2"/>
        <v/>
      </c>
    </row>
    <row r="50" spans="1:9" x14ac:dyDescent="0.25">
      <c r="A50" s="71"/>
      <c r="B50" s="224"/>
      <c r="C50" s="224"/>
      <c r="D50" s="224"/>
      <c r="E50" s="72"/>
      <c r="F50" s="73"/>
      <c r="I50" s="129" t="str">
        <f t="shared" si="2"/>
        <v/>
      </c>
    </row>
    <row r="51" spans="1:9" x14ac:dyDescent="0.25">
      <c r="A51" s="71"/>
      <c r="B51" s="224"/>
      <c r="C51" s="224"/>
      <c r="D51" s="224"/>
      <c r="E51" s="72"/>
      <c r="F51" s="73"/>
      <c r="I51" s="129" t="str">
        <f t="shared" si="2"/>
        <v/>
      </c>
    </row>
    <row r="52" spans="1:9" x14ac:dyDescent="0.25">
      <c r="A52" s="71"/>
      <c r="B52" s="224"/>
      <c r="C52" s="224"/>
      <c r="D52" s="224"/>
      <c r="E52" s="72"/>
      <c r="F52" s="73"/>
      <c r="I52" s="129" t="str">
        <f t="shared" si="2"/>
        <v/>
      </c>
    </row>
    <row r="53" spans="1:9" x14ac:dyDescent="0.25">
      <c r="A53" s="71"/>
      <c r="B53" s="224"/>
      <c r="C53" s="224"/>
      <c r="D53" s="224"/>
      <c r="E53" s="72"/>
      <c r="F53" s="73"/>
      <c r="I53" s="129" t="str">
        <f t="shared" si="2"/>
        <v/>
      </c>
    </row>
    <row r="54" spans="1:9" x14ac:dyDescent="0.25">
      <c r="A54" s="71"/>
      <c r="B54" s="224"/>
      <c r="C54" s="224"/>
      <c r="D54" s="224"/>
      <c r="E54" s="72"/>
      <c r="F54" s="73"/>
      <c r="I54" s="129" t="str">
        <f t="shared" si="2"/>
        <v/>
      </c>
    </row>
    <row r="55" spans="1:9" x14ac:dyDescent="0.25">
      <c r="A55" s="71"/>
      <c r="B55" s="224"/>
      <c r="C55" s="224"/>
      <c r="D55" s="224"/>
      <c r="E55" s="72"/>
      <c r="F55" s="73"/>
      <c r="I55" s="129" t="str">
        <f t="shared" si="2"/>
        <v/>
      </c>
    </row>
    <row r="56" spans="1:9" x14ac:dyDescent="0.25">
      <c r="A56" s="71"/>
      <c r="B56" s="224"/>
      <c r="C56" s="224"/>
      <c r="D56" s="224"/>
      <c r="E56" s="72"/>
      <c r="F56" s="73"/>
      <c r="I56" s="129" t="str">
        <f t="shared" si="2"/>
        <v/>
      </c>
    </row>
    <row r="57" spans="1:9" x14ac:dyDescent="0.25">
      <c r="A57" s="71"/>
      <c r="B57" s="224"/>
      <c r="C57" s="224"/>
      <c r="D57" s="224"/>
      <c r="E57" s="72"/>
      <c r="F57" s="73"/>
      <c r="I57" s="129" t="str">
        <f t="shared" si="2"/>
        <v/>
      </c>
    </row>
    <row r="58" spans="1:9" x14ac:dyDescent="0.25">
      <c r="A58" s="71"/>
      <c r="B58" s="224"/>
      <c r="C58" s="224"/>
      <c r="D58" s="224"/>
      <c r="E58" s="72"/>
      <c r="F58" s="73"/>
      <c r="I58" s="129" t="str">
        <f t="shared" si="2"/>
        <v/>
      </c>
    </row>
    <row r="59" spans="1:9" x14ac:dyDescent="0.25">
      <c r="A59" s="71"/>
      <c r="B59" s="224"/>
      <c r="C59" s="224"/>
      <c r="D59" s="224"/>
      <c r="E59" s="72"/>
      <c r="F59" s="73"/>
      <c r="I59" s="129" t="str">
        <f t="shared" si="2"/>
        <v/>
      </c>
    </row>
    <row r="60" spans="1:9" x14ac:dyDescent="0.25">
      <c r="A60" s="71"/>
      <c r="B60" s="224"/>
      <c r="C60" s="224"/>
      <c r="D60" s="224"/>
      <c r="E60" s="72"/>
      <c r="F60" s="73"/>
      <c r="I60" s="129" t="str">
        <f t="shared" si="2"/>
        <v/>
      </c>
    </row>
    <row r="61" spans="1:9" x14ac:dyDescent="0.25">
      <c r="A61" s="71"/>
      <c r="B61" s="224"/>
      <c r="C61" s="224"/>
      <c r="D61" s="224"/>
      <c r="E61" s="72"/>
      <c r="F61" s="73"/>
      <c r="I61" s="129" t="str">
        <f t="shared" si="2"/>
        <v/>
      </c>
    </row>
    <row r="62" spans="1:9" x14ac:dyDescent="0.25">
      <c r="A62" s="71"/>
      <c r="B62" s="224"/>
      <c r="C62" s="224"/>
      <c r="D62" s="224"/>
      <c r="E62" s="72"/>
      <c r="F62" s="73"/>
      <c r="I62" s="129" t="str">
        <f t="shared" si="2"/>
        <v/>
      </c>
    </row>
    <row r="63" spans="1:9" x14ac:dyDescent="0.25">
      <c r="A63" s="71"/>
      <c r="B63" s="224"/>
      <c r="C63" s="224"/>
      <c r="D63" s="224"/>
      <c r="E63" s="72"/>
      <c r="F63" s="73"/>
      <c r="I63" s="129" t="str">
        <f t="shared" si="2"/>
        <v/>
      </c>
    </row>
    <row r="64" spans="1:9" x14ac:dyDescent="0.25">
      <c r="A64" s="71"/>
      <c r="B64" s="224"/>
      <c r="C64" s="224"/>
      <c r="D64" s="224"/>
      <c r="E64" s="72"/>
      <c r="F64" s="73"/>
      <c r="I64" s="129" t="str">
        <f t="shared" si="2"/>
        <v/>
      </c>
    </row>
    <row r="65" spans="1:9" x14ac:dyDescent="0.25">
      <c r="A65" s="71"/>
      <c r="B65" s="224"/>
      <c r="C65" s="224"/>
      <c r="D65" s="224"/>
      <c r="E65" s="72"/>
      <c r="F65" s="73"/>
      <c r="I65" s="129" t="str">
        <f t="shared" si="2"/>
        <v/>
      </c>
    </row>
    <row r="66" spans="1:9" x14ac:dyDescent="0.25">
      <c r="A66" s="71"/>
      <c r="B66" s="224"/>
      <c r="C66" s="224"/>
      <c r="D66" s="224"/>
      <c r="E66" s="72"/>
      <c r="F66" s="73"/>
      <c r="I66" s="129" t="str">
        <f t="shared" si="2"/>
        <v/>
      </c>
    </row>
    <row r="67" spans="1:9" x14ac:dyDescent="0.25">
      <c r="A67" s="71"/>
      <c r="B67" s="224"/>
      <c r="C67" s="224"/>
      <c r="D67" s="224"/>
      <c r="E67" s="72"/>
      <c r="F67" s="73"/>
      <c r="I67" s="129" t="str">
        <f t="shared" si="2"/>
        <v/>
      </c>
    </row>
    <row r="68" spans="1:9" x14ac:dyDescent="0.25">
      <c r="A68" s="71"/>
      <c r="B68" s="224"/>
      <c r="C68" s="224"/>
      <c r="D68" s="224"/>
      <c r="E68" s="72"/>
      <c r="F68" s="73"/>
      <c r="I68" s="129" t="str">
        <f t="shared" si="2"/>
        <v/>
      </c>
    </row>
    <row r="69" spans="1:9" x14ac:dyDescent="0.25">
      <c r="A69" s="71"/>
      <c r="B69" s="224"/>
      <c r="C69" s="224"/>
      <c r="D69" s="224"/>
      <c r="E69" s="72"/>
      <c r="F69" s="73"/>
      <c r="I69" s="129" t="str">
        <f t="shared" si="2"/>
        <v/>
      </c>
    </row>
    <row r="70" spans="1:9" x14ac:dyDescent="0.25">
      <c r="A70" s="71"/>
      <c r="B70" s="224"/>
      <c r="C70" s="224"/>
      <c r="D70" s="224"/>
      <c r="E70" s="72"/>
      <c r="F70" s="73"/>
      <c r="I70" s="129" t="str">
        <f t="shared" si="2"/>
        <v/>
      </c>
    </row>
    <row r="71" spans="1:9" x14ac:dyDescent="0.25">
      <c r="A71" s="71"/>
      <c r="B71" s="224"/>
      <c r="C71" s="224"/>
      <c r="D71" s="224"/>
      <c r="E71" s="72"/>
      <c r="F71" s="73"/>
      <c r="I71" s="129" t="str">
        <f t="shared" si="2"/>
        <v/>
      </c>
    </row>
    <row r="72" spans="1:9" x14ac:dyDescent="0.25">
      <c r="A72" s="71"/>
      <c r="B72" s="224"/>
      <c r="C72" s="224"/>
      <c r="D72" s="224"/>
      <c r="E72" s="72"/>
      <c r="F72" s="73"/>
      <c r="I72" s="129" t="str">
        <f t="shared" si="2"/>
        <v/>
      </c>
    </row>
    <row r="73" spans="1:9" x14ac:dyDescent="0.25">
      <c r="A73" s="71"/>
      <c r="B73" s="224"/>
      <c r="C73" s="224"/>
      <c r="D73" s="224"/>
      <c r="E73" s="72"/>
      <c r="F73" s="73"/>
      <c r="I73" s="129" t="str">
        <f t="shared" si="2"/>
        <v/>
      </c>
    </row>
    <row r="74" spans="1:9" x14ac:dyDescent="0.25">
      <c r="A74" s="71"/>
      <c r="B74" s="224"/>
      <c r="C74" s="224"/>
      <c r="D74" s="224"/>
      <c r="E74" s="72"/>
      <c r="F74" s="73"/>
      <c r="I74" s="129" t="str">
        <f t="shared" si="2"/>
        <v/>
      </c>
    </row>
    <row r="75" spans="1:9" x14ac:dyDescent="0.25">
      <c r="A75" s="71"/>
      <c r="B75" s="224"/>
      <c r="C75" s="224"/>
      <c r="D75" s="224"/>
      <c r="E75" s="72"/>
      <c r="F75" s="73"/>
      <c r="I75" s="129" t="str">
        <f t="shared" si="2"/>
        <v/>
      </c>
    </row>
    <row r="76" spans="1:9" x14ac:dyDescent="0.25">
      <c r="A76" s="71"/>
      <c r="B76" s="224"/>
      <c r="C76" s="224"/>
      <c r="D76" s="224"/>
      <c r="E76" s="72"/>
      <c r="F76" s="73"/>
      <c r="I76" s="129" t="str">
        <f t="shared" si="2"/>
        <v/>
      </c>
    </row>
    <row r="77" spans="1:9" x14ac:dyDescent="0.25">
      <c r="A77" s="71"/>
      <c r="B77" s="224"/>
      <c r="C77" s="224"/>
      <c r="D77" s="224"/>
      <c r="E77" s="72"/>
      <c r="F77" s="73"/>
      <c r="I77" s="129" t="str">
        <f t="shared" si="2"/>
        <v/>
      </c>
    </row>
    <row r="78" spans="1:9" x14ac:dyDescent="0.25">
      <c r="A78" s="71"/>
      <c r="B78" s="224"/>
      <c r="C78" s="224"/>
      <c r="D78" s="224"/>
      <c r="E78" s="72"/>
      <c r="F78" s="73"/>
      <c r="I78" s="129" t="str">
        <f t="shared" si="2"/>
        <v/>
      </c>
    </row>
    <row r="79" spans="1:9" x14ac:dyDescent="0.25">
      <c r="A79" s="71"/>
      <c r="B79" s="224"/>
      <c r="C79" s="224"/>
      <c r="D79" s="224"/>
      <c r="E79" s="72"/>
      <c r="F79" s="73"/>
      <c r="I79" s="129" t="str">
        <f t="shared" si="2"/>
        <v/>
      </c>
    </row>
    <row r="80" spans="1:9" x14ac:dyDescent="0.25">
      <c r="A80" s="71"/>
      <c r="B80" s="224"/>
      <c r="C80" s="224"/>
      <c r="D80" s="224"/>
      <c r="E80" s="72"/>
      <c r="F80" s="73"/>
      <c r="I80" s="129" t="str">
        <f t="shared" si="2"/>
        <v/>
      </c>
    </row>
    <row r="81" spans="1:9" x14ac:dyDescent="0.25">
      <c r="A81" s="71"/>
      <c r="B81" s="224"/>
      <c r="C81" s="224"/>
      <c r="D81" s="224"/>
      <c r="E81" s="72"/>
      <c r="F81" s="73"/>
      <c r="I81" s="129" t="str">
        <f t="shared" si="2"/>
        <v/>
      </c>
    </row>
    <row r="82" spans="1:9" x14ac:dyDescent="0.25">
      <c r="A82" s="71"/>
      <c r="B82" s="224"/>
      <c r="C82" s="224"/>
      <c r="D82" s="224"/>
      <c r="E82" s="72"/>
      <c r="F82" s="73"/>
      <c r="I82" s="129" t="str">
        <f t="shared" si="2"/>
        <v/>
      </c>
    </row>
    <row r="83" spans="1:9" x14ac:dyDescent="0.25">
      <c r="A83" s="71"/>
      <c r="B83" s="224"/>
      <c r="C83" s="224"/>
      <c r="D83" s="224"/>
      <c r="E83" s="72"/>
      <c r="F83" s="73"/>
      <c r="I83" s="129" t="str">
        <f t="shared" si="2"/>
        <v/>
      </c>
    </row>
    <row r="84" spans="1:9" x14ac:dyDescent="0.25">
      <c r="A84" s="71"/>
      <c r="B84" s="224"/>
      <c r="C84" s="224"/>
      <c r="D84" s="224"/>
      <c r="E84" s="72"/>
      <c r="F84" s="73"/>
      <c r="I84" s="129" t="str">
        <f t="shared" si="2"/>
        <v/>
      </c>
    </row>
    <row r="85" spans="1:9" x14ac:dyDescent="0.25">
      <c r="A85" s="71"/>
      <c r="B85" s="224"/>
      <c r="C85" s="224"/>
      <c r="D85" s="224"/>
      <c r="E85" s="72"/>
      <c r="F85" s="73"/>
      <c r="I85" s="129" t="str">
        <f t="shared" si="2"/>
        <v/>
      </c>
    </row>
    <row r="86" spans="1:9" x14ac:dyDescent="0.25">
      <c r="A86" s="71"/>
      <c r="B86" s="224"/>
      <c r="C86" s="224"/>
      <c r="D86" s="224"/>
      <c r="E86" s="72"/>
      <c r="F86" s="73"/>
      <c r="I86" s="129" t="str">
        <f t="shared" si="2"/>
        <v/>
      </c>
    </row>
    <row r="87" spans="1:9" x14ac:dyDescent="0.25">
      <c r="A87" s="71"/>
      <c r="B87" s="224"/>
      <c r="C87" s="224"/>
      <c r="D87" s="224"/>
      <c r="E87" s="72"/>
      <c r="F87" s="73"/>
      <c r="I87" s="129" t="str">
        <f t="shared" si="2"/>
        <v/>
      </c>
    </row>
    <row r="88" spans="1:9" x14ac:dyDescent="0.25">
      <c r="A88" s="71"/>
      <c r="B88" s="224"/>
      <c r="C88" s="224"/>
      <c r="D88" s="224"/>
      <c r="E88" s="72"/>
      <c r="F88" s="73"/>
      <c r="I88" s="129" t="str">
        <f t="shared" si="2"/>
        <v/>
      </c>
    </row>
    <row r="89" spans="1:9" x14ac:dyDescent="0.25">
      <c r="A89" s="71"/>
      <c r="B89" s="224"/>
      <c r="C89" s="224"/>
      <c r="D89" s="224"/>
      <c r="E89" s="72"/>
      <c r="F89" s="73"/>
      <c r="I89" s="129" t="str">
        <f t="shared" si="2"/>
        <v/>
      </c>
    </row>
    <row r="90" spans="1:9" x14ac:dyDescent="0.25">
      <c r="A90" s="71"/>
      <c r="B90" s="224"/>
      <c r="C90" s="224"/>
      <c r="D90" s="224"/>
      <c r="E90" s="72"/>
      <c r="F90" s="73"/>
      <c r="I90" s="129" t="str">
        <f t="shared" si="2"/>
        <v/>
      </c>
    </row>
    <row r="91" spans="1:9" x14ac:dyDescent="0.25">
      <c r="A91" s="71"/>
      <c r="B91" s="224"/>
      <c r="C91" s="224"/>
      <c r="D91" s="224"/>
      <c r="E91" s="72"/>
      <c r="F91" s="73"/>
      <c r="I91" s="129" t="str">
        <f t="shared" si="2"/>
        <v/>
      </c>
    </row>
    <row r="92" spans="1:9" x14ac:dyDescent="0.25">
      <c r="A92" s="71"/>
      <c r="B92" s="224"/>
      <c r="C92" s="224"/>
      <c r="D92" s="224"/>
      <c r="E92" s="72"/>
      <c r="F92" s="73"/>
      <c r="I92" s="129" t="str">
        <f t="shared" si="2"/>
        <v/>
      </c>
    </row>
    <row r="93" spans="1:9" x14ac:dyDescent="0.25">
      <c r="A93" s="71"/>
      <c r="B93" s="224"/>
      <c r="C93" s="224"/>
      <c r="D93" s="224"/>
      <c r="E93" s="72"/>
      <c r="F93" s="73"/>
      <c r="I93" s="129" t="str">
        <f t="shared" si="2"/>
        <v/>
      </c>
    </row>
    <row r="94" spans="1:9" x14ac:dyDescent="0.25">
      <c r="A94" s="71"/>
      <c r="B94" s="224"/>
      <c r="C94" s="224"/>
      <c r="D94" s="224"/>
      <c r="E94" s="72"/>
      <c r="F94" s="73"/>
      <c r="I94" s="129" t="str">
        <f t="shared" si="2"/>
        <v/>
      </c>
    </row>
    <row r="95" spans="1:9" x14ac:dyDescent="0.25">
      <c r="A95" s="71"/>
      <c r="B95" s="224"/>
      <c r="C95" s="224"/>
      <c r="D95" s="224"/>
      <c r="E95" s="72"/>
      <c r="F95" s="73"/>
      <c r="I95" s="129" t="str">
        <f t="shared" ref="I95:I108" si="3">IF(A95="","",HYPERLINK("#'Action Items'!A1", "Go back to Action Items"))</f>
        <v/>
      </c>
    </row>
    <row r="96" spans="1:9" x14ac:dyDescent="0.25">
      <c r="A96" s="71"/>
      <c r="B96" s="224"/>
      <c r="C96" s="224"/>
      <c r="D96" s="224"/>
      <c r="E96" s="72"/>
      <c r="F96" s="73"/>
      <c r="I96" s="129" t="str">
        <f t="shared" si="3"/>
        <v/>
      </c>
    </row>
    <row r="97" spans="1:9" x14ac:dyDescent="0.25">
      <c r="A97" s="71"/>
      <c r="B97" s="224"/>
      <c r="C97" s="224"/>
      <c r="D97" s="224"/>
      <c r="E97" s="72"/>
      <c r="F97" s="73"/>
      <c r="I97" s="129" t="str">
        <f t="shared" si="3"/>
        <v/>
      </c>
    </row>
    <row r="98" spans="1:9" x14ac:dyDescent="0.25">
      <c r="A98" s="71"/>
      <c r="B98" s="224"/>
      <c r="C98" s="224"/>
      <c r="D98" s="224"/>
      <c r="E98" s="72"/>
      <c r="F98" s="73"/>
      <c r="I98" s="129" t="str">
        <f t="shared" si="3"/>
        <v/>
      </c>
    </row>
    <row r="99" spans="1:9" x14ac:dyDescent="0.25">
      <c r="A99" s="71"/>
      <c r="B99" s="224"/>
      <c r="C99" s="224"/>
      <c r="D99" s="224"/>
      <c r="E99" s="72"/>
      <c r="F99" s="73"/>
      <c r="I99" s="129" t="str">
        <f t="shared" si="3"/>
        <v/>
      </c>
    </row>
    <row r="100" spans="1:9" x14ac:dyDescent="0.25">
      <c r="A100" s="71"/>
      <c r="B100" s="224"/>
      <c r="C100" s="224"/>
      <c r="D100" s="224"/>
      <c r="E100" s="72"/>
      <c r="F100" s="73"/>
      <c r="I100" s="129" t="str">
        <f t="shared" si="3"/>
        <v/>
      </c>
    </row>
    <row r="101" spans="1:9" x14ac:dyDescent="0.25">
      <c r="A101" s="71"/>
      <c r="B101" s="224"/>
      <c r="C101" s="224"/>
      <c r="D101" s="224"/>
      <c r="E101" s="72"/>
      <c r="F101" s="73"/>
      <c r="I101" s="129" t="str">
        <f t="shared" si="3"/>
        <v/>
      </c>
    </row>
    <row r="102" spans="1:9" x14ac:dyDescent="0.25">
      <c r="A102" s="71"/>
      <c r="B102" s="224"/>
      <c r="C102" s="224"/>
      <c r="D102" s="224"/>
      <c r="E102" s="72"/>
      <c r="F102" s="73"/>
      <c r="I102" s="129" t="str">
        <f t="shared" si="3"/>
        <v/>
      </c>
    </row>
    <row r="103" spans="1:9" x14ac:dyDescent="0.25">
      <c r="A103" s="71"/>
      <c r="B103" s="224"/>
      <c r="C103" s="224"/>
      <c r="D103" s="224"/>
      <c r="E103" s="72"/>
      <c r="F103" s="73"/>
      <c r="I103" s="129" t="str">
        <f t="shared" si="3"/>
        <v/>
      </c>
    </row>
    <row r="104" spans="1:9" x14ac:dyDescent="0.25">
      <c r="A104" s="71"/>
      <c r="B104" s="224"/>
      <c r="C104" s="224"/>
      <c r="D104" s="224"/>
      <c r="E104" s="72"/>
      <c r="F104" s="73"/>
      <c r="I104" s="129" t="str">
        <f t="shared" si="3"/>
        <v/>
      </c>
    </row>
    <row r="105" spans="1:9" x14ac:dyDescent="0.25">
      <c r="A105" s="71"/>
      <c r="B105" s="224"/>
      <c r="C105" s="224"/>
      <c r="D105" s="224"/>
      <c r="E105" s="72"/>
      <c r="F105" s="73"/>
      <c r="I105" s="129" t="str">
        <f t="shared" si="3"/>
        <v/>
      </c>
    </row>
    <row r="106" spans="1:9" x14ac:dyDescent="0.25">
      <c r="A106" s="71"/>
      <c r="B106" s="224"/>
      <c r="C106" s="224"/>
      <c r="D106" s="224"/>
      <c r="E106" s="72"/>
      <c r="F106" s="73"/>
      <c r="I106" s="129" t="str">
        <f t="shared" si="3"/>
        <v/>
      </c>
    </row>
    <row r="107" spans="1:9" x14ac:dyDescent="0.25">
      <c r="A107" s="71"/>
      <c r="B107" s="224"/>
      <c r="C107" s="224"/>
      <c r="D107" s="224"/>
      <c r="E107" s="72"/>
      <c r="F107" s="73"/>
      <c r="I107" s="129" t="str">
        <f t="shared" si="3"/>
        <v/>
      </c>
    </row>
    <row r="108" spans="1:9" x14ac:dyDescent="0.25">
      <c r="A108" s="71"/>
      <c r="B108" s="224"/>
      <c r="C108" s="224"/>
      <c r="D108" s="224"/>
      <c r="E108" s="72"/>
      <c r="F108" s="73"/>
      <c r="I108" s="129" t="str">
        <f t="shared" si="3"/>
        <v/>
      </c>
    </row>
    <row r="109" spans="1:9" x14ac:dyDescent="0.25">
      <c r="I109" s="129"/>
    </row>
    <row r="110" spans="1:9" x14ac:dyDescent="0.25">
      <c r="I110" s="129"/>
    </row>
  </sheetData>
  <mergeCells count="4">
    <mergeCell ref="E8:G8"/>
    <mergeCell ref="E10:G10"/>
    <mergeCell ref="E11:G11"/>
    <mergeCell ref="E12:G12"/>
  </mergeCells>
  <conditionalFormatting sqref="B19:N19 B25:N26 J20:N24">
    <cfRule type="iconSet" priority="3">
      <iconSet>
        <cfvo type="percent" val="0"/>
        <cfvo type="num" val="1"/>
        <cfvo type="num" val="3"/>
      </iconSet>
    </cfRule>
  </conditionalFormatting>
  <conditionalFormatting sqref="B24:H24">
    <cfRule type="iconSet" priority="2">
      <iconSet>
        <cfvo type="percent" val="0"/>
        <cfvo type="num" val="1"/>
        <cfvo type="num" val="3"/>
      </iconSet>
    </cfRule>
  </conditionalFormatting>
  <conditionalFormatting sqref="I24">
    <cfRule type="iconSet" priority="1">
      <iconSet>
        <cfvo type="percent" val="0"/>
        <cfvo type="num" val="1"/>
        <cfvo type="num" val="3"/>
      </iconSet>
    </cfRule>
  </conditionalFormatting>
  <dataValidations count="4">
    <dataValidation allowBlank="1" showInputMessage="1" showErrorMessage="1" prompt="TK, License, NRE or Royalty" sqref="B7"/>
    <dataValidation allowBlank="1" showInputMessage="1" showErrorMessage="1" prompt="IPD or CSD" sqref="B8"/>
    <dataValidation allowBlank="1" showInputMessage="1" showErrorMessage="1" prompt="70% - 100% : Most likely close in this quarter_x000a_40% - 60% : Normal chance to close_x000a_0% - 30% : Low chance to close" sqref="B10"/>
    <dataValidation allowBlank="1" showInputMessage="1" showErrorMessage="1" prompt="Q1, Q2, Q3 or Q4" sqref="B11"/>
  </dataValidations>
  <hyperlinks>
    <hyperlink ref="A1" location="Menu!A1" display="Back To Menu"/>
    <hyperlink ref="B1" location="'Regular Cases'!A1" display="Regular Cases"/>
    <hyperlink ref="C1" location="QECD!B4" display="QECD"/>
    <hyperlink ref="D1" location="'Action Items'!A1" display="Action Items"/>
    <hyperlink ref="E1" location="Summary!A1" display="Summary"/>
    <hyperlink ref="F1" location="Weekly!A1" display="Weekly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Please choose &quot;High&quot;, &quot;Low&quot; or &quot;Funnel&quot; from the drop-down list, or enter it yourself._x000a__x000a_Funnel -- This project is being cooked and may go real in the next few quarters.">
          <x14:formula1>
            <xm:f>Worksheet!$A$2:$A$4</xm:f>
          </x14:formula1>
          <xm:sqref>B12</xm:sqref>
        </x14:dataValidation>
      </x14:dataValidations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Q110"/>
  <sheetViews>
    <sheetView workbookViewId="0">
      <pane ySplit="2" topLeftCell="A3" activePane="bottomLeft" state="frozen"/>
      <selection pane="bottomLeft"/>
    </sheetView>
  </sheetViews>
  <sheetFormatPr defaultColWidth="18.42578125" defaultRowHeight="15" x14ac:dyDescent="0.25"/>
  <cols>
    <col min="1" max="1" width="24.5703125" style="1" customWidth="1"/>
    <col min="2" max="8" width="15.85546875" style="1" customWidth="1"/>
    <col min="9" max="9" width="17.140625" style="1" bestFit="1" customWidth="1"/>
    <col min="10" max="11" width="15.85546875" style="1" customWidth="1"/>
    <col min="12" max="14" width="15.85546875" style="1" hidden="1" customWidth="1"/>
    <col min="15" max="17" width="0" style="1" hidden="1" customWidth="1"/>
    <col min="18" max="16384" width="18.42578125" style="1"/>
  </cols>
  <sheetData>
    <row r="1" spans="1:17" s="68" customFormat="1" ht="18.75" x14ac:dyDescent="0.25">
      <c r="A1" s="226" t="s">
        <v>150</v>
      </c>
      <c r="B1" s="226" t="s">
        <v>149</v>
      </c>
      <c r="C1" s="226" t="s">
        <v>113</v>
      </c>
      <c r="D1" s="226" t="s">
        <v>21</v>
      </c>
      <c r="E1" s="226" t="s">
        <v>114</v>
      </c>
      <c r="F1" s="226" t="s">
        <v>177</v>
      </c>
    </row>
    <row r="2" spans="1:17" ht="4.5" customHeight="1" x14ac:dyDescent="0.25"/>
    <row r="3" spans="1:17" ht="28.5" x14ac:dyDescent="0.45">
      <c r="D3" s="223" t="str">
        <f ca="1">MID(CELL("filename",A1),FIND("]",CELL("filename",A1))+1,255)  &amp; IF(B5&lt;&gt;"", " : " &amp; B5 &amp; " - " &amp; B6, "")</f>
        <v>Project 44</v>
      </c>
    </row>
    <row r="4" spans="1:17" ht="18.75" x14ac:dyDescent="0.3">
      <c r="A4" s="115" t="s">
        <v>141</v>
      </c>
      <c r="B4" s="95"/>
      <c r="C4" s="95"/>
      <c r="D4" s="95"/>
      <c r="E4" s="95"/>
      <c r="F4" s="95" t="s">
        <v>153</v>
      </c>
      <c r="G4" s="95" t="s">
        <v>154</v>
      </c>
      <c r="L4" s="1" t="s">
        <v>147</v>
      </c>
      <c r="M4" s="1" t="s">
        <v>146</v>
      </c>
      <c r="N4" s="1" t="s">
        <v>152</v>
      </c>
      <c r="P4" s="1" t="s">
        <v>158</v>
      </c>
      <c r="Q4" s="1" t="s">
        <v>155</v>
      </c>
    </row>
    <row r="5" spans="1:17" x14ac:dyDescent="0.25">
      <c r="A5" s="95" t="s">
        <v>156</v>
      </c>
      <c r="B5" s="97"/>
      <c r="C5" s="95"/>
      <c r="D5" s="95" t="s">
        <v>20</v>
      </c>
      <c r="E5" s="95"/>
      <c r="F5" s="98"/>
      <c r="G5" s="98"/>
      <c r="L5" s="218" t="str">
        <f>IF(I23&lt;&gt;"", F5,"")</f>
        <v/>
      </c>
      <c r="M5" s="218" t="str">
        <f>IF(I23&lt;&gt;"","",IF(B10&gt;=40%,F5,""))</f>
        <v/>
      </c>
      <c r="N5" s="218">
        <f>IF(I23&lt;&gt;"","",IF(B10&lt;40%,F5,""))</f>
        <v>0</v>
      </c>
      <c r="P5" s="218" t="str">
        <f>IF(I23&lt;&gt;"", F6,"")</f>
        <v/>
      </c>
      <c r="Q5" s="1">
        <f>IF(P5 = "", F6, "")</f>
        <v>0</v>
      </c>
    </row>
    <row r="6" spans="1:17" x14ac:dyDescent="0.25">
      <c r="A6" s="95" t="s">
        <v>157</v>
      </c>
      <c r="B6" s="97"/>
      <c r="C6" s="95"/>
      <c r="D6" s="95" t="s">
        <v>45</v>
      </c>
      <c r="E6" s="95"/>
      <c r="F6" s="98"/>
      <c r="G6" s="98"/>
    </row>
    <row r="7" spans="1:17" x14ac:dyDescent="0.25">
      <c r="A7" s="95" t="s">
        <v>44</v>
      </c>
      <c r="B7" s="97"/>
      <c r="C7" s="95"/>
      <c r="D7" s="95"/>
      <c r="E7" s="95"/>
      <c r="F7" s="95"/>
      <c r="G7" s="95"/>
    </row>
    <row r="8" spans="1:17" x14ac:dyDescent="0.25">
      <c r="A8" s="95" t="s">
        <v>17</v>
      </c>
      <c r="B8" s="97"/>
      <c r="C8" s="95"/>
      <c r="D8" s="95" t="s">
        <v>43</v>
      </c>
      <c r="E8" s="253"/>
      <c r="F8" s="253"/>
      <c r="G8" s="253"/>
    </row>
    <row r="9" spans="1:17" x14ac:dyDescent="0.25">
      <c r="A9" s="95" t="s">
        <v>18</v>
      </c>
      <c r="B9" s="97"/>
      <c r="C9" s="95"/>
      <c r="D9" s="95"/>
      <c r="E9" s="95"/>
      <c r="F9" s="95"/>
      <c r="G9" s="95"/>
    </row>
    <row r="10" spans="1:17" x14ac:dyDescent="0.25">
      <c r="A10" s="95" t="s">
        <v>19</v>
      </c>
      <c r="B10" s="99"/>
      <c r="C10" s="95"/>
      <c r="D10" s="95" t="s">
        <v>159</v>
      </c>
      <c r="E10" s="253"/>
      <c r="F10" s="253"/>
      <c r="G10" s="253"/>
    </row>
    <row r="11" spans="1:17" x14ac:dyDescent="0.25">
      <c r="A11" s="95" t="s">
        <v>166</v>
      </c>
      <c r="B11" s="97"/>
      <c r="C11" s="95"/>
      <c r="D11" s="95" t="s">
        <v>160</v>
      </c>
      <c r="E11" s="253"/>
      <c r="F11" s="253"/>
      <c r="G11" s="253"/>
    </row>
    <row r="12" spans="1:17" x14ac:dyDescent="0.25">
      <c r="A12" s="95" t="s">
        <v>118</v>
      </c>
      <c r="B12" s="97"/>
      <c r="C12" s="95"/>
      <c r="D12" s="95" t="s">
        <v>161</v>
      </c>
      <c r="E12" s="253"/>
      <c r="F12" s="253"/>
      <c r="G12" s="253"/>
    </row>
    <row r="15" spans="1:17" ht="18.75" x14ac:dyDescent="0.3">
      <c r="A15" s="115" t="str">
        <f>"Stage: " &amp; B15</f>
        <v xml:space="preserve">Stage: </v>
      </c>
      <c r="B15" s="132" t="str">
        <f>IF(I23&lt;&gt;"", 10, IF(G23&lt;&gt;"", 8, IF(C23&lt;&gt;"", 6, IF(E18&lt;&gt;"", 4, IF(B18&lt;&gt;"", 2, "")))))</f>
        <v/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</row>
    <row r="16" spans="1:17" x14ac:dyDescent="0.25">
      <c r="A16" s="127" t="s">
        <v>0</v>
      </c>
      <c r="B16" s="216" t="s">
        <v>3</v>
      </c>
      <c r="C16" s="125" t="s">
        <v>6</v>
      </c>
      <c r="D16" s="125" t="s">
        <v>4</v>
      </c>
      <c r="E16" s="216" t="s">
        <v>5</v>
      </c>
      <c r="F16" s="125" t="s">
        <v>7</v>
      </c>
      <c r="G16" s="95"/>
      <c r="H16" s="95"/>
      <c r="I16" s="95"/>
      <c r="J16" s="95"/>
      <c r="K16" s="95"/>
      <c r="L16" s="95"/>
      <c r="M16" s="95"/>
      <c r="N16" s="95"/>
    </row>
    <row r="17" spans="1:14" x14ac:dyDescent="0.25">
      <c r="A17" s="126" t="s">
        <v>42</v>
      </c>
      <c r="B17" s="119"/>
      <c r="C17" s="119"/>
      <c r="D17" s="119"/>
      <c r="E17" s="119"/>
      <c r="F17" s="140"/>
      <c r="G17" s="96"/>
      <c r="H17" s="96"/>
      <c r="I17" s="96"/>
      <c r="J17" s="96"/>
      <c r="K17" s="96"/>
      <c r="L17" s="96"/>
      <c r="M17" s="96"/>
      <c r="N17" s="96"/>
    </row>
    <row r="18" spans="1:14" x14ac:dyDescent="0.25">
      <c r="A18" s="134" t="s">
        <v>1</v>
      </c>
      <c r="B18" s="118"/>
      <c r="C18" s="118"/>
      <c r="D18" s="118"/>
      <c r="E18" s="118"/>
      <c r="F18" s="133"/>
      <c r="G18" s="96"/>
      <c r="H18" s="96"/>
      <c r="I18" s="96"/>
      <c r="J18" s="96"/>
      <c r="K18" s="96"/>
      <c r="L18" s="96"/>
      <c r="M18" s="96"/>
      <c r="N18" s="96"/>
    </row>
    <row r="19" spans="1:14" x14ac:dyDescent="0.25">
      <c r="A19" s="134" t="s">
        <v>2</v>
      </c>
      <c r="B19" s="121" t="str">
        <f ca="1">IF(B18&lt;&gt;"", "Done", IF(B17&lt;&gt;"",(B17-TODAY()),""))</f>
        <v/>
      </c>
      <c r="C19" s="121" t="str">
        <f t="shared" ref="C19:N19" ca="1" si="0">IF(C18&lt;&gt;"", "Done", IF(C17&lt;&gt;"",(C17-TODAY()),""))</f>
        <v/>
      </c>
      <c r="D19" s="121" t="str">
        <f t="shared" ca="1" si="0"/>
        <v/>
      </c>
      <c r="E19" s="121" t="str">
        <f t="shared" ca="1" si="0"/>
        <v/>
      </c>
      <c r="F19" s="122" t="str">
        <f t="shared" ca="1" si="0"/>
        <v/>
      </c>
      <c r="G19" s="100" t="str">
        <f t="shared" ca="1" si="0"/>
        <v/>
      </c>
      <c r="H19" s="100" t="str">
        <f t="shared" ca="1" si="0"/>
        <v/>
      </c>
      <c r="I19" s="100" t="str">
        <f t="shared" ca="1" si="0"/>
        <v/>
      </c>
      <c r="J19" s="76" t="str">
        <f t="shared" ca="1" si="0"/>
        <v/>
      </c>
      <c r="K19" s="76" t="str">
        <f t="shared" ca="1" si="0"/>
        <v/>
      </c>
      <c r="L19" s="76" t="str">
        <f t="shared" ca="1" si="0"/>
        <v/>
      </c>
      <c r="M19" s="76" t="str">
        <f t="shared" ca="1" si="0"/>
        <v/>
      </c>
      <c r="N19" s="76" t="str">
        <f t="shared" ca="1" si="0"/>
        <v/>
      </c>
    </row>
    <row r="20" spans="1:14" x14ac:dyDescent="0.25">
      <c r="A20" s="135"/>
      <c r="B20" s="114"/>
      <c r="C20" s="114"/>
      <c r="D20" s="114"/>
      <c r="E20" s="114"/>
      <c r="F20" s="114"/>
      <c r="G20" s="114"/>
      <c r="H20" s="114"/>
      <c r="I20" s="114"/>
      <c r="J20" s="76"/>
      <c r="K20" s="76"/>
      <c r="L20" s="76"/>
      <c r="M20" s="76"/>
      <c r="N20" s="76"/>
    </row>
    <row r="21" spans="1:14" ht="30" x14ac:dyDescent="0.25">
      <c r="A21" s="126" t="s">
        <v>9</v>
      </c>
      <c r="B21" s="117" t="s">
        <v>8</v>
      </c>
      <c r="C21" s="217" t="s">
        <v>10</v>
      </c>
      <c r="D21" s="117" t="s">
        <v>11</v>
      </c>
      <c r="E21" s="117" t="s">
        <v>12</v>
      </c>
      <c r="F21" s="117" t="s">
        <v>13</v>
      </c>
      <c r="G21" s="217" t="s">
        <v>14</v>
      </c>
      <c r="H21" s="117" t="s">
        <v>16</v>
      </c>
      <c r="I21" s="217" t="s">
        <v>15</v>
      </c>
      <c r="J21" s="76"/>
      <c r="K21" s="76"/>
      <c r="L21" s="76"/>
      <c r="M21" s="76"/>
      <c r="N21" s="76"/>
    </row>
    <row r="22" spans="1:14" x14ac:dyDescent="0.25">
      <c r="A22" s="134" t="s">
        <v>42</v>
      </c>
      <c r="B22" s="118"/>
      <c r="C22" s="118"/>
      <c r="D22" s="118"/>
      <c r="E22" s="118"/>
      <c r="F22" s="118"/>
      <c r="G22" s="118"/>
      <c r="H22" s="118"/>
      <c r="I22" s="133"/>
      <c r="J22" s="76"/>
      <c r="K22" s="76"/>
      <c r="L22" s="76"/>
      <c r="M22" s="76"/>
      <c r="N22" s="76"/>
    </row>
    <row r="23" spans="1:14" x14ac:dyDescent="0.25">
      <c r="A23" s="134" t="s">
        <v>1</v>
      </c>
      <c r="B23" s="118"/>
      <c r="C23" s="118"/>
      <c r="D23" s="118"/>
      <c r="E23" s="118"/>
      <c r="F23" s="118"/>
      <c r="G23" s="118"/>
      <c r="H23" s="118"/>
      <c r="I23" s="133"/>
      <c r="J23" s="76"/>
      <c r="K23" s="76"/>
      <c r="L23" s="76"/>
      <c r="M23" s="76"/>
      <c r="N23" s="76"/>
    </row>
    <row r="24" spans="1:14" x14ac:dyDescent="0.25">
      <c r="A24" s="136" t="s">
        <v>2</v>
      </c>
      <c r="B24" s="124" t="str">
        <f ca="1">IF(B23&lt;&gt;"", "Done", IF(B22&lt;&gt;"",(B22-TODAY()),""))</f>
        <v/>
      </c>
      <c r="C24" s="124" t="str">
        <f t="shared" ref="C24:I24" ca="1" si="1">IF(C23&lt;&gt;"", "Done", IF(C22&lt;&gt;"",(C22-TODAY()),""))</f>
        <v/>
      </c>
      <c r="D24" s="124" t="str">
        <f t="shared" ca="1" si="1"/>
        <v/>
      </c>
      <c r="E24" s="124" t="str">
        <f t="shared" ca="1" si="1"/>
        <v/>
      </c>
      <c r="F24" s="124" t="str">
        <f t="shared" ca="1" si="1"/>
        <v/>
      </c>
      <c r="G24" s="124" t="str">
        <f t="shared" ca="1" si="1"/>
        <v/>
      </c>
      <c r="H24" s="120" t="str">
        <f t="shared" ca="1" si="1"/>
        <v/>
      </c>
      <c r="I24" s="122" t="str">
        <f t="shared" ca="1" si="1"/>
        <v/>
      </c>
      <c r="J24" s="76"/>
      <c r="K24" s="76"/>
      <c r="L24" s="76"/>
      <c r="M24" s="76"/>
      <c r="N24" s="76"/>
    </row>
    <row r="25" spans="1:14" x14ac:dyDescent="0.25">
      <c r="B25" s="76"/>
      <c r="C25" s="76"/>
      <c r="D25" s="76"/>
      <c r="E25" s="76"/>
      <c r="F25" s="76"/>
      <c r="G25" s="76"/>
      <c r="H25" s="123"/>
      <c r="I25" s="76"/>
      <c r="J25" s="76"/>
      <c r="K25" s="76"/>
      <c r="L25" s="76"/>
      <c r="M25" s="76"/>
      <c r="N25" s="76"/>
    </row>
    <row r="26" spans="1:14" x14ac:dyDescent="0.25"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</row>
    <row r="29" spans="1:14" ht="18.75" x14ac:dyDescent="0.3">
      <c r="A29" s="116" t="s">
        <v>21</v>
      </c>
      <c r="B29" s="66" t="s">
        <v>41</v>
      </c>
      <c r="C29" s="66" t="s">
        <v>42</v>
      </c>
      <c r="D29" s="66" t="s">
        <v>1</v>
      </c>
      <c r="E29" s="66" t="s">
        <v>67</v>
      </c>
      <c r="F29" s="1" t="s">
        <v>43</v>
      </c>
    </row>
    <row r="30" spans="1:14" x14ac:dyDescent="0.25">
      <c r="A30" s="71" t="str">
        <f>IF(B30&lt;&gt;"", IF(D30 = "", 1, ""), "")</f>
        <v/>
      </c>
      <c r="B30" s="224"/>
      <c r="C30" s="224"/>
      <c r="D30" s="224"/>
      <c r="E30" s="72"/>
      <c r="F30" s="73"/>
      <c r="I30" s="129" t="str">
        <f>IF(A30="","",HYPERLINK("#'Action Items'!A1", "Go back to Action Items"))</f>
        <v/>
      </c>
    </row>
    <row r="31" spans="1:14" x14ac:dyDescent="0.25">
      <c r="A31" s="71" t="str">
        <f>IF(B31&lt;&gt;"", IF(D31 = "", MAX($A$30:A30)+1, ""), "")</f>
        <v/>
      </c>
      <c r="B31" s="224"/>
      <c r="C31" s="224"/>
      <c r="D31" s="224"/>
      <c r="E31" s="72"/>
      <c r="F31" s="73"/>
      <c r="I31" s="129" t="str">
        <f t="shared" ref="I31:I94" si="2">IF(A31="","",HYPERLINK("#'Action Items'!A1", "Go back to Action Items"))</f>
        <v/>
      </c>
    </row>
    <row r="32" spans="1:14" x14ac:dyDescent="0.25">
      <c r="A32" s="71" t="str">
        <f>IF(B32&lt;&gt;"", IF(D32 = "", MAX($A$30:A31)+1, ""), "")</f>
        <v/>
      </c>
      <c r="B32" s="224"/>
      <c r="C32" s="224"/>
      <c r="D32" s="224"/>
      <c r="E32" s="72"/>
      <c r="F32" s="73"/>
      <c r="I32" s="129" t="str">
        <f t="shared" si="2"/>
        <v/>
      </c>
    </row>
    <row r="33" spans="1:9" x14ac:dyDescent="0.25">
      <c r="A33" s="71" t="str">
        <f>IF(B33&lt;&gt;"", IF(D33 = "", MAX($A$30:A32)+1, ""), "")</f>
        <v/>
      </c>
      <c r="B33" s="224"/>
      <c r="C33" s="224"/>
      <c r="D33" s="224"/>
      <c r="E33" s="72"/>
      <c r="F33" s="73"/>
      <c r="I33" s="129" t="str">
        <f t="shared" si="2"/>
        <v/>
      </c>
    </row>
    <row r="34" spans="1:9" x14ac:dyDescent="0.25">
      <c r="A34" s="71" t="str">
        <f>IF(B34&lt;&gt;"", IF(D34 = "", MAX($A$30:A33)+1, ""), "")</f>
        <v/>
      </c>
      <c r="B34" s="224"/>
      <c r="C34" s="224"/>
      <c r="D34" s="224"/>
      <c r="E34" s="72"/>
      <c r="F34" s="73"/>
      <c r="I34" s="129" t="str">
        <f t="shared" si="2"/>
        <v/>
      </c>
    </row>
    <row r="35" spans="1:9" x14ac:dyDescent="0.25">
      <c r="A35" s="71" t="str">
        <f>IF(B35&lt;&gt;"", IF(D35 = "", MAX($A$30:A34)+1, ""), "")</f>
        <v/>
      </c>
      <c r="B35" s="224"/>
      <c r="C35" s="224"/>
      <c r="D35" s="224"/>
      <c r="E35" s="72"/>
      <c r="F35" s="73"/>
      <c r="I35" s="129" t="str">
        <f t="shared" si="2"/>
        <v/>
      </c>
    </row>
    <row r="36" spans="1:9" x14ac:dyDescent="0.25">
      <c r="A36" s="71" t="str">
        <f>IF(B36&lt;&gt;"", IF(D36 = "", MAX($A$30:A35)+1, ""), "")</f>
        <v/>
      </c>
      <c r="B36" s="224"/>
      <c r="C36" s="224"/>
      <c r="D36" s="224"/>
      <c r="E36" s="72"/>
      <c r="F36" s="73"/>
      <c r="I36" s="129" t="str">
        <f t="shared" si="2"/>
        <v/>
      </c>
    </row>
    <row r="37" spans="1:9" x14ac:dyDescent="0.25">
      <c r="A37" s="71" t="str">
        <f>IF(B37&lt;&gt;"", IF(D37 = "", MAX($A$30:A36)+1, ""), "")</f>
        <v/>
      </c>
      <c r="B37" s="224"/>
      <c r="C37" s="224"/>
      <c r="D37" s="224"/>
      <c r="E37" s="72"/>
      <c r="F37" s="73"/>
      <c r="I37" s="129" t="str">
        <f t="shared" si="2"/>
        <v/>
      </c>
    </row>
    <row r="38" spans="1:9" x14ac:dyDescent="0.25">
      <c r="A38" s="71" t="str">
        <f>IF(B38&lt;&gt;"", IF(D38 = "", MAX($A$30:A37)+1, ""), "")</f>
        <v/>
      </c>
      <c r="B38" s="224"/>
      <c r="C38" s="224"/>
      <c r="D38" s="224"/>
      <c r="E38" s="72"/>
      <c r="F38" s="73"/>
      <c r="I38" s="129" t="str">
        <f t="shared" si="2"/>
        <v/>
      </c>
    </row>
    <row r="39" spans="1:9" x14ac:dyDescent="0.25">
      <c r="A39" s="71" t="str">
        <f>IF(B39&lt;&gt;"", IF(D39 = "", MAX($A$30:A38)+1, ""), "")</f>
        <v/>
      </c>
      <c r="B39" s="224"/>
      <c r="C39" s="224"/>
      <c r="D39" s="224"/>
      <c r="E39" s="72"/>
      <c r="F39" s="73"/>
      <c r="I39" s="129" t="str">
        <f t="shared" si="2"/>
        <v/>
      </c>
    </row>
    <row r="40" spans="1:9" x14ac:dyDescent="0.25">
      <c r="A40" s="71" t="str">
        <f>IF(B40&lt;&gt;"", IF(D40 = "", MAX($A$30:A39)+1, ""), "")</f>
        <v/>
      </c>
      <c r="B40" s="224"/>
      <c r="C40" s="224"/>
      <c r="D40" s="224"/>
      <c r="E40" s="72"/>
      <c r="F40" s="73"/>
      <c r="I40" s="129" t="str">
        <f t="shared" si="2"/>
        <v/>
      </c>
    </row>
    <row r="41" spans="1:9" x14ac:dyDescent="0.25">
      <c r="A41" s="71" t="str">
        <f>IF(B41&lt;&gt;"", IF(D41 = "", MAX($A$30:A40)+1, ""), "")</f>
        <v/>
      </c>
      <c r="B41" s="224"/>
      <c r="C41" s="224"/>
      <c r="D41" s="224"/>
      <c r="E41" s="72"/>
      <c r="F41" s="73"/>
      <c r="I41" s="129" t="str">
        <f t="shared" si="2"/>
        <v/>
      </c>
    </row>
    <row r="42" spans="1:9" x14ac:dyDescent="0.25">
      <c r="A42" s="71" t="str">
        <f>IF(B42&lt;&gt;"", IF(D42 = "", MAX($A$30:A41)+1, ""), "")</f>
        <v/>
      </c>
      <c r="B42" s="224"/>
      <c r="C42" s="224"/>
      <c r="D42" s="224"/>
      <c r="E42" s="72"/>
      <c r="F42" s="73"/>
      <c r="I42" s="129" t="str">
        <f t="shared" si="2"/>
        <v/>
      </c>
    </row>
    <row r="43" spans="1:9" x14ac:dyDescent="0.25">
      <c r="A43" s="71" t="str">
        <f>IF(B43&lt;&gt;"", IF(D43 = "", MAX($A$30:A42)+1, ""), "")</f>
        <v/>
      </c>
      <c r="B43" s="224"/>
      <c r="C43" s="224"/>
      <c r="D43" s="224"/>
      <c r="E43" s="72"/>
      <c r="F43" s="73"/>
      <c r="I43" s="129" t="str">
        <f t="shared" si="2"/>
        <v/>
      </c>
    </row>
    <row r="44" spans="1:9" x14ac:dyDescent="0.25">
      <c r="A44" s="71" t="str">
        <f>IF(B44&lt;&gt;"", IF(D44 = "", MAX($A$30:A43)+1, ""), "")</f>
        <v/>
      </c>
      <c r="B44" s="224"/>
      <c r="C44" s="224"/>
      <c r="D44" s="224"/>
      <c r="E44" s="72"/>
      <c r="F44" s="73"/>
      <c r="I44" s="129" t="str">
        <f t="shared" si="2"/>
        <v/>
      </c>
    </row>
    <row r="45" spans="1:9" x14ac:dyDescent="0.25">
      <c r="A45" s="71"/>
      <c r="B45" s="224"/>
      <c r="C45" s="224"/>
      <c r="D45" s="224"/>
      <c r="E45" s="72"/>
      <c r="F45" s="73"/>
      <c r="I45" s="129" t="str">
        <f t="shared" si="2"/>
        <v/>
      </c>
    </row>
    <row r="46" spans="1:9" x14ac:dyDescent="0.25">
      <c r="A46" s="71"/>
      <c r="B46" s="224"/>
      <c r="C46" s="224"/>
      <c r="D46" s="224"/>
      <c r="E46" s="72"/>
      <c r="F46" s="73"/>
      <c r="I46" s="129" t="str">
        <f t="shared" si="2"/>
        <v/>
      </c>
    </row>
    <row r="47" spans="1:9" x14ac:dyDescent="0.25">
      <c r="A47" s="71"/>
      <c r="B47" s="224"/>
      <c r="C47" s="224"/>
      <c r="D47" s="224"/>
      <c r="E47" s="72"/>
      <c r="F47" s="73"/>
      <c r="I47" s="129" t="str">
        <f t="shared" si="2"/>
        <v/>
      </c>
    </row>
    <row r="48" spans="1:9" x14ac:dyDescent="0.25">
      <c r="A48" s="71"/>
      <c r="B48" s="224"/>
      <c r="C48" s="224"/>
      <c r="D48" s="224"/>
      <c r="E48" s="72"/>
      <c r="F48" s="73"/>
      <c r="I48" s="129" t="str">
        <f t="shared" si="2"/>
        <v/>
      </c>
    </row>
    <row r="49" spans="1:9" x14ac:dyDescent="0.25">
      <c r="A49" s="71"/>
      <c r="B49" s="224"/>
      <c r="C49" s="224"/>
      <c r="D49" s="224"/>
      <c r="E49" s="72"/>
      <c r="F49" s="73"/>
      <c r="I49" s="129" t="str">
        <f t="shared" si="2"/>
        <v/>
      </c>
    </row>
    <row r="50" spans="1:9" x14ac:dyDescent="0.25">
      <c r="A50" s="71"/>
      <c r="B50" s="224"/>
      <c r="C50" s="224"/>
      <c r="D50" s="224"/>
      <c r="E50" s="72"/>
      <c r="F50" s="73"/>
      <c r="I50" s="129" t="str">
        <f t="shared" si="2"/>
        <v/>
      </c>
    </row>
    <row r="51" spans="1:9" x14ac:dyDescent="0.25">
      <c r="A51" s="71"/>
      <c r="B51" s="224"/>
      <c r="C51" s="224"/>
      <c r="D51" s="224"/>
      <c r="E51" s="72"/>
      <c r="F51" s="73"/>
      <c r="I51" s="129" t="str">
        <f t="shared" si="2"/>
        <v/>
      </c>
    </row>
    <row r="52" spans="1:9" x14ac:dyDescent="0.25">
      <c r="A52" s="71"/>
      <c r="B52" s="224"/>
      <c r="C52" s="224"/>
      <c r="D52" s="224"/>
      <c r="E52" s="72"/>
      <c r="F52" s="73"/>
      <c r="I52" s="129" t="str">
        <f t="shared" si="2"/>
        <v/>
      </c>
    </row>
    <row r="53" spans="1:9" x14ac:dyDescent="0.25">
      <c r="A53" s="71"/>
      <c r="B53" s="224"/>
      <c r="C53" s="224"/>
      <c r="D53" s="224"/>
      <c r="E53" s="72"/>
      <c r="F53" s="73"/>
      <c r="I53" s="129" t="str">
        <f t="shared" si="2"/>
        <v/>
      </c>
    </row>
    <row r="54" spans="1:9" x14ac:dyDescent="0.25">
      <c r="A54" s="71"/>
      <c r="B54" s="224"/>
      <c r="C54" s="224"/>
      <c r="D54" s="224"/>
      <c r="E54" s="72"/>
      <c r="F54" s="73"/>
      <c r="I54" s="129" t="str">
        <f t="shared" si="2"/>
        <v/>
      </c>
    </row>
    <row r="55" spans="1:9" x14ac:dyDescent="0.25">
      <c r="A55" s="71"/>
      <c r="B55" s="224"/>
      <c r="C55" s="224"/>
      <c r="D55" s="224"/>
      <c r="E55" s="72"/>
      <c r="F55" s="73"/>
      <c r="I55" s="129" t="str">
        <f t="shared" si="2"/>
        <v/>
      </c>
    </row>
    <row r="56" spans="1:9" x14ac:dyDescent="0.25">
      <c r="A56" s="71"/>
      <c r="B56" s="224"/>
      <c r="C56" s="224"/>
      <c r="D56" s="224"/>
      <c r="E56" s="72"/>
      <c r="F56" s="73"/>
      <c r="I56" s="129" t="str">
        <f t="shared" si="2"/>
        <v/>
      </c>
    </row>
    <row r="57" spans="1:9" x14ac:dyDescent="0.25">
      <c r="A57" s="71"/>
      <c r="B57" s="224"/>
      <c r="C57" s="224"/>
      <c r="D57" s="224"/>
      <c r="E57" s="72"/>
      <c r="F57" s="73"/>
      <c r="I57" s="129" t="str">
        <f t="shared" si="2"/>
        <v/>
      </c>
    </row>
    <row r="58" spans="1:9" x14ac:dyDescent="0.25">
      <c r="A58" s="71"/>
      <c r="B58" s="224"/>
      <c r="C58" s="224"/>
      <c r="D58" s="224"/>
      <c r="E58" s="72"/>
      <c r="F58" s="73"/>
      <c r="I58" s="129" t="str">
        <f t="shared" si="2"/>
        <v/>
      </c>
    </row>
    <row r="59" spans="1:9" x14ac:dyDescent="0.25">
      <c r="A59" s="71"/>
      <c r="B59" s="224"/>
      <c r="C59" s="224"/>
      <c r="D59" s="224"/>
      <c r="E59" s="72"/>
      <c r="F59" s="73"/>
      <c r="I59" s="129" t="str">
        <f t="shared" si="2"/>
        <v/>
      </c>
    </row>
    <row r="60" spans="1:9" x14ac:dyDescent="0.25">
      <c r="A60" s="71"/>
      <c r="B60" s="224"/>
      <c r="C60" s="224"/>
      <c r="D60" s="224"/>
      <c r="E60" s="72"/>
      <c r="F60" s="73"/>
      <c r="I60" s="129" t="str">
        <f t="shared" si="2"/>
        <v/>
      </c>
    </row>
    <row r="61" spans="1:9" x14ac:dyDescent="0.25">
      <c r="A61" s="71"/>
      <c r="B61" s="224"/>
      <c r="C61" s="224"/>
      <c r="D61" s="224"/>
      <c r="E61" s="72"/>
      <c r="F61" s="73"/>
      <c r="I61" s="129" t="str">
        <f t="shared" si="2"/>
        <v/>
      </c>
    </row>
    <row r="62" spans="1:9" x14ac:dyDescent="0.25">
      <c r="A62" s="71"/>
      <c r="B62" s="224"/>
      <c r="C62" s="224"/>
      <c r="D62" s="224"/>
      <c r="E62" s="72"/>
      <c r="F62" s="73"/>
      <c r="I62" s="129" t="str">
        <f t="shared" si="2"/>
        <v/>
      </c>
    </row>
    <row r="63" spans="1:9" x14ac:dyDescent="0.25">
      <c r="A63" s="71"/>
      <c r="B63" s="224"/>
      <c r="C63" s="224"/>
      <c r="D63" s="224"/>
      <c r="E63" s="72"/>
      <c r="F63" s="73"/>
      <c r="I63" s="129" t="str">
        <f t="shared" si="2"/>
        <v/>
      </c>
    </row>
    <row r="64" spans="1:9" x14ac:dyDescent="0.25">
      <c r="A64" s="71"/>
      <c r="B64" s="224"/>
      <c r="C64" s="224"/>
      <c r="D64" s="224"/>
      <c r="E64" s="72"/>
      <c r="F64" s="73"/>
      <c r="I64" s="129" t="str">
        <f t="shared" si="2"/>
        <v/>
      </c>
    </row>
    <row r="65" spans="1:9" x14ac:dyDescent="0.25">
      <c r="A65" s="71"/>
      <c r="B65" s="224"/>
      <c r="C65" s="224"/>
      <c r="D65" s="224"/>
      <c r="E65" s="72"/>
      <c r="F65" s="73"/>
      <c r="I65" s="129" t="str">
        <f t="shared" si="2"/>
        <v/>
      </c>
    </row>
    <row r="66" spans="1:9" x14ac:dyDescent="0.25">
      <c r="A66" s="71"/>
      <c r="B66" s="224"/>
      <c r="C66" s="224"/>
      <c r="D66" s="224"/>
      <c r="E66" s="72"/>
      <c r="F66" s="73"/>
      <c r="I66" s="129" t="str">
        <f t="shared" si="2"/>
        <v/>
      </c>
    </row>
    <row r="67" spans="1:9" x14ac:dyDescent="0.25">
      <c r="A67" s="71"/>
      <c r="B67" s="224"/>
      <c r="C67" s="224"/>
      <c r="D67" s="224"/>
      <c r="E67" s="72"/>
      <c r="F67" s="73"/>
      <c r="I67" s="129" t="str">
        <f t="shared" si="2"/>
        <v/>
      </c>
    </row>
    <row r="68" spans="1:9" x14ac:dyDescent="0.25">
      <c r="A68" s="71"/>
      <c r="B68" s="224"/>
      <c r="C68" s="224"/>
      <c r="D68" s="224"/>
      <c r="E68" s="72"/>
      <c r="F68" s="73"/>
      <c r="I68" s="129" t="str">
        <f t="shared" si="2"/>
        <v/>
      </c>
    </row>
    <row r="69" spans="1:9" x14ac:dyDescent="0.25">
      <c r="A69" s="71"/>
      <c r="B69" s="224"/>
      <c r="C69" s="224"/>
      <c r="D69" s="224"/>
      <c r="E69" s="72"/>
      <c r="F69" s="73"/>
      <c r="I69" s="129" t="str">
        <f t="shared" si="2"/>
        <v/>
      </c>
    </row>
    <row r="70" spans="1:9" x14ac:dyDescent="0.25">
      <c r="A70" s="71"/>
      <c r="B70" s="224"/>
      <c r="C70" s="224"/>
      <c r="D70" s="224"/>
      <c r="E70" s="72"/>
      <c r="F70" s="73"/>
      <c r="I70" s="129" t="str">
        <f t="shared" si="2"/>
        <v/>
      </c>
    </row>
    <row r="71" spans="1:9" x14ac:dyDescent="0.25">
      <c r="A71" s="71"/>
      <c r="B71" s="224"/>
      <c r="C71" s="224"/>
      <c r="D71" s="224"/>
      <c r="E71" s="72"/>
      <c r="F71" s="73"/>
      <c r="I71" s="129" t="str">
        <f t="shared" si="2"/>
        <v/>
      </c>
    </row>
    <row r="72" spans="1:9" x14ac:dyDescent="0.25">
      <c r="A72" s="71"/>
      <c r="B72" s="224"/>
      <c r="C72" s="224"/>
      <c r="D72" s="224"/>
      <c r="E72" s="72"/>
      <c r="F72" s="73"/>
      <c r="I72" s="129" t="str">
        <f t="shared" si="2"/>
        <v/>
      </c>
    </row>
    <row r="73" spans="1:9" x14ac:dyDescent="0.25">
      <c r="A73" s="71"/>
      <c r="B73" s="224"/>
      <c r="C73" s="224"/>
      <c r="D73" s="224"/>
      <c r="E73" s="72"/>
      <c r="F73" s="73"/>
      <c r="I73" s="129" t="str">
        <f t="shared" si="2"/>
        <v/>
      </c>
    </row>
    <row r="74" spans="1:9" x14ac:dyDescent="0.25">
      <c r="A74" s="71"/>
      <c r="B74" s="224"/>
      <c r="C74" s="224"/>
      <c r="D74" s="224"/>
      <c r="E74" s="72"/>
      <c r="F74" s="73"/>
      <c r="I74" s="129" t="str">
        <f t="shared" si="2"/>
        <v/>
      </c>
    </row>
    <row r="75" spans="1:9" x14ac:dyDescent="0.25">
      <c r="A75" s="71"/>
      <c r="B75" s="224"/>
      <c r="C75" s="224"/>
      <c r="D75" s="224"/>
      <c r="E75" s="72"/>
      <c r="F75" s="73"/>
      <c r="I75" s="129" t="str">
        <f t="shared" si="2"/>
        <v/>
      </c>
    </row>
    <row r="76" spans="1:9" x14ac:dyDescent="0.25">
      <c r="A76" s="71"/>
      <c r="B76" s="224"/>
      <c r="C76" s="224"/>
      <c r="D76" s="224"/>
      <c r="E76" s="72"/>
      <c r="F76" s="73"/>
      <c r="I76" s="129" t="str">
        <f t="shared" si="2"/>
        <v/>
      </c>
    </row>
    <row r="77" spans="1:9" x14ac:dyDescent="0.25">
      <c r="A77" s="71"/>
      <c r="B77" s="224"/>
      <c r="C77" s="224"/>
      <c r="D77" s="224"/>
      <c r="E77" s="72"/>
      <c r="F77" s="73"/>
      <c r="I77" s="129" t="str">
        <f t="shared" si="2"/>
        <v/>
      </c>
    </row>
    <row r="78" spans="1:9" x14ac:dyDescent="0.25">
      <c r="A78" s="71"/>
      <c r="B78" s="224"/>
      <c r="C78" s="224"/>
      <c r="D78" s="224"/>
      <c r="E78" s="72"/>
      <c r="F78" s="73"/>
      <c r="I78" s="129" t="str">
        <f t="shared" si="2"/>
        <v/>
      </c>
    </row>
    <row r="79" spans="1:9" x14ac:dyDescent="0.25">
      <c r="A79" s="71"/>
      <c r="B79" s="224"/>
      <c r="C79" s="224"/>
      <c r="D79" s="224"/>
      <c r="E79" s="72"/>
      <c r="F79" s="73"/>
      <c r="I79" s="129" t="str">
        <f t="shared" si="2"/>
        <v/>
      </c>
    </row>
    <row r="80" spans="1:9" x14ac:dyDescent="0.25">
      <c r="A80" s="71"/>
      <c r="B80" s="224"/>
      <c r="C80" s="224"/>
      <c r="D80" s="224"/>
      <c r="E80" s="72"/>
      <c r="F80" s="73"/>
      <c r="I80" s="129" t="str">
        <f t="shared" si="2"/>
        <v/>
      </c>
    </row>
    <row r="81" spans="1:9" x14ac:dyDescent="0.25">
      <c r="A81" s="71"/>
      <c r="B81" s="224"/>
      <c r="C81" s="224"/>
      <c r="D81" s="224"/>
      <c r="E81" s="72"/>
      <c r="F81" s="73"/>
      <c r="I81" s="129" t="str">
        <f t="shared" si="2"/>
        <v/>
      </c>
    </row>
    <row r="82" spans="1:9" x14ac:dyDescent="0.25">
      <c r="A82" s="71"/>
      <c r="B82" s="224"/>
      <c r="C82" s="224"/>
      <c r="D82" s="224"/>
      <c r="E82" s="72"/>
      <c r="F82" s="73"/>
      <c r="I82" s="129" t="str">
        <f t="shared" si="2"/>
        <v/>
      </c>
    </row>
    <row r="83" spans="1:9" x14ac:dyDescent="0.25">
      <c r="A83" s="71"/>
      <c r="B83" s="224"/>
      <c r="C83" s="224"/>
      <c r="D83" s="224"/>
      <c r="E83" s="72"/>
      <c r="F83" s="73"/>
      <c r="I83" s="129" t="str">
        <f t="shared" si="2"/>
        <v/>
      </c>
    </row>
    <row r="84" spans="1:9" x14ac:dyDescent="0.25">
      <c r="A84" s="71"/>
      <c r="B84" s="224"/>
      <c r="C84" s="224"/>
      <c r="D84" s="224"/>
      <c r="E84" s="72"/>
      <c r="F84" s="73"/>
      <c r="I84" s="129" t="str">
        <f t="shared" si="2"/>
        <v/>
      </c>
    </row>
    <row r="85" spans="1:9" x14ac:dyDescent="0.25">
      <c r="A85" s="71"/>
      <c r="B85" s="224"/>
      <c r="C85" s="224"/>
      <c r="D85" s="224"/>
      <c r="E85" s="72"/>
      <c r="F85" s="73"/>
      <c r="I85" s="129" t="str">
        <f t="shared" si="2"/>
        <v/>
      </c>
    </row>
    <row r="86" spans="1:9" x14ac:dyDescent="0.25">
      <c r="A86" s="71"/>
      <c r="B86" s="224"/>
      <c r="C86" s="224"/>
      <c r="D86" s="224"/>
      <c r="E86" s="72"/>
      <c r="F86" s="73"/>
      <c r="I86" s="129" t="str">
        <f t="shared" si="2"/>
        <v/>
      </c>
    </row>
    <row r="87" spans="1:9" x14ac:dyDescent="0.25">
      <c r="A87" s="71"/>
      <c r="B87" s="224"/>
      <c r="C87" s="224"/>
      <c r="D87" s="224"/>
      <c r="E87" s="72"/>
      <c r="F87" s="73"/>
      <c r="I87" s="129" t="str">
        <f t="shared" si="2"/>
        <v/>
      </c>
    </row>
    <row r="88" spans="1:9" x14ac:dyDescent="0.25">
      <c r="A88" s="71"/>
      <c r="B88" s="224"/>
      <c r="C88" s="224"/>
      <c r="D88" s="224"/>
      <c r="E88" s="72"/>
      <c r="F88" s="73"/>
      <c r="I88" s="129" t="str">
        <f t="shared" si="2"/>
        <v/>
      </c>
    </row>
    <row r="89" spans="1:9" x14ac:dyDescent="0.25">
      <c r="A89" s="71"/>
      <c r="B89" s="224"/>
      <c r="C89" s="224"/>
      <c r="D89" s="224"/>
      <c r="E89" s="72"/>
      <c r="F89" s="73"/>
      <c r="I89" s="129" t="str">
        <f t="shared" si="2"/>
        <v/>
      </c>
    </row>
    <row r="90" spans="1:9" x14ac:dyDescent="0.25">
      <c r="A90" s="71"/>
      <c r="B90" s="224"/>
      <c r="C90" s="224"/>
      <c r="D90" s="224"/>
      <c r="E90" s="72"/>
      <c r="F90" s="73"/>
      <c r="I90" s="129" t="str">
        <f t="shared" si="2"/>
        <v/>
      </c>
    </row>
    <row r="91" spans="1:9" x14ac:dyDescent="0.25">
      <c r="A91" s="71"/>
      <c r="B91" s="224"/>
      <c r="C91" s="224"/>
      <c r="D91" s="224"/>
      <c r="E91" s="72"/>
      <c r="F91" s="73"/>
      <c r="I91" s="129" t="str">
        <f t="shared" si="2"/>
        <v/>
      </c>
    </row>
    <row r="92" spans="1:9" x14ac:dyDescent="0.25">
      <c r="A92" s="71"/>
      <c r="B92" s="224"/>
      <c r="C92" s="224"/>
      <c r="D92" s="224"/>
      <c r="E92" s="72"/>
      <c r="F92" s="73"/>
      <c r="I92" s="129" t="str">
        <f t="shared" si="2"/>
        <v/>
      </c>
    </row>
    <row r="93" spans="1:9" x14ac:dyDescent="0.25">
      <c r="A93" s="71"/>
      <c r="B93" s="224"/>
      <c r="C93" s="224"/>
      <c r="D93" s="224"/>
      <c r="E93" s="72"/>
      <c r="F93" s="73"/>
      <c r="I93" s="129" t="str">
        <f t="shared" si="2"/>
        <v/>
      </c>
    </row>
    <row r="94" spans="1:9" x14ac:dyDescent="0.25">
      <c r="A94" s="71"/>
      <c r="B94" s="224"/>
      <c r="C94" s="224"/>
      <c r="D94" s="224"/>
      <c r="E94" s="72"/>
      <c r="F94" s="73"/>
      <c r="I94" s="129" t="str">
        <f t="shared" si="2"/>
        <v/>
      </c>
    </row>
    <row r="95" spans="1:9" x14ac:dyDescent="0.25">
      <c r="A95" s="71"/>
      <c r="B95" s="224"/>
      <c r="C95" s="224"/>
      <c r="D95" s="224"/>
      <c r="E95" s="72"/>
      <c r="F95" s="73"/>
      <c r="I95" s="129" t="str">
        <f t="shared" ref="I95:I108" si="3">IF(A95="","",HYPERLINK("#'Action Items'!A1", "Go back to Action Items"))</f>
        <v/>
      </c>
    </row>
    <row r="96" spans="1:9" x14ac:dyDescent="0.25">
      <c r="A96" s="71"/>
      <c r="B96" s="224"/>
      <c r="C96" s="224"/>
      <c r="D96" s="224"/>
      <c r="E96" s="72"/>
      <c r="F96" s="73"/>
      <c r="I96" s="129" t="str">
        <f t="shared" si="3"/>
        <v/>
      </c>
    </row>
    <row r="97" spans="1:9" x14ac:dyDescent="0.25">
      <c r="A97" s="71"/>
      <c r="B97" s="224"/>
      <c r="C97" s="224"/>
      <c r="D97" s="224"/>
      <c r="E97" s="72"/>
      <c r="F97" s="73"/>
      <c r="I97" s="129" t="str">
        <f t="shared" si="3"/>
        <v/>
      </c>
    </row>
    <row r="98" spans="1:9" x14ac:dyDescent="0.25">
      <c r="A98" s="71"/>
      <c r="B98" s="224"/>
      <c r="C98" s="224"/>
      <c r="D98" s="224"/>
      <c r="E98" s="72"/>
      <c r="F98" s="73"/>
      <c r="I98" s="129" t="str">
        <f t="shared" si="3"/>
        <v/>
      </c>
    </row>
    <row r="99" spans="1:9" x14ac:dyDescent="0.25">
      <c r="A99" s="71"/>
      <c r="B99" s="224"/>
      <c r="C99" s="224"/>
      <c r="D99" s="224"/>
      <c r="E99" s="72"/>
      <c r="F99" s="73"/>
      <c r="I99" s="129" t="str">
        <f t="shared" si="3"/>
        <v/>
      </c>
    </row>
    <row r="100" spans="1:9" x14ac:dyDescent="0.25">
      <c r="A100" s="71"/>
      <c r="B100" s="224"/>
      <c r="C100" s="224"/>
      <c r="D100" s="224"/>
      <c r="E100" s="72"/>
      <c r="F100" s="73"/>
      <c r="I100" s="129" t="str">
        <f t="shared" si="3"/>
        <v/>
      </c>
    </row>
    <row r="101" spans="1:9" x14ac:dyDescent="0.25">
      <c r="A101" s="71"/>
      <c r="B101" s="224"/>
      <c r="C101" s="224"/>
      <c r="D101" s="224"/>
      <c r="E101" s="72"/>
      <c r="F101" s="73"/>
      <c r="I101" s="129" t="str">
        <f t="shared" si="3"/>
        <v/>
      </c>
    </row>
    <row r="102" spans="1:9" x14ac:dyDescent="0.25">
      <c r="A102" s="71"/>
      <c r="B102" s="224"/>
      <c r="C102" s="224"/>
      <c r="D102" s="224"/>
      <c r="E102" s="72"/>
      <c r="F102" s="73"/>
      <c r="I102" s="129" t="str">
        <f t="shared" si="3"/>
        <v/>
      </c>
    </row>
    <row r="103" spans="1:9" x14ac:dyDescent="0.25">
      <c r="A103" s="71"/>
      <c r="B103" s="224"/>
      <c r="C103" s="224"/>
      <c r="D103" s="224"/>
      <c r="E103" s="72"/>
      <c r="F103" s="73"/>
      <c r="I103" s="129" t="str">
        <f t="shared" si="3"/>
        <v/>
      </c>
    </row>
    <row r="104" spans="1:9" x14ac:dyDescent="0.25">
      <c r="A104" s="71"/>
      <c r="B104" s="224"/>
      <c r="C104" s="224"/>
      <c r="D104" s="224"/>
      <c r="E104" s="72"/>
      <c r="F104" s="73"/>
      <c r="I104" s="129" t="str">
        <f t="shared" si="3"/>
        <v/>
      </c>
    </row>
    <row r="105" spans="1:9" x14ac:dyDescent="0.25">
      <c r="A105" s="71"/>
      <c r="B105" s="224"/>
      <c r="C105" s="224"/>
      <c r="D105" s="224"/>
      <c r="E105" s="72"/>
      <c r="F105" s="73"/>
      <c r="I105" s="129" t="str">
        <f t="shared" si="3"/>
        <v/>
      </c>
    </row>
    <row r="106" spans="1:9" x14ac:dyDescent="0.25">
      <c r="A106" s="71"/>
      <c r="B106" s="224"/>
      <c r="C106" s="224"/>
      <c r="D106" s="224"/>
      <c r="E106" s="72"/>
      <c r="F106" s="73"/>
      <c r="I106" s="129" t="str">
        <f t="shared" si="3"/>
        <v/>
      </c>
    </row>
    <row r="107" spans="1:9" x14ac:dyDescent="0.25">
      <c r="A107" s="71"/>
      <c r="B107" s="224"/>
      <c r="C107" s="224"/>
      <c r="D107" s="224"/>
      <c r="E107" s="72"/>
      <c r="F107" s="73"/>
      <c r="I107" s="129" t="str">
        <f t="shared" si="3"/>
        <v/>
      </c>
    </row>
    <row r="108" spans="1:9" x14ac:dyDescent="0.25">
      <c r="A108" s="71"/>
      <c r="B108" s="224"/>
      <c r="C108" s="224"/>
      <c r="D108" s="224"/>
      <c r="E108" s="72"/>
      <c r="F108" s="73"/>
      <c r="I108" s="129" t="str">
        <f t="shared" si="3"/>
        <v/>
      </c>
    </row>
    <row r="109" spans="1:9" x14ac:dyDescent="0.25">
      <c r="I109" s="129"/>
    </row>
    <row r="110" spans="1:9" x14ac:dyDescent="0.25">
      <c r="I110" s="129"/>
    </row>
  </sheetData>
  <mergeCells count="4">
    <mergeCell ref="E8:G8"/>
    <mergeCell ref="E10:G10"/>
    <mergeCell ref="E11:G11"/>
    <mergeCell ref="E12:G12"/>
  </mergeCells>
  <conditionalFormatting sqref="B19:N19 B25:N26 J20:N24">
    <cfRule type="iconSet" priority="3">
      <iconSet>
        <cfvo type="percent" val="0"/>
        <cfvo type="num" val="1"/>
        <cfvo type="num" val="3"/>
      </iconSet>
    </cfRule>
  </conditionalFormatting>
  <conditionalFormatting sqref="B24:H24">
    <cfRule type="iconSet" priority="2">
      <iconSet>
        <cfvo type="percent" val="0"/>
        <cfvo type="num" val="1"/>
        <cfvo type="num" val="3"/>
      </iconSet>
    </cfRule>
  </conditionalFormatting>
  <conditionalFormatting sqref="I24">
    <cfRule type="iconSet" priority="1">
      <iconSet>
        <cfvo type="percent" val="0"/>
        <cfvo type="num" val="1"/>
        <cfvo type="num" val="3"/>
      </iconSet>
    </cfRule>
  </conditionalFormatting>
  <dataValidations count="4">
    <dataValidation allowBlank="1" showInputMessage="1" showErrorMessage="1" prompt="TK, License, NRE or Royalty" sqref="B7"/>
    <dataValidation allowBlank="1" showInputMessage="1" showErrorMessage="1" prompt="IPD or CSD" sqref="B8"/>
    <dataValidation allowBlank="1" showInputMessage="1" showErrorMessage="1" prompt="70% - 100% : Most likely close in this quarter_x000a_40% - 60% : Normal chance to close_x000a_0% - 30% : Low chance to close" sqref="B10"/>
    <dataValidation allowBlank="1" showInputMessage="1" showErrorMessage="1" prompt="Q1, Q2, Q3 or Q4" sqref="B11"/>
  </dataValidations>
  <hyperlinks>
    <hyperlink ref="A1" location="Menu!A1" display="Back To Menu"/>
    <hyperlink ref="B1" location="'Regular Cases'!A1" display="Regular Cases"/>
    <hyperlink ref="C1" location="QECD!B4" display="QECD"/>
    <hyperlink ref="D1" location="'Action Items'!A1" display="Action Items"/>
    <hyperlink ref="E1" location="Summary!A1" display="Summary"/>
    <hyperlink ref="F1" location="Weekly!A1" display="Weekly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Please choose &quot;High&quot;, &quot;Low&quot; or &quot;Funnel&quot; from the drop-down list, or enter it yourself._x000a__x000a_Funnel -- This project is being cooked and may go real in the next few quarters.">
          <x14:formula1>
            <xm:f>Worksheet!$A$2:$A$4</xm:f>
          </x14:formula1>
          <xm:sqref>B12</xm:sqref>
        </x14:dataValidation>
      </x14:dataValidations>
    </ext>
  </extLst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Q110"/>
  <sheetViews>
    <sheetView workbookViewId="0">
      <pane ySplit="2" topLeftCell="A3" activePane="bottomLeft" state="frozen"/>
      <selection pane="bottomLeft"/>
    </sheetView>
  </sheetViews>
  <sheetFormatPr defaultColWidth="18.42578125" defaultRowHeight="15" x14ac:dyDescent="0.25"/>
  <cols>
    <col min="1" max="1" width="24.5703125" style="1" customWidth="1"/>
    <col min="2" max="8" width="15.85546875" style="1" customWidth="1"/>
    <col min="9" max="9" width="17.140625" style="1" bestFit="1" customWidth="1"/>
    <col min="10" max="11" width="15.85546875" style="1" customWidth="1"/>
    <col min="12" max="14" width="15.85546875" style="1" hidden="1" customWidth="1"/>
    <col min="15" max="17" width="0" style="1" hidden="1" customWidth="1"/>
    <col min="18" max="16384" width="18.42578125" style="1"/>
  </cols>
  <sheetData>
    <row r="1" spans="1:17" s="68" customFormat="1" ht="18.75" x14ac:dyDescent="0.25">
      <c r="A1" s="226" t="s">
        <v>150</v>
      </c>
      <c r="B1" s="226" t="s">
        <v>149</v>
      </c>
      <c r="C1" s="226" t="s">
        <v>113</v>
      </c>
      <c r="D1" s="226" t="s">
        <v>21</v>
      </c>
      <c r="E1" s="226" t="s">
        <v>114</v>
      </c>
      <c r="F1" s="226" t="s">
        <v>177</v>
      </c>
    </row>
    <row r="2" spans="1:17" ht="4.5" customHeight="1" x14ac:dyDescent="0.25"/>
    <row r="3" spans="1:17" ht="28.5" x14ac:dyDescent="0.45">
      <c r="D3" s="223" t="str">
        <f ca="1">MID(CELL("filename",A1),FIND("]",CELL("filename",A1))+1,255)  &amp; IF(B5&lt;&gt;"", " : " &amp; B5 &amp; " - " &amp; B6, "")</f>
        <v>Project 45</v>
      </c>
    </row>
    <row r="4" spans="1:17" ht="18.75" x14ac:dyDescent="0.3">
      <c r="A4" s="115" t="s">
        <v>141</v>
      </c>
      <c r="B4" s="95"/>
      <c r="C4" s="95"/>
      <c r="D4" s="95"/>
      <c r="E4" s="95"/>
      <c r="F4" s="95" t="s">
        <v>153</v>
      </c>
      <c r="G4" s="95" t="s">
        <v>154</v>
      </c>
      <c r="L4" s="1" t="s">
        <v>147</v>
      </c>
      <c r="M4" s="1" t="s">
        <v>146</v>
      </c>
      <c r="N4" s="1" t="s">
        <v>152</v>
      </c>
      <c r="P4" s="1" t="s">
        <v>158</v>
      </c>
      <c r="Q4" s="1" t="s">
        <v>155</v>
      </c>
    </row>
    <row r="5" spans="1:17" x14ac:dyDescent="0.25">
      <c r="A5" s="95" t="s">
        <v>156</v>
      </c>
      <c r="B5" s="97"/>
      <c r="C5" s="95"/>
      <c r="D5" s="95" t="s">
        <v>20</v>
      </c>
      <c r="E5" s="95"/>
      <c r="F5" s="98"/>
      <c r="G5" s="98"/>
      <c r="L5" s="218" t="str">
        <f>IF(I23&lt;&gt;"", F5,"")</f>
        <v/>
      </c>
      <c r="M5" s="218" t="str">
        <f>IF(I23&lt;&gt;"","",IF(B10&gt;=40%,F5,""))</f>
        <v/>
      </c>
      <c r="N5" s="218">
        <f>IF(I23&lt;&gt;"","",IF(B10&lt;40%,F5,""))</f>
        <v>0</v>
      </c>
      <c r="P5" s="218" t="str">
        <f>IF(I23&lt;&gt;"", F6,"")</f>
        <v/>
      </c>
      <c r="Q5" s="1">
        <f>IF(P5 = "", F6, "")</f>
        <v>0</v>
      </c>
    </row>
    <row r="6" spans="1:17" x14ac:dyDescent="0.25">
      <c r="A6" s="95" t="s">
        <v>157</v>
      </c>
      <c r="B6" s="97"/>
      <c r="C6" s="95"/>
      <c r="D6" s="95" t="s">
        <v>45</v>
      </c>
      <c r="E6" s="95"/>
      <c r="F6" s="98"/>
      <c r="G6" s="98"/>
    </row>
    <row r="7" spans="1:17" x14ac:dyDescent="0.25">
      <c r="A7" s="95" t="s">
        <v>44</v>
      </c>
      <c r="B7" s="97"/>
      <c r="C7" s="95"/>
      <c r="D7" s="95"/>
      <c r="E7" s="95"/>
      <c r="F7" s="95"/>
      <c r="G7" s="95"/>
    </row>
    <row r="8" spans="1:17" x14ac:dyDescent="0.25">
      <c r="A8" s="95" t="s">
        <v>17</v>
      </c>
      <c r="B8" s="97"/>
      <c r="C8" s="95"/>
      <c r="D8" s="95" t="s">
        <v>43</v>
      </c>
      <c r="E8" s="253"/>
      <c r="F8" s="253"/>
      <c r="G8" s="253"/>
    </row>
    <row r="9" spans="1:17" x14ac:dyDescent="0.25">
      <c r="A9" s="95" t="s">
        <v>18</v>
      </c>
      <c r="B9" s="97"/>
      <c r="C9" s="95"/>
      <c r="D9" s="95"/>
      <c r="E9" s="95"/>
      <c r="F9" s="95"/>
      <c r="G9" s="95"/>
    </row>
    <row r="10" spans="1:17" x14ac:dyDescent="0.25">
      <c r="A10" s="95" t="s">
        <v>19</v>
      </c>
      <c r="B10" s="99"/>
      <c r="C10" s="95"/>
      <c r="D10" s="95" t="s">
        <v>159</v>
      </c>
      <c r="E10" s="253"/>
      <c r="F10" s="253"/>
      <c r="G10" s="253"/>
    </row>
    <row r="11" spans="1:17" x14ac:dyDescent="0.25">
      <c r="A11" s="95" t="s">
        <v>166</v>
      </c>
      <c r="B11" s="97"/>
      <c r="C11" s="95"/>
      <c r="D11" s="95" t="s">
        <v>160</v>
      </c>
      <c r="E11" s="253"/>
      <c r="F11" s="253"/>
      <c r="G11" s="253"/>
    </row>
    <row r="12" spans="1:17" x14ac:dyDescent="0.25">
      <c r="A12" s="95" t="s">
        <v>118</v>
      </c>
      <c r="B12" s="97"/>
      <c r="C12" s="95"/>
      <c r="D12" s="95" t="s">
        <v>161</v>
      </c>
      <c r="E12" s="253"/>
      <c r="F12" s="253"/>
      <c r="G12" s="253"/>
    </row>
    <row r="15" spans="1:17" ht="18.75" x14ac:dyDescent="0.3">
      <c r="A15" s="115" t="str">
        <f>"Stage: " &amp; B15</f>
        <v xml:space="preserve">Stage: </v>
      </c>
      <c r="B15" s="132" t="str">
        <f>IF(I23&lt;&gt;"", 10, IF(G23&lt;&gt;"", 8, IF(C23&lt;&gt;"", 6, IF(E18&lt;&gt;"", 4, IF(B18&lt;&gt;"", 2, "")))))</f>
        <v/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</row>
    <row r="16" spans="1:17" x14ac:dyDescent="0.25">
      <c r="A16" s="127" t="s">
        <v>0</v>
      </c>
      <c r="B16" s="216" t="s">
        <v>3</v>
      </c>
      <c r="C16" s="125" t="s">
        <v>6</v>
      </c>
      <c r="D16" s="125" t="s">
        <v>4</v>
      </c>
      <c r="E16" s="216" t="s">
        <v>5</v>
      </c>
      <c r="F16" s="125" t="s">
        <v>7</v>
      </c>
      <c r="G16" s="95"/>
      <c r="H16" s="95"/>
      <c r="I16" s="95"/>
      <c r="J16" s="95"/>
      <c r="K16" s="95"/>
      <c r="L16" s="95"/>
      <c r="M16" s="95"/>
      <c r="N16" s="95"/>
    </row>
    <row r="17" spans="1:14" x14ac:dyDescent="0.25">
      <c r="A17" s="126" t="s">
        <v>42</v>
      </c>
      <c r="B17" s="119"/>
      <c r="C17" s="119"/>
      <c r="D17" s="119"/>
      <c r="E17" s="119"/>
      <c r="F17" s="140"/>
      <c r="G17" s="96"/>
      <c r="H17" s="96"/>
      <c r="I17" s="96"/>
      <c r="J17" s="96"/>
      <c r="K17" s="96"/>
      <c r="L17" s="96"/>
      <c r="M17" s="96"/>
      <c r="N17" s="96"/>
    </row>
    <row r="18" spans="1:14" x14ac:dyDescent="0.25">
      <c r="A18" s="134" t="s">
        <v>1</v>
      </c>
      <c r="B18" s="118"/>
      <c r="C18" s="118"/>
      <c r="D18" s="118"/>
      <c r="E18" s="118"/>
      <c r="F18" s="133"/>
      <c r="G18" s="96"/>
      <c r="H18" s="96"/>
      <c r="I18" s="96"/>
      <c r="J18" s="96"/>
      <c r="K18" s="96"/>
      <c r="L18" s="96"/>
      <c r="M18" s="96"/>
      <c r="N18" s="96"/>
    </row>
    <row r="19" spans="1:14" x14ac:dyDescent="0.25">
      <c r="A19" s="134" t="s">
        <v>2</v>
      </c>
      <c r="B19" s="121" t="str">
        <f ca="1">IF(B18&lt;&gt;"", "Done", IF(B17&lt;&gt;"",(B17-TODAY()),""))</f>
        <v/>
      </c>
      <c r="C19" s="121" t="str">
        <f t="shared" ref="C19:N19" ca="1" si="0">IF(C18&lt;&gt;"", "Done", IF(C17&lt;&gt;"",(C17-TODAY()),""))</f>
        <v/>
      </c>
      <c r="D19" s="121" t="str">
        <f t="shared" ca="1" si="0"/>
        <v/>
      </c>
      <c r="E19" s="121" t="str">
        <f t="shared" ca="1" si="0"/>
        <v/>
      </c>
      <c r="F19" s="122" t="str">
        <f t="shared" ca="1" si="0"/>
        <v/>
      </c>
      <c r="G19" s="100" t="str">
        <f t="shared" ca="1" si="0"/>
        <v/>
      </c>
      <c r="H19" s="100" t="str">
        <f t="shared" ca="1" si="0"/>
        <v/>
      </c>
      <c r="I19" s="100" t="str">
        <f t="shared" ca="1" si="0"/>
        <v/>
      </c>
      <c r="J19" s="76" t="str">
        <f t="shared" ca="1" si="0"/>
        <v/>
      </c>
      <c r="K19" s="76" t="str">
        <f t="shared" ca="1" si="0"/>
        <v/>
      </c>
      <c r="L19" s="76" t="str">
        <f t="shared" ca="1" si="0"/>
        <v/>
      </c>
      <c r="M19" s="76" t="str">
        <f t="shared" ca="1" si="0"/>
        <v/>
      </c>
      <c r="N19" s="76" t="str">
        <f t="shared" ca="1" si="0"/>
        <v/>
      </c>
    </row>
    <row r="20" spans="1:14" x14ac:dyDescent="0.25">
      <c r="A20" s="135"/>
      <c r="B20" s="114"/>
      <c r="C20" s="114"/>
      <c r="D20" s="114"/>
      <c r="E20" s="114"/>
      <c r="F20" s="114"/>
      <c r="G20" s="114"/>
      <c r="H20" s="114"/>
      <c r="I20" s="114"/>
      <c r="J20" s="76"/>
      <c r="K20" s="76"/>
      <c r="L20" s="76"/>
      <c r="M20" s="76"/>
      <c r="N20" s="76"/>
    </row>
    <row r="21" spans="1:14" ht="30" x14ac:dyDescent="0.25">
      <c r="A21" s="126" t="s">
        <v>9</v>
      </c>
      <c r="B21" s="117" t="s">
        <v>8</v>
      </c>
      <c r="C21" s="217" t="s">
        <v>10</v>
      </c>
      <c r="D21" s="117" t="s">
        <v>11</v>
      </c>
      <c r="E21" s="117" t="s">
        <v>12</v>
      </c>
      <c r="F21" s="117" t="s">
        <v>13</v>
      </c>
      <c r="G21" s="217" t="s">
        <v>14</v>
      </c>
      <c r="H21" s="117" t="s">
        <v>16</v>
      </c>
      <c r="I21" s="217" t="s">
        <v>15</v>
      </c>
      <c r="J21" s="76"/>
      <c r="K21" s="76"/>
      <c r="L21" s="76"/>
      <c r="M21" s="76"/>
      <c r="N21" s="76"/>
    </row>
    <row r="22" spans="1:14" x14ac:dyDescent="0.25">
      <c r="A22" s="134" t="s">
        <v>42</v>
      </c>
      <c r="B22" s="118"/>
      <c r="C22" s="118"/>
      <c r="D22" s="118"/>
      <c r="E22" s="118"/>
      <c r="F22" s="118"/>
      <c r="G22" s="118"/>
      <c r="H22" s="118"/>
      <c r="I22" s="133"/>
      <c r="J22" s="76"/>
      <c r="K22" s="76"/>
      <c r="L22" s="76"/>
      <c r="M22" s="76"/>
      <c r="N22" s="76"/>
    </row>
    <row r="23" spans="1:14" x14ac:dyDescent="0.25">
      <c r="A23" s="134" t="s">
        <v>1</v>
      </c>
      <c r="B23" s="118"/>
      <c r="C23" s="118"/>
      <c r="D23" s="118"/>
      <c r="E23" s="118"/>
      <c r="F23" s="118"/>
      <c r="G23" s="118"/>
      <c r="H23" s="118"/>
      <c r="I23" s="133"/>
      <c r="J23" s="76"/>
      <c r="K23" s="76"/>
      <c r="L23" s="76"/>
      <c r="M23" s="76"/>
      <c r="N23" s="76"/>
    </row>
    <row r="24" spans="1:14" x14ac:dyDescent="0.25">
      <c r="A24" s="136" t="s">
        <v>2</v>
      </c>
      <c r="B24" s="124" t="str">
        <f ca="1">IF(B23&lt;&gt;"", "Done", IF(B22&lt;&gt;"",(B22-TODAY()),""))</f>
        <v/>
      </c>
      <c r="C24" s="124" t="str">
        <f t="shared" ref="C24:I24" ca="1" si="1">IF(C23&lt;&gt;"", "Done", IF(C22&lt;&gt;"",(C22-TODAY()),""))</f>
        <v/>
      </c>
      <c r="D24" s="124" t="str">
        <f t="shared" ca="1" si="1"/>
        <v/>
      </c>
      <c r="E24" s="124" t="str">
        <f t="shared" ca="1" si="1"/>
        <v/>
      </c>
      <c r="F24" s="124" t="str">
        <f t="shared" ca="1" si="1"/>
        <v/>
      </c>
      <c r="G24" s="124" t="str">
        <f t="shared" ca="1" si="1"/>
        <v/>
      </c>
      <c r="H24" s="120" t="str">
        <f t="shared" ca="1" si="1"/>
        <v/>
      </c>
      <c r="I24" s="122" t="str">
        <f t="shared" ca="1" si="1"/>
        <v/>
      </c>
      <c r="J24" s="76"/>
      <c r="K24" s="76"/>
      <c r="L24" s="76"/>
      <c r="M24" s="76"/>
      <c r="N24" s="76"/>
    </row>
    <row r="25" spans="1:14" x14ac:dyDescent="0.25">
      <c r="B25" s="76"/>
      <c r="C25" s="76"/>
      <c r="D25" s="76"/>
      <c r="E25" s="76"/>
      <c r="F25" s="76"/>
      <c r="G25" s="76"/>
      <c r="H25" s="123"/>
      <c r="I25" s="76"/>
      <c r="J25" s="76"/>
      <c r="K25" s="76"/>
      <c r="L25" s="76"/>
      <c r="M25" s="76"/>
      <c r="N25" s="76"/>
    </row>
    <row r="26" spans="1:14" x14ac:dyDescent="0.25"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</row>
    <row r="29" spans="1:14" ht="18.75" x14ac:dyDescent="0.3">
      <c r="A29" s="116" t="s">
        <v>21</v>
      </c>
      <c r="B29" s="66" t="s">
        <v>41</v>
      </c>
      <c r="C29" s="66" t="s">
        <v>42</v>
      </c>
      <c r="D29" s="66" t="s">
        <v>1</v>
      </c>
      <c r="E29" s="66" t="s">
        <v>67</v>
      </c>
      <c r="F29" s="1" t="s">
        <v>43</v>
      </c>
    </row>
    <row r="30" spans="1:14" x14ac:dyDescent="0.25">
      <c r="A30" s="71" t="str">
        <f>IF(B30&lt;&gt;"", IF(D30 = "", 1, ""), "")</f>
        <v/>
      </c>
      <c r="B30" s="224"/>
      <c r="C30" s="224"/>
      <c r="D30" s="224"/>
      <c r="E30" s="72"/>
      <c r="F30" s="73"/>
      <c r="I30" s="129" t="str">
        <f>IF(A30="","",HYPERLINK("#'Action Items'!A1", "Go back to Action Items"))</f>
        <v/>
      </c>
    </row>
    <row r="31" spans="1:14" x14ac:dyDescent="0.25">
      <c r="A31" s="71" t="str">
        <f>IF(B31&lt;&gt;"", IF(D31 = "", MAX($A$30:A30)+1, ""), "")</f>
        <v/>
      </c>
      <c r="B31" s="224"/>
      <c r="C31" s="224"/>
      <c r="D31" s="224"/>
      <c r="E31" s="72"/>
      <c r="F31" s="73"/>
      <c r="I31" s="129" t="str">
        <f t="shared" ref="I31:I94" si="2">IF(A31="","",HYPERLINK("#'Action Items'!A1", "Go back to Action Items"))</f>
        <v/>
      </c>
    </row>
    <row r="32" spans="1:14" x14ac:dyDescent="0.25">
      <c r="A32" s="71" t="str">
        <f>IF(B32&lt;&gt;"", IF(D32 = "", MAX($A$30:A31)+1, ""), "")</f>
        <v/>
      </c>
      <c r="B32" s="224"/>
      <c r="C32" s="224"/>
      <c r="D32" s="224"/>
      <c r="E32" s="72"/>
      <c r="F32" s="73"/>
      <c r="I32" s="129" t="str">
        <f t="shared" si="2"/>
        <v/>
      </c>
    </row>
    <row r="33" spans="1:9" x14ac:dyDescent="0.25">
      <c r="A33" s="71" t="str">
        <f>IF(B33&lt;&gt;"", IF(D33 = "", MAX($A$30:A32)+1, ""), "")</f>
        <v/>
      </c>
      <c r="B33" s="224"/>
      <c r="C33" s="224"/>
      <c r="D33" s="224"/>
      <c r="E33" s="72"/>
      <c r="F33" s="73"/>
      <c r="I33" s="129" t="str">
        <f t="shared" si="2"/>
        <v/>
      </c>
    </row>
    <row r="34" spans="1:9" x14ac:dyDescent="0.25">
      <c r="A34" s="71" t="str">
        <f>IF(B34&lt;&gt;"", IF(D34 = "", MAX($A$30:A33)+1, ""), "")</f>
        <v/>
      </c>
      <c r="B34" s="224"/>
      <c r="C34" s="224"/>
      <c r="D34" s="224"/>
      <c r="E34" s="72"/>
      <c r="F34" s="73"/>
      <c r="I34" s="129" t="str">
        <f t="shared" si="2"/>
        <v/>
      </c>
    </row>
    <row r="35" spans="1:9" x14ac:dyDescent="0.25">
      <c r="A35" s="71" t="str">
        <f>IF(B35&lt;&gt;"", IF(D35 = "", MAX($A$30:A34)+1, ""), "")</f>
        <v/>
      </c>
      <c r="B35" s="224"/>
      <c r="C35" s="224"/>
      <c r="D35" s="224"/>
      <c r="E35" s="72"/>
      <c r="F35" s="73"/>
      <c r="I35" s="129" t="str">
        <f t="shared" si="2"/>
        <v/>
      </c>
    </row>
    <row r="36" spans="1:9" x14ac:dyDescent="0.25">
      <c r="A36" s="71" t="str">
        <f>IF(B36&lt;&gt;"", IF(D36 = "", MAX($A$30:A35)+1, ""), "")</f>
        <v/>
      </c>
      <c r="B36" s="224"/>
      <c r="C36" s="224"/>
      <c r="D36" s="224"/>
      <c r="E36" s="72"/>
      <c r="F36" s="73"/>
      <c r="I36" s="129" t="str">
        <f t="shared" si="2"/>
        <v/>
      </c>
    </row>
    <row r="37" spans="1:9" x14ac:dyDescent="0.25">
      <c r="A37" s="71" t="str">
        <f>IF(B37&lt;&gt;"", IF(D37 = "", MAX($A$30:A36)+1, ""), "")</f>
        <v/>
      </c>
      <c r="B37" s="224"/>
      <c r="C37" s="224"/>
      <c r="D37" s="224"/>
      <c r="E37" s="72"/>
      <c r="F37" s="73"/>
      <c r="I37" s="129" t="str">
        <f t="shared" si="2"/>
        <v/>
      </c>
    </row>
    <row r="38" spans="1:9" x14ac:dyDescent="0.25">
      <c r="A38" s="71" t="str">
        <f>IF(B38&lt;&gt;"", IF(D38 = "", MAX($A$30:A37)+1, ""), "")</f>
        <v/>
      </c>
      <c r="B38" s="224"/>
      <c r="C38" s="224"/>
      <c r="D38" s="224"/>
      <c r="E38" s="72"/>
      <c r="F38" s="73"/>
      <c r="I38" s="129" t="str">
        <f t="shared" si="2"/>
        <v/>
      </c>
    </row>
    <row r="39" spans="1:9" x14ac:dyDescent="0.25">
      <c r="A39" s="71" t="str">
        <f>IF(B39&lt;&gt;"", IF(D39 = "", MAX($A$30:A38)+1, ""), "")</f>
        <v/>
      </c>
      <c r="B39" s="224"/>
      <c r="C39" s="224"/>
      <c r="D39" s="224"/>
      <c r="E39" s="72"/>
      <c r="F39" s="73"/>
      <c r="I39" s="129" t="str">
        <f t="shared" si="2"/>
        <v/>
      </c>
    </row>
    <row r="40" spans="1:9" x14ac:dyDescent="0.25">
      <c r="A40" s="71" t="str">
        <f>IF(B40&lt;&gt;"", IF(D40 = "", MAX($A$30:A39)+1, ""), "")</f>
        <v/>
      </c>
      <c r="B40" s="224"/>
      <c r="C40" s="224"/>
      <c r="D40" s="224"/>
      <c r="E40" s="72"/>
      <c r="F40" s="73"/>
      <c r="I40" s="129" t="str">
        <f t="shared" si="2"/>
        <v/>
      </c>
    </row>
    <row r="41" spans="1:9" x14ac:dyDescent="0.25">
      <c r="A41" s="71" t="str">
        <f>IF(B41&lt;&gt;"", IF(D41 = "", MAX($A$30:A40)+1, ""), "")</f>
        <v/>
      </c>
      <c r="B41" s="224"/>
      <c r="C41" s="224"/>
      <c r="D41" s="224"/>
      <c r="E41" s="72"/>
      <c r="F41" s="73"/>
      <c r="I41" s="129" t="str">
        <f t="shared" si="2"/>
        <v/>
      </c>
    </row>
    <row r="42" spans="1:9" x14ac:dyDescent="0.25">
      <c r="A42" s="71" t="str">
        <f>IF(B42&lt;&gt;"", IF(D42 = "", MAX($A$30:A41)+1, ""), "")</f>
        <v/>
      </c>
      <c r="B42" s="224"/>
      <c r="C42" s="224"/>
      <c r="D42" s="224"/>
      <c r="E42" s="72"/>
      <c r="F42" s="73"/>
      <c r="I42" s="129" t="str">
        <f t="shared" si="2"/>
        <v/>
      </c>
    </row>
    <row r="43" spans="1:9" x14ac:dyDescent="0.25">
      <c r="A43" s="71" t="str">
        <f>IF(B43&lt;&gt;"", IF(D43 = "", MAX($A$30:A42)+1, ""), "")</f>
        <v/>
      </c>
      <c r="B43" s="224"/>
      <c r="C43" s="224"/>
      <c r="D43" s="224"/>
      <c r="E43" s="72"/>
      <c r="F43" s="73"/>
      <c r="I43" s="129" t="str">
        <f t="shared" si="2"/>
        <v/>
      </c>
    </row>
    <row r="44" spans="1:9" x14ac:dyDescent="0.25">
      <c r="A44" s="71" t="str">
        <f>IF(B44&lt;&gt;"", IF(D44 = "", MAX($A$30:A43)+1, ""), "")</f>
        <v/>
      </c>
      <c r="B44" s="224"/>
      <c r="C44" s="224"/>
      <c r="D44" s="224"/>
      <c r="E44" s="72"/>
      <c r="F44" s="73"/>
      <c r="I44" s="129" t="str">
        <f t="shared" si="2"/>
        <v/>
      </c>
    </row>
    <row r="45" spans="1:9" x14ac:dyDescent="0.25">
      <c r="A45" s="71"/>
      <c r="B45" s="224"/>
      <c r="C45" s="224"/>
      <c r="D45" s="224"/>
      <c r="E45" s="72"/>
      <c r="F45" s="73"/>
      <c r="I45" s="129" t="str">
        <f t="shared" si="2"/>
        <v/>
      </c>
    </row>
    <row r="46" spans="1:9" x14ac:dyDescent="0.25">
      <c r="A46" s="71"/>
      <c r="B46" s="224"/>
      <c r="C46" s="224"/>
      <c r="D46" s="224"/>
      <c r="E46" s="72"/>
      <c r="F46" s="73"/>
      <c r="I46" s="129" t="str">
        <f t="shared" si="2"/>
        <v/>
      </c>
    </row>
    <row r="47" spans="1:9" x14ac:dyDescent="0.25">
      <c r="A47" s="71"/>
      <c r="B47" s="224"/>
      <c r="C47" s="224"/>
      <c r="D47" s="224"/>
      <c r="E47" s="72"/>
      <c r="F47" s="73"/>
      <c r="I47" s="129" t="str">
        <f t="shared" si="2"/>
        <v/>
      </c>
    </row>
    <row r="48" spans="1:9" x14ac:dyDescent="0.25">
      <c r="A48" s="71"/>
      <c r="B48" s="224"/>
      <c r="C48" s="224"/>
      <c r="D48" s="224"/>
      <c r="E48" s="72"/>
      <c r="F48" s="73"/>
      <c r="I48" s="129" t="str">
        <f t="shared" si="2"/>
        <v/>
      </c>
    </row>
    <row r="49" spans="1:9" x14ac:dyDescent="0.25">
      <c r="A49" s="71"/>
      <c r="B49" s="224"/>
      <c r="C49" s="224"/>
      <c r="D49" s="224"/>
      <c r="E49" s="72"/>
      <c r="F49" s="73"/>
      <c r="I49" s="129" t="str">
        <f t="shared" si="2"/>
        <v/>
      </c>
    </row>
    <row r="50" spans="1:9" x14ac:dyDescent="0.25">
      <c r="A50" s="71"/>
      <c r="B50" s="224"/>
      <c r="C50" s="224"/>
      <c r="D50" s="224"/>
      <c r="E50" s="72"/>
      <c r="F50" s="73"/>
      <c r="I50" s="129" t="str">
        <f t="shared" si="2"/>
        <v/>
      </c>
    </row>
    <row r="51" spans="1:9" x14ac:dyDescent="0.25">
      <c r="A51" s="71"/>
      <c r="B51" s="224"/>
      <c r="C51" s="224"/>
      <c r="D51" s="224"/>
      <c r="E51" s="72"/>
      <c r="F51" s="73"/>
      <c r="I51" s="129" t="str">
        <f t="shared" si="2"/>
        <v/>
      </c>
    </row>
    <row r="52" spans="1:9" x14ac:dyDescent="0.25">
      <c r="A52" s="71"/>
      <c r="B52" s="224"/>
      <c r="C52" s="224"/>
      <c r="D52" s="224"/>
      <c r="E52" s="72"/>
      <c r="F52" s="73"/>
      <c r="I52" s="129" t="str">
        <f t="shared" si="2"/>
        <v/>
      </c>
    </row>
    <row r="53" spans="1:9" x14ac:dyDescent="0.25">
      <c r="A53" s="71"/>
      <c r="B53" s="224"/>
      <c r="C53" s="224"/>
      <c r="D53" s="224"/>
      <c r="E53" s="72"/>
      <c r="F53" s="73"/>
      <c r="I53" s="129" t="str">
        <f t="shared" si="2"/>
        <v/>
      </c>
    </row>
    <row r="54" spans="1:9" x14ac:dyDescent="0.25">
      <c r="A54" s="71"/>
      <c r="B54" s="224"/>
      <c r="C54" s="224"/>
      <c r="D54" s="224"/>
      <c r="E54" s="72"/>
      <c r="F54" s="73"/>
      <c r="I54" s="129" t="str">
        <f t="shared" si="2"/>
        <v/>
      </c>
    </row>
    <row r="55" spans="1:9" x14ac:dyDescent="0.25">
      <c r="A55" s="71"/>
      <c r="B55" s="224"/>
      <c r="C55" s="224"/>
      <c r="D55" s="224"/>
      <c r="E55" s="72"/>
      <c r="F55" s="73"/>
      <c r="I55" s="129" t="str">
        <f t="shared" si="2"/>
        <v/>
      </c>
    </row>
    <row r="56" spans="1:9" x14ac:dyDescent="0.25">
      <c r="A56" s="71"/>
      <c r="B56" s="224"/>
      <c r="C56" s="224"/>
      <c r="D56" s="224"/>
      <c r="E56" s="72"/>
      <c r="F56" s="73"/>
      <c r="I56" s="129" t="str">
        <f t="shared" si="2"/>
        <v/>
      </c>
    </row>
    <row r="57" spans="1:9" x14ac:dyDescent="0.25">
      <c r="A57" s="71"/>
      <c r="B57" s="224"/>
      <c r="C57" s="224"/>
      <c r="D57" s="224"/>
      <c r="E57" s="72"/>
      <c r="F57" s="73"/>
      <c r="I57" s="129" t="str">
        <f t="shared" si="2"/>
        <v/>
      </c>
    </row>
    <row r="58" spans="1:9" x14ac:dyDescent="0.25">
      <c r="A58" s="71"/>
      <c r="B58" s="224"/>
      <c r="C58" s="224"/>
      <c r="D58" s="224"/>
      <c r="E58" s="72"/>
      <c r="F58" s="73"/>
      <c r="I58" s="129" t="str">
        <f t="shared" si="2"/>
        <v/>
      </c>
    </row>
    <row r="59" spans="1:9" x14ac:dyDescent="0.25">
      <c r="A59" s="71"/>
      <c r="B59" s="224"/>
      <c r="C59" s="224"/>
      <c r="D59" s="224"/>
      <c r="E59" s="72"/>
      <c r="F59" s="73"/>
      <c r="I59" s="129" t="str">
        <f t="shared" si="2"/>
        <v/>
      </c>
    </row>
    <row r="60" spans="1:9" x14ac:dyDescent="0.25">
      <c r="A60" s="71"/>
      <c r="B60" s="224"/>
      <c r="C60" s="224"/>
      <c r="D60" s="224"/>
      <c r="E60" s="72"/>
      <c r="F60" s="73"/>
      <c r="I60" s="129" t="str">
        <f t="shared" si="2"/>
        <v/>
      </c>
    </row>
    <row r="61" spans="1:9" x14ac:dyDescent="0.25">
      <c r="A61" s="71"/>
      <c r="B61" s="224"/>
      <c r="C61" s="224"/>
      <c r="D61" s="224"/>
      <c r="E61" s="72"/>
      <c r="F61" s="73"/>
      <c r="I61" s="129" t="str">
        <f t="shared" si="2"/>
        <v/>
      </c>
    </row>
    <row r="62" spans="1:9" x14ac:dyDescent="0.25">
      <c r="A62" s="71"/>
      <c r="B62" s="224"/>
      <c r="C62" s="224"/>
      <c r="D62" s="224"/>
      <c r="E62" s="72"/>
      <c r="F62" s="73"/>
      <c r="I62" s="129" t="str">
        <f t="shared" si="2"/>
        <v/>
      </c>
    </row>
    <row r="63" spans="1:9" x14ac:dyDescent="0.25">
      <c r="A63" s="71"/>
      <c r="B63" s="224"/>
      <c r="C63" s="224"/>
      <c r="D63" s="224"/>
      <c r="E63" s="72"/>
      <c r="F63" s="73"/>
      <c r="I63" s="129" t="str">
        <f t="shared" si="2"/>
        <v/>
      </c>
    </row>
    <row r="64" spans="1:9" x14ac:dyDescent="0.25">
      <c r="A64" s="71"/>
      <c r="B64" s="224"/>
      <c r="C64" s="224"/>
      <c r="D64" s="224"/>
      <c r="E64" s="72"/>
      <c r="F64" s="73"/>
      <c r="I64" s="129" t="str">
        <f t="shared" si="2"/>
        <v/>
      </c>
    </row>
    <row r="65" spans="1:9" x14ac:dyDescent="0.25">
      <c r="A65" s="71"/>
      <c r="B65" s="224"/>
      <c r="C65" s="224"/>
      <c r="D65" s="224"/>
      <c r="E65" s="72"/>
      <c r="F65" s="73"/>
      <c r="I65" s="129" t="str">
        <f t="shared" si="2"/>
        <v/>
      </c>
    </row>
    <row r="66" spans="1:9" x14ac:dyDescent="0.25">
      <c r="A66" s="71"/>
      <c r="B66" s="224"/>
      <c r="C66" s="224"/>
      <c r="D66" s="224"/>
      <c r="E66" s="72"/>
      <c r="F66" s="73"/>
      <c r="I66" s="129" t="str">
        <f t="shared" si="2"/>
        <v/>
      </c>
    </row>
    <row r="67" spans="1:9" x14ac:dyDescent="0.25">
      <c r="A67" s="71"/>
      <c r="B67" s="224"/>
      <c r="C67" s="224"/>
      <c r="D67" s="224"/>
      <c r="E67" s="72"/>
      <c r="F67" s="73"/>
      <c r="I67" s="129" t="str">
        <f t="shared" si="2"/>
        <v/>
      </c>
    </row>
    <row r="68" spans="1:9" x14ac:dyDescent="0.25">
      <c r="A68" s="71"/>
      <c r="B68" s="224"/>
      <c r="C68" s="224"/>
      <c r="D68" s="224"/>
      <c r="E68" s="72"/>
      <c r="F68" s="73"/>
      <c r="I68" s="129" t="str">
        <f t="shared" si="2"/>
        <v/>
      </c>
    </row>
    <row r="69" spans="1:9" x14ac:dyDescent="0.25">
      <c r="A69" s="71"/>
      <c r="B69" s="224"/>
      <c r="C69" s="224"/>
      <c r="D69" s="224"/>
      <c r="E69" s="72"/>
      <c r="F69" s="73"/>
      <c r="I69" s="129" t="str">
        <f t="shared" si="2"/>
        <v/>
      </c>
    </row>
    <row r="70" spans="1:9" x14ac:dyDescent="0.25">
      <c r="A70" s="71"/>
      <c r="B70" s="224"/>
      <c r="C70" s="224"/>
      <c r="D70" s="224"/>
      <c r="E70" s="72"/>
      <c r="F70" s="73"/>
      <c r="I70" s="129" t="str">
        <f t="shared" si="2"/>
        <v/>
      </c>
    </row>
    <row r="71" spans="1:9" x14ac:dyDescent="0.25">
      <c r="A71" s="71"/>
      <c r="B71" s="224"/>
      <c r="C71" s="224"/>
      <c r="D71" s="224"/>
      <c r="E71" s="72"/>
      <c r="F71" s="73"/>
      <c r="I71" s="129" t="str">
        <f t="shared" si="2"/>
        <v/>
      </c>
    </row>
    <row r="72" spans="1:9" x14ac:dyDescent="0.25">
      <c r="A72" s="71"/>
      <c r="B72" s="224"/>
      <c r="C72" s="224"/>
      <c r="D72" s="224"/>
      <c r="E72" s="72"/>
      <c r="F72" s="73"/>
      <c r="I72" s="129" t="str">
        <f t="shared" si="2"/>
        <v/>
      </c>
    </row>
    <row r="73" spans="1:9" x14ac:dyDescent="0.25">
      <c r="A73" s="71"/>
      <c r="B73" s="224"/>
      <c r="C73" s="224"/>
      <c r="D73" s="224"/>
      <c r="E73" s="72"/>
      <c r="F73" s="73"/>
      <c r="I73" s="129" t="str">
        <f t="shared" si="2"/>
        <v/>
      </c>
    </row>
    <row r="74" spans="1:9" x14ac:dyDescent="0.25">
      <c r="A74" s="71"/>
      <c r="B74" s="224"/>
      <c r="C74" s="224"/>
      <c r="D74" s="224"/>
      <c r="E74" s="72"/>
      <c r="F74" s="73"/>
      <c r="I74" s="129" t="str">
        <f t="shared" si="2"/>
        <v/>
      </c>
    </row>
    <row r="75" spans="1:9" x14ac:dyDescent="0.25">
      <c r="A75" s="71"/>
      <c r="B75" s="224"/>
      <c r="C75" s="224"/>
      <c r="D75" s="224"/>
      <c r="E75" s="72"/>
      <c r="F75" s="73"/>
      <c r="I75" s="129" t="str">
        <f t="shared" si="2"/>
        <v/>
      </c>
    </row>
    <row r="76" spans="1:9" x14ac:dyDescent="0.25">
      <c r="A76" s="71"/>
      <c r="B76" s="224"/>
      <c r="C76" s="224"/>
      <c r="D76" s="224"/>
      <c r="E76" s="72"/>
      <c r="F76" s="73"/>
      <c r="I76" s="129" t="str">
        <f t="shared" si="2"/>
        <v/>
      </c>
    </row>
    <row r="77" spans="1:9" x14ac:dyDescent="0.25">
      <c r="A77" s="71"/>
      <c r="B77" s="224"/>
      <c r="C77" s="224"/>
      <c r="D77" s="224"/>
      <c r="E77" s="72"/>
      <c r="F77" s="73"/>
      <c r="I77" s="129" t="str">
        <f t="shared" si="2"/>
        <v/>
      </c>
    </row>
    <row r="78" spans="1:9" x14ac:dyDescent="0.25">
      <c r="A78" s="71"/>
      <c r="B78" s="224"/>
      <c r="C78" s="224"/>
      <c r="D78" s="224"/>
      <c r="E78" s="72"/>
      <c r="F78" s="73"/>
      <c r="I78" s="129" t="str">
        <f t="shared" si="2"/>
        <v/>
      </c>
    </row>
    <row r="79" spans="1:9" x14ac:dyDescent="0.25">
      <c r="A79" s="71"/>
      <c r="B79" s="224"/>
      <c r="C79" s="224"/>
      <c r="D79" s="224"/>
      <c r="E79" s="72"/>
      <c r="F79" s="73"/>
      <c r="I79" s="129" t="str">
        <f t="shared" si="2"/>
        <v/>
      </c>
    </row>
    <row r="80" spans="1:9" x14ac:dyDescent="0.25">
      <c r="A80" s="71"/>
      <c r="B80" s="224"/>
      <c r="C80" s="224"/>
      <c r="D80" s="224"/>
      <c r="E80" s="72"/>
      <c r="F80" s="73"/>
      <c r="I80" s="129" t="str">
        <f t="shared" si="2"/>
        <v/>
      </c>
    </row>
    <row r="81" spans="1:9" x14ac:dyDescent="0.25">
      <c r="A81" s="71"/>
      <c r="B81" s="224"/>
      <c r="C81" s="224"/>
      <c r="D81" s="224"/>
      <c r="E81" s="72"/>
      <c r="F81" s="73"/>
      <c r="I81" s="129" t="str">
        <f t="shared" si="2"/>
        <v/>
      </c>
    </row>
    <row r="82" spans="1:9" x14ac:dyDescent="0.25">
      <c r="A82" s="71"/>
      <c r="B82" s="224"/>
      <c r="C82" s="224"/>
      <c r="D82" s="224"/>
      <c r="E82" s="72"/>
      <c r="F82" s="73"/>
      <c r="I82" s="129" t="str">
        <f t="shared" si="2"/>
        <v/>
      </c>
    </row>
    <row r="83" spans="1:9" x14ac:dyDescent="0.25">
      <c r="A83" s="71"/>
      <c r="B83" s="224"/>
      <c r="C83" s="224"/>
      <c r="D83" s="224"/>
      <c r="E83" s="72"/>
      <c r="F83" s="73"/>
      <c r="I83" s="129" t="str">
        <f t="shared" si="2"/>
        <v/>
      </c>
    </row>
    <row r="84" spans="1:9" x14ac:dyDescent="0.25">
      <c r="A84" s="71"/>
      <c r="B84" s="224"/>
      <c r="C84" s="224"/>
      <c r="D84" s="224"/>
      <c r="E84" s="72"/>
      <c r="F84" s="73"/>
      <c r="I84" s="129" t="str">
        <f t="shared" si="2"/>
        <v/>
      </c>
    </row>
    <row r="85" spans="1:9" x14ac:dyDescent="0.25">
      <c r="A85" s="71"/>
      <c r="B85" s="224"/>
      <c r="C85" s="224"/>
      <c r="D85" s="224"/>
      <c r="E85" s="72"/>
      <c r="F85" s="73"/>
      <c r="I85" s="129" t="str">
        <f t="shared" si="2"/>
        <v/>
      </c>
    </row>
    <row r="86" spans="1:9" x14ac:dyDescent="0.25">
      <c r="A86" s="71"/>
      <c r="B86" s="224"/>
      <c r="C86" s="224"/>
      <c r="D86" s="224"/>
      <c r="E86" s="72"/>
      <c r="F86" s="73"/>
      <c r="I86" s="129" t="str">
        <f t="shared" si="2"/>
        <v/>
      </c>
    </row>
    <row r="87" spans="1:9" x14ac:dyDescent="0.25">
      <c r="A87" s="71"/>
      <c r="B87" s="224"/>
      <c r="C87" s="224"/>
      <c r="D87" s="224"/>
      <c r="E87" s="72"/>
      <c r="F87" s="73"/>
      <c r="I87" s="129" t="str">
        <f t="shared" si="2"/>
        <v/>
      </c>
    </row>
    <row r="88" spans="1:9" x14ac:dyDescent="0.25">
      <c r="A88" s="71"/>
      <c r="B88" s="224"/>
      <c r="C88" s="224"/>
      <c r="D88" s="224"/>
      <c r="E88" s="72"/>
      <c r="F88" s="73"/>
      <c r="I88" s="129" t="str">
        <f t="shared" si="2"/>
        <v/>
      </c>
    </row>
    <row r="89" spans="1:9" x14ac:dyDescent="0.25">
      <c r="A89" s="71"/>
      <c r="B89" s="224"/>
      <c r="C89" s="224"/>
      <c r="D89" s="224"/>
      <c r="E89" s="72"/>
      <c r="F89" s="73"/>
      <c r="I89" s="129" t="str">
        <f t="shared" si="2"/>
        <v/>
      </c>
    </row>
    <row r="90" spans="1:9" x14ac:dyDescent="0.25">
      <c r="A90" s="71"/>
      <c r="B90" s="224"/>
      <c r="C90" s="224"/>
      <c r="D90" s="224"/>
      <c r="E90" s="72"/>
      <c r="F90" s="73"/>
      <c r="I90" s="129" t="str">
        <f t="shared" si="2"/>
        <v/>
      </c>
    </row>
    <row r="91" spans="1:9" x14ac:dyDescent="0.25">
      <c r="A91" s="71"/>
      <c r="B91" s="224"/>
      <c r="C91" s="224"/>
      <c r="D91" s="224"/>
      <c r="E91" s="72"/>
      <c r="F91" s="73"/>
      <c r="I91" s="129" t="str">
        <f t="shared" si="2"/>
        <v/>
      </c>
    </row>
    <row r="92" spans="1:9" x14ac:dyDescent="0.25">
      <c r="A92" s="71"/>
      <c r="B92" s="224"/>
      <c r="C92" s="224"/>
      <c r="D92" s="224"/>
      <c r="E92" s="72"/>
      <c r="F92" s="73"/>
      <c r="I92" s="129" t="str">
        <f t="shared" si="2"/>
        <v/>
      </c>
    </row>
    <row r="93" spans="1:9" x14ac:dyDescent="0.25">
      <c r="A93" s="71"/>
      <c r="B93" s="224"/>
      <c r="C93" s="224"/>
      <c r="D93" s="224"/>
      <c r="E93" s="72"/>
      <c r="F93" s="73"/>
      <c r="I93" s="129" t="str">
        <f t="shared" si="2"/>
        <v/>
      </c>
    </row>
    <row r="94" spans="1:9" x14ac:dyDescent="0.25">
      <c r="A94" s="71"/>
      <c r="B94" s="224"/>
      <c r="C94" s="224"/>
      <c r="D94" s="224"/>
      <c r="E94" s="72"/>
      <c r="F94" s="73"/>
      <c r="I94" s="129" t="str">
        <f t="shared" si="2"/>
        <v/>
      </c>
    </row>
    <row r="95" spans="1:9" x14ac:dyDescent="0.25">
      <c r="A95" s="71"/>
      <c r="B95" s="224"/>
      <c r="C95" s="224"/>
      <c r="D95" s="224"/>
      <c r="E95" s="72"/>
      <c r="F95" s="73"/>
      <c r="I95" s="129" t="str">
        <f t="shared" ref="I95:I108" si="3">IF(A95="","",HYPERLINK("#'Action Items'!A1", "Go back to Action Items"))</f>
        <v/>
      </c>
    </row>
    <row r="96" spans="1:9" x14ac:dyDescent="0.25">
      <c r="A96" s="71"/>
      <c r="B96" s="224"/>
      <c r="C96" s="224"/>
      <c r="D96" s="224"/>
      <c r="E96" s="72"/>
      <c r="F96" s="73"/>
      <c r="I96" s="129" t="str">
        <f t="shared" si="3"/>
        <v/>
      </c>
    </row>
    <row r="97" spans="1:9" x14ac:dyDescent="0.25">
      <c r="A97" s="71"/>
      <c r="B97" s="224"/>
      <c r="C97" s="224"/>
      <c r="D97" s="224"/>
      <c r="E97" s="72"/>
      <c r="F97" s="73"/>
      <c r="I97" s="129" t="str">
        <f t="shared" si="3"/>
        <v/>
      </c>
    </row>
    <row r="98" spans="1:9" x14ac:dyDescent="0.25">
      <c r="A98" s="71"/>
      <c r="B98" s="224"/>
      <c r="C98" s="224"/>
      <c r="D98" s="224"/>
      <c r="E98" s="72"/>
      <c r="F98" s="73"/>
      <c r="I98" s="129" t="str">
        <f t="shared" si="3"/>
        <v/>
      </c>
    </row>
    <row r="99" spans="1:9" x14ac:dyDescent="0.25">
      <c r="A99" s="71"/>
      <c r="B99" s="224"/>
      <c r="C99" s="224"/>
      <c r="D99" s="224"/>
      <c r="E99" s="72"/>
      <c r="F99" s="73"/>
      <c r="I99" s="129" t="str">
        <f t="shared" si="3"/>
        <v/>
      </c>
    </row>
    <row r="100" spans="1:9" x14ac:dyDescent="0.25">
      <c r="A100" s="71"/>
      <c r="B100" s="224"/>
      <c r="C100" s="224"/>
      <c r="D100" s="224"/>
      <c r="E100" s="72"/>
      <c r="F100" s="73"/>
      <c r="I100" s="129" t="str">
        <f t="shared" si="3"/>
        <v/>
      </c>
    </row>
    <row r="101" spans="1:9" x14ac:dyDescent="0.25">
      <c r="A101" s="71"/>
      <c r="B101" s="224"/>
      <c r="C101" s="224"/>
      <c r="D101" s="224"/>
      <c r="E101" s="72"/>
      <c r="F101" s="73"/>
      <c r="I101" s="129" t="str">
        <f t="shared" si="3"/>
        <v/>
      </c>
    </row>
    <row r="102" spans="1:9" x14ac:dyDescent="0.25">
      <c r="A102" s="71"/>
      <c r="B102" s="224"/>
      <c r="C102" s="224"/>
      <c r="D102" s="224"/>
      <c r="E102" s="72"/>
      <c r="F102" s="73"/>
      <c r="I102" s="129" t="str">
        <f t="shared" si="3"/>
        <v/>
      </c>
    </row>
    <row r="103" spans="1:9" x14ac:dyDescent="0.25">
      <c r="A103" s="71"/>
      <c r="B103" s="224"/>
      <c r="C103" s="224"/>
      <c r="D103" s="224"/>
      <c r="E103" s="72"/>
      <c r="F103" s="73"/>
      <c r="I103" s="129" t="str">
        <f t="shared" si="3"/>
        <v/>
      </c>
    </row>
    <row r="104" spans="1:9" x14ac:dyDescent="0.25">
      <c r="A104" s="71"/>
      <c r="B104" s="224"/>
      <c r="C104" s="224"/>
      <c r="D104" s="224"/>
      <c r="E104" s="72"/>
      <c r="F104" s="73"/>
      <c r="I104" s="129" t="str">
        <f t="shared" si="3"/>
        <v/>
      </c>
    </row>
    <row r="105" spans="1:9" x14ac:dyDescent="0.25">
      <c r="A105" s="71"/>
      <c r="B105" s="224"/>
      <c r="C105" s="224"/>
      <c r="D105" s="224"/>
      <c r="E105" s="72"/>
      <c r="F105" s="73"/>
      <c r="I105" s="129" t="str">
        <f t="shared" si="3"/>
        <v/>
      </c>
    </row>
    <row r="106" spans="1:9" x14ac:dyDescent="0.25">
      <c r="A106" s="71"/>
      <c r="B106" s="224"/>
      <c r="C106" s="224"/>
      <c r="D106" s="224"/>
      <c r="E106" s="72"/>
      <c r="F106" s="73"/>
      <c r="I106" s="129" t="str">
        <f t="shared" si="3"/>
        <v/>
      </c>
    </row>
    <row r="107" spans="1:9" x14ac:dyDescent="0.25">
      <c r="A107" s="71"/>
      <c r="B107" s="224"/>
      <c r="C107" s="224"/>
      <c r="D107" s="224"/>
      <c r="E107" s="72"/>
      <c r="F107" s="73"/>
      <c r="I107" s="129" t="str">
        <f t="shared" si="3"/>
        <v/>
      </c>
    </row>
    <row r="108" spans="1:9" x14ac:dyDescent="0.25">
      <c r="A108" s="71"/>
      <c r="B108" s="224"/>
      <c r="C108" s="224"/>
      <c r="D108" s="224"/>
      <c r="E108" s="72"/>
      <c r="F108" s="73"/>
      <c r="I108" s="129" t="str">
        <f t="shared" si="3"/>
        <v/>
      </c>
    </row>
    <row r="109" spans="1:9" x14ac:dyDescent="0.25">
      <c r="I109" s="129"/>
    </row>
    <row r="110" spans="1:9" x14ac:dyDescent="0.25">
      <c r="I110" s="129"/>
    </row>
  </sheetData>
  <mergeCells count="4">
    <mergeCell ref="E8:G8"/>
    <mergeCell ref="E10:G10"/>
    <mergeCell ref="E11:G11"/>
    <mergeCell ref="E12:G12"/>
  </mergeCells>
  <conditionalFormatting sqref="B19:N19 B25:N26 J20:N24">
    <cfRule type="iconSet" priority="3">
      <iconSet>
        <cfvo type="percent" val="0"/>
        <cfvo type="num" val="1"/>
        <cfvo type="num" val="3"/>
      </iconSet>
    </cfRule>
  </conditionalFormatting>
  <conditionalFormatting sqref="B24:H24">
    <cfRule type="iconSet" priority="2">
      <iconSet>
        <cfvo type="percent" val="0"/>
        <cfvo type="num" val="1"/>
        <cfvo type="num" val="3"/>
      </iconSet>
    </cfRule>
  </conditionalFormatting>
  <conditionalFormatting sqref="I24">
    <cfRule type="iconSet" priority="1">
      <iconSet>
        <cfvo type="percent" val="0"/>
        <cfvo type="num" val="1"/>
        <cfvo type="num" val="3"/>
      </iconSet>
    </cfRule>
  </conditionalFormatting>
  <dataValidations count="4">
    <dataValidation allowBlank="1" showInputMessage="1" showErrorMessage="1" prompt="TK, License, NRE or Royalty" sqref="B7"/>
    <dataValidation allowBlank="1" showInputMessage="1" showErrorMessage="1" prompt="IPD or CSD" sqref="B8"/>
    <dataValidation allowBlank="1" showInputMessage="1" showErrorMessage="1" prompt="70% - 100% : Most likely close in this quarter_x000a_40% - 60% : Normal chance to close_x000a_0% - 30% : Low chance to close" sqref="B10"/>
    <dataValidation allowBlank="1" showInputMessage="1" showErrorMessage="1" prompt="Q1, Q2, Q3 or Q4" sqref="B11"/>
  </dataValidations>
  <hyperlinks>
    <hyperlink ref="A1" location="Menu!A1" display="Back To Menu"/>
    <hyperlink ref="B1" location="'Regular Cases'!A1" display="Regular Cases"/>
    <hyperlink ref="C1" location="QECD!B4" display="QECD"/>
    <hyperlink ref="D1" location="'Action Items'!A1" display="Action Items"/>
    <hyperlink ref="E1" location="Summary!A1" display="Summary"/>
    <hyperlink ref="F1" location="Weekly!A1" display="Weekly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Please choose &quot;High&quot;, &quot;Low&quot; or &quot;Funnel&quot; from the drop-down list, or enter it yourself._x000a__x000a_Funnel -- This project is being cooked and may go real in the next few quarters.">
          <x14:formula1>
            <xm:f>Worksheet!$A$2:$A$4</xm:f>
          </x14:formula1>
          <xm:sqref>B12</xm:sqref>
        </x14:dataValidation>
      </x14:dataValidations>
    </ext>
  </extLst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Q110"/>
  <sheetViews>
    <sheetView workbookViewId="0">
      <pane ySplit="2" topLeftCell="A3" activePane="bottomLeft" state="frozen"/>
      <selection pane="bottomLeft"/>
    </sheetView>
  </sheetViews>
  <sheetFormatPr defaultColWidth="18.42578125" defaultRowHeight="15" x14ac:dyDescent="0.25"/>
  <cols>
    <col min="1" max="1" width="24.5703125" style="1" customWidth="1"/>
    <col min="2" max="8" width="15.85546875" style="1" customWidth="1"/>
    <col min="9" max="9" width="17.140625" style="1" bestFit="1" customWidth="1"/>
    <col min="10" max="11" width="15.85546875" style="1" customWidth="1"/>
    <col min="12" max="14" width="15.85546875" style="1" hidden="1" customWidth="1"/>
    <col min="15" max="17" width="0" style="1" hidden="1" customWidth="1"/>
    <col min="18" max="16384" width="18.42578125" style="1"/>
  </cols>
  <sheetData>
    <row r="1" spans="1:17" s="68" customFormat="1" ht="18.75" x14ac:dyDescent="0.25">
      <c r="A1" s="226" t="s">
        <v>150</v>
      </c>
      <c r="B1" s="226" t="s">
        <v>149</v>
      </c>
      <c r="C1" s="226" t="s">
        <v>113</v>
      </c>
      <c r="D1" s="226" t="s">
        <v>21</v>
      </c>
      <c r="E1" s="226" t="s">
        <v>114</v>
      </c>
      <c r="F1" s="226" t="s">
        <v>177</v>
      </c>
    </row>
    <row r="2" spans="1:17" ht="4.5" customHeight="1" x14ac:dyDescent="0.25"/>
    <row r="3" spans="1:17" ht="28.5" x14ac:dyDescent="0.45">
      <c r="D3" s="223" t="str">
        <f ca="1">MID(CELL("filename",A1),FIND("]",CELL("filename",A1))+1,255)  &amp; IF(B5&lt;&gt;"", " : " &amp; B5 &amp; " - " &amp; B6, "")</f>
        <v>Project 46</v>
      </c>
    </row>
    <row r="4" spans="1:17" ht="18.75" x14ac:dyDescent="0.3">
      <c r="A4" s="115" t="s">
        <v>141</v>
      </c>
      <c r="B4" s="95"/>
      <c r="C4" s="95"/>
      <c r="D4" s="95"/>
      <c r="E4" s="95"/>
      <c r="F4" s="95" t="s">
        <v>153</v>
      </c>
      <c r="G4" s="95" t="s">
        <v>154</v>
      </c>
      <c r="L4" s="1" t="s">
        <v>147</v>
      </c>
      <c r="M4" s="1" t="s">
        <v>146</v>
      </c>
      <c r="N4" s="1" t="s">
        <v>152</v>
      </c>
      <c r="P4" s="1" t="s">
        <v>158</v>
      </c>
      <c r="Q4" s="1" t="s">
        <v>155</v>
      </c>
    </row>
    <row r="5" spans="1:17" x14ac:dyDescent="0.25">
      <c r="A5" s="95" t="s">
        <v>156</v>
      </c>
      <c r="B5" s="97"/>
      <c r="C5" s="95"/>
      <c r="D5" s="95" t="s">
        <v>20</v>
      </c>
      <c r="E5" s="95"/>
      <c r="F5" s="98"/>
      <c r="G5" s="98"/>
      <c r="L5" s="218" t="str">
        <f>IF(I23&lt;&gt;"", F5,"")</f>
        <v/>
      </c>
      <c r="M5" s="218" t="str">
        <f>IF(I23&lt;&gt;"","",IF(B10&gt;=40%,F5,""))</f>
        <v/>
      </c>
      <c r="N5" s="218">
        <f>IF(I23&lt;&gt;"","",IF(B10&lt;40%,F5,""))</f>
        <v>0</v>
      </c>
      <c r="P5" s="218" t="str">
        <f>IF(I23&lt;&gt;"", F6,"")</f>
        <v/>
      </c>
      <c r="Q5" s="1">
        <f>IF(P5 = "", F6, "")</f>
        <v>0</v>
      </c>
    </row>
    <row r="6" spans="1:17" x14ac:dyDescent="0.25">
      <c r="A6" s="95" t="s">
        <v>157</v>
      </c>
      <c r="B6" s="97"/>
      <c r="C6" s="95"/>
      <c r="D6" s="95" t="s">
        <v>45</v>
      </c>
      <c r="E6" s="95"/>
      <c r="F6" s="98"/>
      <c r="G6" s="98"/>
    </row>
    <row r="7" spans="1:17" x14ac:dyDescent="0.25">
      <c r="A7" s="95" t="s">
        <v>44</v>
      </c>
      <c r="B7" s="97"/>
      <c r="C7" s="95"/>
      <c r="D7" s="95"/>
      <c r="E7" s="95"/>
      <c r="F7" s="95"/>
      <c r="G7" s="95"/>
    </row>
    <row r="8" spans="1:17" x14ac:dyDescent="0.25">
      <c r="A8" s="95" t="s">
        <v>17</v>
      </c>
      <c r="B8" s="97"/>
      <c r="C8" s="95"/>
      <c r="D8" s="95" t="s">
        <v>43</v>
      </c>
      <c r="E8" s="253"/>
      <c r="F8" s="253"/>
      <c r="G8" s="253"/>
    </row>
    <row r="9" spans="1:17" x14ac:dyDescent="0.25">
      <c r="A9" s="95" t="s">
        <v>18</v>
      </c>
      <c r="B9" s="97"/>
      <c r="C9" s="95"/>
      <c r="D9" s="95"/>
      <c r="E9" s="95"/>
      <c r="F9" s="95"/>
      <c r="G9" s="95"/>
    </row>
    <row r="10" spans="1:17" x14ac:dyDescent="0.25">
      <c r="A10" s="95" t="s">
        <v>19</v>
      </c>
      <c r="B10" s="99"/>
      <c r="C10" s="95"/>
      <c r="D10" s="95" t="s">
        <v>159</v>
      </c>
      <c r="E10" s="253"/>
      <c r="F10" s="253"/>
      <c r="G10" s="253"/>
    </row>
    <row r="11" spans="1:17" x14ac:dyDescent="0.25">
      <c r="A11" s="95" t="s">
        <v>166</v>
      </c>
      <c r="B11" s="97"/>
      <c r="C11" s="95"/>
      <c r="D11" s="95" t="s">
        <v>160</v>
      </c>
      <c r="E11" s="253"/>
      <c r="F11" s="253"/>
      <c r="G11" s="253"/>
    </row>
    <row r="12" spans="1:17" x14ac:dyDescent="0.25">
      <c r="A12" s="95" t="s">
        <v>118</v>
      </c>
      <c r="B12" s="97"/>
      <c r="C12" s="95"/>
      <c r="D12" s="95" t="s">
        <v>161</v>
      </c>
      <c r="E12" s="253"/>
      <c r="F12" s="253"/>
      <c r="G12" s="253"/>
    </row>
    <row r="15" spans="1:17" ht="18.75" x14ac:dyDescent="0.3">
      <c r="A15" s="115" t="str">
        <f>"Stage: " &amp; B15</f>
        <v xml:space="preserve">Stage: </v>
      </c>
      <c r="B15" s="132" t="str">
        <f>IF(I23&lt;&gt;"", 10, IF(G23&lt;&gt;"", 8, IF(C23&lt;&gt;"", 6, IF(E18&lt;&gt;"", 4, IF(B18&lt;&gt;"", 2, "")))))</f>
        <v/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</row>
    <row r="16" spans="1:17" x14ac:dyDescent="0.25">
      <c r="A16" s="127" t="s">
        <v>0</v>
      </c>
      <c r="B16" s="216" t="s">
        <v>3</v>
      </c>
      <c r="C16" s="125" t="s">
        <v>6</v>
      </c>
      <c r="D16" s="125" t="s">
        <v>4</v>
      </c>
      <c r="E16" s="216" t="s">
        <v>5</v>
      </c>
      <c r="F16" s="125" t="s">
        <v>7</v>
      </c>
      <c r="G16" s="95"/>
      <c r="H16" s="95"/>
      <c r="I16" s="95"/>
      <c r="J16" s="95"/>
      <c r="K16" s="95"/>
      <c r="L16" s="95"/>
      <c r="M16" s="95"/>
      <c r="N16" s="95"/>
    </row>
    <row r="17" spans="1:14" x14ac:dyDescent="0.25">
      <c r="A17" s="126" t="s">
        <v>42</v>
      </c>
      <c r="B17" s="119"/>
      <c r="C17" s="119"/>
      <c r="D17" s="119"/>
      <c r="E17" s="119"/>
      <c r="F17" s="140"/>
      <c r="G17" s="96"/>
      <c r="H17" s="96"/>
      <c r="I17" s="96"/>
      <c r="J17" s="96"/>
      <c r="K17" s="96"/>
      <c r="L17" s="96"/>
      <c r="M17" s="96"/>
      <c r="N17" s="96"/>
    </row>
    <row r="18" spans="1:14" x14ac:dyDescent="0.25">
      <c r="A18" s="134" t="s">
        <v>1</v>
      </c>
      <c r="B18" s="118"/>
      <c r="C18" s="118"/>
      <c r="D18" s="118"/>
      <c r="E18" s="118"/>
      <c r="F18" s="133"/>
      <c r="G18" s="96"/>
      <c r="H18" s="96"/>
      <c r="I18" s="96"/>
      <c r="J18" s="96"/>
      <c r="K18" s="96"/>
      <c r="L18" s="96"/>
      <c r="M18" s="96"/>
      <c r="N18" s="96"/>
    </row>
    <row r="19" spans="1:14" x14ac:dyDescent="0.25">
      <c r="A19" s="134" t="s">
        <v>2</v>
      </c>
      <c r="B19" s="121" t="str">
        <f ca="1">IF(B18&lt;&gt;"", "Done", IF(B17&lt;&gt;"",(B17-TODAY()),""))</f>
        <v/>
      </c>
      <c r="C19" s="121" t="str">
        <f t="shared" ref="C19:N19" ca="1" si="0">IF(C18&lt;&gt;"", "Done", IF(C17&lt;&gt;"",(C17-TODAY()),""))</f>
        <v/>
      </c>
      <c r="D19" s="121" t="str">
        <f t="shared" ca="1" si="0"/>
        <v/>
      </c>
      <c r="E19" s="121" t="str">
        <f t="shared" ca="1" si="0"/>
        <v/>
      </c>
      <c r="F19" s="122" t="str">
        <f t="shared" ca="1" si="0"/>
        <v/>
      </c>
      <c r="G19" s="100" t="str">
        <f t="shared" ca="1" si="0"/>
        <v/>
      </c>
      <c r="H19" s="100" t="str">
        <f t="shared" ca="1" si="0"/>
        <v/>
      </c>
      <c r="I19" s="100" t="str">
        <f t="shared" ca="1" si="0"/>
        <v/>
      </c>
      <c r="J19" s="76" t="str">
        <f t="shared" ca="1" si="0"/>
        <v/>
      </c>
      <c r="K19" s="76" t="str">
        <f t="shared" ca="1" si="0"/>
        <v/>
      </c>
      <c r="L19" s="76" t="str">
        <f t="shared" ca="1" si="0"/>
        <v/>
      </c>
      <c r="M19" s="76" t="str">
        <f t="shared" ca="1" si="0"/>
        <v/>
      </c>
      <c r="N19" s="76" t="str">
        <f t="shared" ca="1" si="0"/>
        <v/>
      </c>
    </row>
    <row r="20" spans="1:14" x14ac:dyDescent="0.25">
      <c r="A20" s="135"/>
      <c r="B20" s="114"/>
      <c r="C20" s="114"/>
      <c r="D20" s="114"/>
      <c r="E20" s="114"/>
      <c r="F20" s="114"/>
      <c r="G20" s="114"/>
      <c r="H20" s="114"/>
      <c r="I20" s="114"/>
      <c r="J20" s="76"/>
      <c r="K20" s="76"/>
      <c r="L20" s="76"/>
      <c r="M20" s="76"/>
      <c r="N20" s="76"/>
    </row>
    <row r="21" spans="1:14" ht="30" x14ac:dyDescent="0.25">
      <c r="A21" s="126" t="s">
        <v>9</v>
      </c>
      <c r="B21" s="117" t="s">
        <v>8</v>
      </c>
      <c r="C21" s="217" t="s">
        <v>10</v>
      </c>
      <c r="D21" s="117" t="s">
        <v>11</v>
      </c>
      <c r="E21" s="117" t="s">
        <v>12</v>
      </c>
      <c r="F21" s="117" t="s">
        <v>13</v>
      </c>
      <c r="G21" s="217" t="s">
        <v>14</v>
      </c>
      <c r="H21" s="117" t="s">
        <v>16</v>
      </c>
      <c r="I21" s="217" t="s">
        <v>15</v>
      </c>
      <c r="J21" s="76"/>
      <c r="K21" s="76"/>
      <c r="L21" s="76"/>
      <c r="M21" s="76"/>
      <c r="N21" s="76"/>
    </row>
    <row r="22" spans="1:14" x14ac:dyDescent="0.25">
      <c r="A22" s="134" t="s">
        <v>42</v>
      </c>
      <c r="B22" s="118"/>
      <c r="C22" s="118"/>
      <c r="D22" s="118"/>
      <c r="E22" s="118"/>
      <c r="F22" s="118"/>
      <c r="G22" s="118"/>
      <c r="H22" s="118"/>
      <c r="I22" s="133"/>
      <c r="J22" s="76"/>
      <c r="K22" s="76"/>
      <c r="L22" s="76"/>
      <c r="M22" s="76"/>
      <c r="N22" s="76"/>
    </row>
    <row r="23" spans="1:14" x14ac:dyDescent="0.25">
      <c r="A23" s="134" t="s">
        <v>1</v>
      </c>
      <c r="B23" s="118"/>
      <c r="C23" s="118"/>
      <c r="D23" s="118"/>
      <c r="E23" s="118"/>
      <c r="F23" s="118"/>
      <c r="G23" s="118"/>
      <c r="H23" s="118"/>
      <c r="I23" s="133"/>
      <c r="J23" s="76"/>
      <c r="K23" s="76"/>
      <c r="L23" s="76"/>
      <c r="M23" s="76"/>
      <c r="N23" s="76"/>
    </row>
    <row r="24" spans="1:14" x14ac:dyDescent="0.25">
      <c r="A24" s="136" t="s">
        <v>2</v>
      </c>
      <c r="B24" s="124" t="str">
        <f ca="1">IF(B23&lt;&gt;"", "Done", IF(B22&lt;&gt;"",(B22-TODAY()),""))</f>
        <v/>
      </c>
      <c r="C24" s="124" t="str">
        <f t="shared" ref="C24:I24" ca="1" si="1">IF(C23&lt;&gt;"", "Done", IF(C22&lt;&gt;"",(C22-TODAY()),""))</f>
        <v/>
      </c>
      <c r="D24" s="124" t="str">
        <f t="shared" ca="1" si="1"/>
        <v/>
      </c>
      <c r="E24" s="124" t="str">
        <f t="shared" ca="1" si="1"/>
        <v/>
      </c>
      <c r="F24" s="124" t="str">
        <f t="shared" ca="1" si="1"/>
        <v/>
      </c>
      <c r="G24" s="124" t="str">
        <f t="shared" ca="1" si="1"/>
        <v/>
      </c>
      <c r="H24" s="120" t="str">
        <f t="shared" ca="1" si="1"/>
        <v/>
      </c>
      <c r="I24" s="122" t="str">
        <f t="shared" ca="1" si="1"/>
        <v/>
      </c>
      <c r="J24" s="76"/>
      <c r="K24" s="76"/>
      <c r="L24" s="76"/>
      <c r="M24" s="76"/>
      <c r="N24" s="76"/>
    </row>
    <row r="25" spans="1:14" x14ac:dyDescent="0.25">
      <c r="B25" s="76"/>
      <c r="C25" s="76"/>
      <c r="D25" s="76"/>
      <c r="E25" s="76"/>
      <c r="F25" s="76"/>
      <c r="G25" s="76"/>
      <c r="H25" s="123"/>
      <c r="I25" s="76"/>
      <c r="J25" s="76"/>
      <c r="K25" s="76"/>
      <c r="L25" s="76"/>
      <c r="M25" s="76"/>
      <c r="N25" s="76"/>
    </row>
    <row r="26" spans="1:14" x14ac:dyDescent="0.25"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</row>
    <row r="29" spans="1:14" ht="18.75" x14ac:dyDescent="0.3">
      <c r="A29" s="116" t="s">
        <v>21</v>
      </c>
      <c r="B29" s="66" t="s">
        <v>41</v>
      </c>
      <c r="C29" s="66" t="s">
        <v>42</v>
      </c>
      <c r="D29" s="66" t="s">
        <v>1</v>
      </c>
      <c r="E29" s="66" t="s">
        <v>67</v>
      </c>
      <c r="F29" s="1" t="s">
        <v>43</v>
      </c>
    </row>
    <row r="30" spans="1:14" x14ac:dyDescent="0.25">
      <c r="A30" s="71" t="str">
        <f>IF(B30&lt;&gt;"", IF(D30 = "", 1, ""), "")</f>
        <v/>
      </c>
      <c r="B30" s="224"/>
      <c r="C30" s="224"/>
      <c r="D30" s="224"/>
      <c r="E30" s="72"/>
      <c r="F30" s="73"/>
      <c r="I30" s="129" t="str">
        <f>IF(A30="","",HYPERLINK("#'Action Items'!A1", "Go back to Action Items"))</f>
        <v/>
      </c>
    </row>
    <row r="31" spans="1:14" x14ac:dyDescent="0.25">
      <c r="A31" s="71" t="str">
        <f>IF(B31&lt;&gt;"", IF(D31 = "", MAX($A$30:A30)+1, ""), "")</f>
        <v/>
      </c>
      <c r="B31" s="224"/>
      <c r="C31" s="224"/>
      <c r="D31" s="224"/>
      <c r="E31" s="72"/>
      <c r="F31" s="73"/>
      <c r="I31" s="129" t="str">
        <f t="shared" ref="I31:I94" si="2">IF(A31="","",HYPERLINK("#'Action Items'!A1", "Go back to Action Items"))</f>
        <v/>
      </c>
    </row>
    <row r="32" spans="1:14" x14ac:dyDescent="0.25">
      <c r="A32" s="71" t="str">
        <f>IF(B32&lt;&gt;"", IF(D32 = "", MAX($A$30:A31)+1, ""), "")</f>
        <v/>
      </c>
      <c r="B32" s="224"/>
      <c r="C32" s="224"/>
      <c r="D32" s="224"/>
      <c r="E32" s="72"/>
      <c r="F32" s="73"/>
      <c r="I32" s="129" t="str">
        <f t="shared" si="2"/>
        <v/>
      </c>
    </row>
    <row r="33" spans="1:9" x14ac:dyDescent="0.25">
      <c r="A33" s="71" t="str">
        <f>IF(B33&lt;&gt;"", IF(D33 = "", MAX($A$30:A32)+1, ""), "")</f>
        <v/>
      </c>
      <c r="B33" s="224"/>
      <c r="C33" s="224"/>
      <c r="D33" s="224"/>
      <c r="E33" s="72"/>
      <c r="F33" s="73"/>
      <c r="I33" s="129" t="str">
        <f t="shared" si="2"/>
        <v/>
      </c>
    </row>
    <row r="34" spans="1:9" x14ac:dyDescent="0.25">
      <c r="A34" s="71" t="str">
        <f>IF(B34&lt;&gt;"", IF(D34 = "", MAX($A$30:A33)+1, ""), "")</f>
        <v/>
      </c>
      <c r="B34" s="224"/>
      <c r="C34" s="224"/>
      <c r="D34" s="224"/>
      <c r="E34" s="72"/>
      <c r="F34" s="73"/>
      <c r="I34" s="129" t="str">
        <f t="shared" si="2"/>
        <v/>
      </c>
    </row>
    <row r="35" spans="1:9" x14ac:dyDescent="0.25">
      <c r="A35" s="71" t="str">
        <f>IF(B35&lt;&gt;"", IF(D35 = "", MAX($A$30:A34)+1, ""), "")</f>
        <v/>
      </c>
      <c r="B35" s="224"/>
      <c r="C35" s="224"/>
      <c r="D35" s="224"/>
      <c r="E35" s="72"/>
      <c r="F35" s="73"/>
      <c r="I35" s="129" t="str">
        <f t="shared" si="2"/>
        <v/>
      </c>
    </row>
    <row r="36" spans="1:9" x14ac:dyDescent="0.25">
      <c r="A36" s="71" t="str">
        <f>IF(B36&lt;&gt;"", IF(D36 = "", MAX($A$30:A35)+1, ""), "")</f>
        <v/>
      </c>
      <c r="B36" s="224"/>
      <c r="C36" s="224"/>
      <c r="D36" s="224"/>
      <c r="E36" s="72"/>
      <c r="F36" s="73"/>
      <c r="I36" s="129" t="str">
        <f t="shared" si="2"/>
        <v/>
      </c>
    </row>
    <row r="37" spans="1:9" x14ac:dyDescent="0.25">
      <c r="A37" s="71" t="str">
        <f>IF(B37&lt;&gt;"", IF(D37 = "", MAX($A$30:A36)+1, ""), "")</f>
        <v/>
      </c>
      <c r="B37" s="224"/>
      <c r="C37" s="224"/>
      <c r="D37" s="224"/>
      <c r="E37" s="72"/>
      <c r="F37" s="73"/>
      <c r="I37" s="129" t="str">
        <f t="shared" si="2"/>
        <v/>
      </c>
    </row>
    <row r="38" spans="1:9" x14ac:dyDescent="0.25">
      <c r="A38" s="71" t="str">
        <f>IF(B38&lt;&gt;"", IF(D38 = "", MAX($A$30:A37)+1, ""), "")</f>
        <v/>
      </c>
      <c r="B38" s="224"/>
      <c r="C38" s="224"/>
      <c r="D38" s="224"/>
      <c r="E38" s="72"/>
      <c r="F38" s="73"/>
      <c r="I38" s="129" t="str">
        <f t="shared" si="2"/>
        <v/>
      </c>
    </row>
    <row r="39" spans="1:9" x14ac:dyDescent="0.25">
      <c r="A39" s="71" t="str">
        <f>IF(B39&lt;&gt;"", IF(D39 = "", MAX($A$30:A38)+1, ""), "")</f>
        <v/>
      </c>
      <c r="B39" s="224"/>
      <c r="C39" s="224"/>
      <c r="D39" s="224"/>
      <c r="E39" s="72"/>
      <c r="F39" s="73"/>
      <c r="I39" s="129" t="str">
        <f t="shared" si="2"/>
        <v/>
      </c>
    </row>
    <row r="40" spans="1:9" x14ac:dyDescent="0.25">
      <c r="A40" s="71" t="str">
        <f>IF(B40&lt;&gt;"", IF(D40 = "", MAX($A$30:A39)+1, ""), "")</f>
        <v/>
      </c>
      <c r="B40" s="224"/>
      <c r="C40" s="224"/>
      <c r="D40" s="224"/>
      <c r="E40" s="72"/>
      <c r="F40" s="73"/>
      <c r="I40" s="129" t="str">
        <f t="shared" si="2"/>
        <v/>
      </c>
    </row>
    <row r="41" spans="1:9" x14ac:dyDescent="0.25">
      <c r="A41" s="71" t="str">
        <f>IF(B41&lt;&gt;"", IF(D41 = "", MAX($A$30:A40)+1, ""), "")</f>
        <v/>
      </c>
      <c r="B41" s="224"/>
      <c r="C41" s="224"/>
      <c r="D41" s="224"/>
      <c r="E41" s="72"/>
      <c r="F41" s="73"/>
      <c r="I41" s="129" t="str">
        <f t="shared" si="2"/>
        <v/>
      </c>
    </row>
    <row r="42" spans="1:9" x14ac:dyDescent="0.25">
      <c r="A42" s="71" t="str">
        <f>IF(B42&lt;&gt;"", IF(D42 = "", MAX($A$30:A41)+1, ""), "")</f>
        <v/>
      </c>
      <c r="B42" s="224"/>
      <c r="C42" s="224"/>
      <c r="D42" s="224"/>
      <c r="E42" s="72"/>
      <c r="F42" s="73"/>
      <c r="I42" s="129" t="str">
        <f t="shared" si="2"/>
        <v/>
      </c>
    </row>
    <row r="43" spans="1:9" x14ac:dyDescent="0.25">
      <c r="A43" s="71" t="str">
        <f>IF(B43&lt;&gt;"", IF(D43 = "", MAX($A$30:A42)+1, ""), "")</f>
        <v/>
      </c>
      <c r="B43" s="224"/>
      <c r="C43" s="224"/>
      <c r="D43" s="224"/>
      <c r="E43" s="72"/>
      <c r="F43" s="73"/>
      <c r="I43" s="129" t="str">
        <f t="shared" si="2"/>
        <v/>
      </c>
    </row>
    <row r="44" spans="1:9" x14ac:dyDescent="0.25">
      <c r="A44" s="71" t="str">
        <f>IF(B44&lt;&gt;"", IF(D44 = "", MAX($A$30:A43)+1, ""), "")</f>
        <v/>
      </c>
      <c r="B44" s="224"/>
      <c r="C44" s="224"/>
      <c r="D44" s="224"/>
      <c r="E44" s="72"/>
      <c r="F44" s="73"/>
      <c r="I44" s="129" t="str">
        <f t="shared" si="2"/>
        <v/>
      </c>
    </row>
    <row r="45" spans="1:9" x14ac:dyDescent="0.25">
      <c r="A45" s="71"/>
      <c r="B45" s="224"/>
      <c r="C45" s="224"/>
      <c r="D45" s="224"/>
      <c r="E45" s="72"/>
      <c r="F45" s="73"/>
      <c r="I45" s="129" t="str">
        <f t="shared" si="2"/>
        <v/>
      </c>
    </row>
    <row r="46" spans="1:9" x14ac:dyDescent="0.25">
      <c r="A46" s="71"/>
      <c r="B46" s="224"/>
      <c r="C46" s="224"/>
      <c r="D46" s="224"/>
      <c r="E46" s="72"/>
      <c r="F46" s="73"/>
      <c r="I46" s="129" t="str">
        <f t="shared" si="2"/>
        <v/>
      </c>
    </row>
    <row r="47" spans="1:9" x14ac:dyDescent="0.25">
      <c r="A47" s="71"/>
      <c r="B47" s="224"/>
      <c r="C47" s="224"/>
      <c r="D47" s="224"/>
      <c r="E47" s="72"/>
      <c r="F47" s="73"/>
      <c r="I47" s="129" t="str">
        <f t="shared" si="2"/>
        <v/>
      </c>
    </row>
    <row r="48" spans="1:9" x14ac:dyDescent="0.25">
      <c r="A48" s="71"/>
      <c r="B48" s="224"/>
      <c r="C48" s="224"/>
      <c r="D48" s="224"/>
      <c r="E48" s="72"/>
      <c r="F48" s="73"/>
      <c r="I48" s="129" t="str">
        <f t="shared" si="2"/>
        <v/>
      </c>
    </row>
    <row r="49" spans="1:9" x14ac:dyDescent="0.25">
      <c r="A49" s="71"/>
      <c r="B49" s="224"/>
      <c r="C49" s="224"/>
      <c r="D49" s="224"/>
      <c r="E49" s="72"/>
      <c r="F49" s="73"/>
      <c r="I49" s="129" t="str">
        <f t="shared" si="2"/>
        <v/>
      </c>
    </row>
    <row r="50" spans="1:9" x14ac:dyDescent="0.25">
      <c r="A50" s="71"/>
      <c r="B50" s="224"/>
      <c r="C50" s="224"/>
      <c r="D50" s="224"/>
      <c r="E50" s="72"/>
      <c r="F50" s="73"/>
      <c r="I50" s="129" t="str">
        <f t="shared" si="2"/>
        <v/>
      </c>
    </row>
    <row r="51" spans="1:9" x14ac:dyDescent="0.25">
      <c r="A51" s="71"/>
      <c r="B51" s="224"/>
      <c r="C51" s="224"/>
      <c r="D51" s="224"/>
      <c r="E51" s="72"/>
      <c r="F51" s="73"/>
      <c r="I51" s="129" t="str">
        <f t="shared" si="2"/>
        <v/>
      </c>
    </row>
    <row r="52" spans="1:9" x14ac:dyDescent="0.25">
      <c r="A52" s="71"/>
      <c r="B52" s="224"/>
      <c r="C52" s="224"/>
      <c r="D52" s="224"/>
      <c r="E52" s="72"/>
      <c r="F52" s="73"/>
      <c r="I52" s="129" t="str">
        <f t="shared" si="2"/>
        <v/>
      </c>
    </row>
    <row r="53" spans="1:9" x14ac:dyDescent="0.25">
      <c r="A53" s="71"/>
      <c r="B53" s="224"/>
      <c r="C53" s="224"/>
      <c r="D53" s="224"/>
      <c r="E53" s="72"/>
      <c r="F53" s="73"/>
      <c r="I53" s="129" t="str">
        <f t="shared" si="2"/>
        <v/>
      </c>
    </row>
    <row r="54" spans="1:9" x14ac:dyDescent="0.25">
      <c r="A54" s="71"/>
      <c r="B54" s="224"/>
      <c r="C54" s="224"/>
      <c r="D54" s="224"/>
      <c r="E54" s="72"/>
      <c r="F54" s="73"/>
      <c r="I54" s="129" t="str">
        <f t="shared" si="2"/>
        <v/>
      </c>
    </row>
    <row r="55" spans="1:9" x14ac:dyDescent="0.25">
      <c r="A55" s="71"/>
      <c r="B55" s="224"/>
      <c r="C55" s="224"/>
      <c r="D55" s="224"/>
      <c r="E55" s="72"/>
      <c r="F55" s="73"/>
      <c r="I55" s="129" t="str">
        <f t="shared" si="2"/>
        <v/>
      </c>
    </row>
    <row r="56" spans="1:9" x14ac:dyDescent="0.25">
      <c r="A56" s="71"/>
      <c r="B56" s="224"/>
      <c r="C56" s="224"/>
      <c r="D56" s="224"/>
      <c r="E56" s="72"/>
      <c r="F56" s="73"/>
      <c r="I56" s="129" t="str">
        <f t="shared" si="2"/>
        <v/>
      </c>
    </row>
    <row r="57" spans="1:9" x14ac:dyDescent="0.25">
      <c r="A57" s="71"/>
      <c r="B57" s="224"/>
      <c r="C57" s="224"/>
      <c r="D57" s="224"/>
      <c r="E57" s="72"/>
      <c r="F57" s="73"/>
      <c r="I57" s="129" t="str">
        <f t="shared" si="2"/>
        <v/>
      </c>
    </row>
    <row r="58" spans="1:9" x14ac:dyDescent="0.25">
      <c r="A58" s="71"/>
      <c r="B58" s="224"/>
      <c r="C58" s="224"/>
      <c r="D58" s="224"/>
      <c r="E58" s="72"/>
      <c r="F58" s="73"/>
      <c r="I58" s="129" t="str">
        <f t="shared" si="2"/>
        <v/>
      </c>
    </row>
    <row r="59" spans="1:9" x14ac:dyDescent="0.25">
      <c r="A59" s="71"/>
      <c r="B59" s="224"/>
      <c r="C59" s="224"/>
      <c r="D59" s="224"/>
      <c r="E59" s="72"/>
      <c r="F59" s="73"/>
      <c r="I59" s="129" t="str">
        <f t="shared" si="2"/>
        <v/>
      </c>
    </row>
    <row r="60" spans="1:9" x14ac:dyDescent="0.25">
      <c r="A60" s="71"/>
      <c r="B60" s="224"/>
      <c r="C60" s="224"/>
      <c r="D60" s="224"/>
      <c r="E60" s="72"/>
      <c r="F60" s="73"/>
      <c r="I60" s="129" t="str">
        <f t="shared" si="2"/>
        <v/>
      </c>
    </row>
    <row r="61" spans="1:9" x14ac:dyDescent="0.25">
      <c r="A61" s="71"/>
      <c r="B61" s="224"/>
      <c r="C61" s="224"/>
      <c r="D61" s="224"/>
      <c r="E61" s="72"/>
      <c r="F61" s="73"/>
      <c r="I61" s="129" t="str">
        <f t="shared" si="2"/>
        <v/>
      </c>
    </row>
    <row r="62" spans="1:9" x14ac:dyDescent="0.25">
      <c r="A62" s="71"/>
      <c r="B62" s="224"/>
      <c r="C62" s="224"/>
      <c r="D62" s="224"/>
      <c r="E62" s="72"/>
      <c r="F62" s="73"/>
      <c r="I62" s="129" t="str">
        <f t="shared" si="2"/>
        <v/>
      </c>
    </row>
    <row r="63" spans="1:9" x14ac:dyDescent="0.25">
      <c r="A63" s="71"/>
      <c r="B63" s="224"/>
      <c r="C63" s="224"/>
      <c r="D63" s="224"/>
      <c r="E63" s="72"/>
      <c r="F63" s="73"/>
      <c r="I63" s="129" t="str">
        <f t="shared" si="2"/>
        <v/>
      </c>
    </row>
    <row r="64" spans="1:9" x14ac:dyDescent="0.25">
      <c r="A64" s="71"/>
      <c r="B64" s="224"/>
      <c r="C64" s="224"/>
      <c r="D64" s="224"/>
      <c r="E64" s="72"/>
      <c r="F64" s="73"/>
      <c r="I64" s="129" t="str">
        <f t="shared" si="2"/>
        <v/>
      </c>
    </row>
    <row r="65" spans="1:9" x14ac:dyDescent="0.25">
      <c r="A65" s="71"/>
      <c r="B65" s="224"/>
      <c r="C65" s="224"/>
      <c r="D65" s="224"/>
      <c r="E65" s="72"/>
      <c r="F65" s="73"/>
      <c r="I65" s="129" t="str">
        <f t="shared" si="2"/>
        <v/>
      </c>
    </row>
    <row r="66" spans="1:9" x14ac:dyDescent="0.25">
      <c r="A66" s="71"/>
      <c r="B66" s="224"/>
      <c r="C66" s="224"/>
      <c r="D66" s="224"/>
      <c r="E66" s="72"/>
      <c r="F66" s="73"/>
      <c r="I66" s="129" t="str">
        <f t="shared" si="2"/>
        <v/>
      </c>
    </row>
    <row r="67" spans="1:9" x14ac:dyDescent="0.25">
      <c r="A67" s="71"/>
      <c r="B67" s="224"/>
      <c r="C67" s="224"/>
      <c r="D67" s="224"/>
      <c r="E67" s="72"/>
      <c r="F67" s="73"/>
      <c r="I67" s="129" t="str">
        <f t="shared" si="2"/>
        <v/>
      </c>
    </row>
    <row r="68" spans="1:9" x14ac:dyDescent="0.25">
      <c r="A68" s="71"/>
      <c r="B68" s="224"/>
      <c r="C68" s="224"/>
      <c r="D68" s="224"/>
      <c r="E68" s="72"/>
      <c r="F68" s="73"/>
      <c r="I68" s="129" t="str">
        <f t="shared" si="2"/>
        <v/>
      </c>
    </row>
    <row r="69" spans="1:9" x14ac:dyDescent="0.25">
      <c r="A69" s="71"/>
      <c r="B69" s="224"/>
      <c r="C69" s="224"/>
      <c r="D69" s="224"/>
      <c r="E69" s="72"/>
      <c r="F69" s="73"/>
      <c r="I69" s="129" t="str">
        <f t="shared" si="2"/>
        <v/>
      </c>
    </row>
    <row r="70" spans="1:9" x14ac:dyDescent="0.25">
      <c r="A70" s="71"/>
      <c r="B70" s="224"/>
      <c r="C70" s="224"/>
      <c r="D70" s="224"/>
      <c r="E70" s="72"/>
      <c r="F70" s="73"/>
      <c r="I70" s="129" t="str">
        <f t="shared" si="2"/>
        <v/>
      </c>
    </row>
    <row r="71" spans="1:9" x14ac:dyDescent="0.25">
      <c r="A71" s="71"/>
      <c r="B71" s="224"/>
      <c r="C71" s="224"/>
      <c r="D71" s="224"/>
      <c r="E71" s="72"/>
      <c r="F71" s="73"/>
      <c r="I71" s="129" t="str">
        <f t="shared" si="2"/>
        <v/>
      </c>
    </row>
    <row r="72" spans="1:9" x14ac:dyDescent="0.25">
      <c r="A72" s="71"/>
      <c r="B72" s="224"/>
      <c r="C72" s="224"/>
      <c r="D72" s="224"/>
      <c r="E72" s="72"/>
      <c r="F72" s="73"/>
      <c r="I72" s="129" t="str">
        <f t="shared" si="2"/>
        <v/>
      </c>
    </row>
    <row r="73" spans="1:9" x14ac:dyDescent="0.25">
      <c r="A73" s="71"/>
      <c r="B73" s="224"/>
      <c r="C73" s="224"/>
      <c r="D73" s="224"/>
      <c r="E73" s="72"/>
      <c r="F73" s="73"/>
      <c r="I73" s="129" t="str">
        <f t="shared" si="2"/>
        <v/>
      </c>
    </row>
    <row r="74" spans="1:9" x14ac:dyDescent="0.25">
      <c r="A74" s="71"/>
      <c r="B74" s="224"/>
      <c r="C74" s="224"/>
      <c r="D74" s="224"/>
      <c r="E74" s="72"/>
      <c r="F74" s="73"/>
      <c r="I74" s="129" t="str">
        <f t="shared" si="2"/>
        <v/>
      </c>
    </row>
    <row r="75" spans="1:9" x14ac:dyDescent="0.25">
      <c r="A75" s="71"/>
      <c r="B75" s="224"/>
      <c r="C75" s="224"/>
      <c r="D75" s="224"/>
      <c r="E75" s="72"/>
      <c r="F75" s="73"/>
      <c r="I75" s="129" t="str">
        <f t="shared" si="2"/>
        <v/>
      </c>
    </row>
    <row r="76" spans="1:9" x14ac:dyDescent="0.25">
      <c r="A76" s="71"/>
      <c r="B76" s="224"/>
      <c r="C76" s="224"/>
      <c r="D76" s="224"/>
      <c r="E76" s="72"/>
      <c r="F76" s="73"/>
      <c r="I76" s="129" t="str">
        <f t="shared" si="2"/>
        <v/>
      </c>
    </row>
    <row r="77" spans="1:9" x14ac:dyDescent="0.25">
      <c r="A77" s="71"/>
      <c r="B77" s="224"/>
      <c r="C77" s="224"/>
      <c r="D77" s="224"/>
      <c r="E77" s="72"/>
      <c r="F77" s="73"/>
      <c r="I77" s="129" t="str">
        <f t="shared" si="2"/>
        <v/>
      </c>
    </row>
    <row r="78" spans="1:9" x14ac:dyDescent="0.25">
      <c r="A78" s="71"/>
      <c r="B78" s="224"/>
      <c r="C78" s="224"/>
      <c r="D78" s="224"/>
      <c r="E78" s="72"/>
      <c r="F78" s="73"/>
      <c r="I78" s="129" t="str">
        <f t="shared" si="2"/>
        <v/>
      </c>
    </row>
    <row r="79" spans="1:9" x14ac:dyDescent="0.25">
      <c r="A79" s="71"/>
      <c r="B79" s="224"/>
      <c r="C79" s="224"/>
      <c r="D79" s="224"/>
      <c r="E79" s="72"/>
      <c r="F79" s="73"/>
      <c r="I79" s="129" t="str">
        <f t="shared" si="2"/>
        <v/>
      </c>
    </row>
    <row r="80" spans="1:9" x14ac:dyDescent="0.25">
      <c r="A80" s="71"/>
      <c r="B80" s="224"/>
      <c r="C80" s="224"/>
      <c r="D80" s="224"/>
      <c r="E80" s="72"/>
      <c r="F80" s="73"/>
      <c r="I80" s="129" t="str">
        <f t="shared" si="2"/>
        <v/>
      </c>
    </row>
    <row r="81" spans="1:9" x14ac:dyDescent="0.25">
      <c r="A81" s="71"/>
      <c r="B81" s="224"/>
      <c r="C81" s="224"/>
      <c r="D81" s="224"/>
      <c r="E81" s="72"/>
      <c r="F81" s="73"/>
      <c r="I81" s="129" t="str">
        <f t="shared" si="2"/>
        <v/>
      </c>
    </row>
    <row r="82" spans="1:9" x14ac:dyDescent="0.25">
      <c r="A82" s="71"/>
      <c r="B82" s="224"/>
      <c r="C82" s="224"/>
      <c r="D82" s="224"/>
      <c r="E82" s="72"/>
      <c r="F82" s="73"/>
      <c r="I82" s="129" t="str">
        <f t="shared" si="2"/>
        <v/>
      </c>
    </row>
    <row r="83" spans="1:9" x14ac:dyDescent="0.25">
      <c r="A83" s="71"/>
      <c r="B83" s="224"/>
      <c r="C83" s="224"/>
      <c r="D83" s="224"/>
      <c r="E83" s="72"/>
      <c r="F83" s="73"/>
      <c r="I83" s="129" t="str">
        <f t="shared" si="2"/>
        <v/>
      </c>
    </row>
    <row r="84" spans="1:9" x14ac:dyDescent="0.25">
      <c r="A84" s="71"/>
      <c r="B84" s="224"/>
      <c r="C84" s="224"/>
      <c r="D84" s="224"/>
      <c r="E84" s="72"/>
      <c r="F84" s="73"/>
      <c r="I84" s="129" t="str">
        <f t="shared" si="2"/>
        <v/>
      </c>
    </row>
    <row r="85" spans="1:9" x14ac:dyDescent="0.25">
      <c r="A85" s="71"/>
      <c r="B85" s="224"/>
      <c r="C85" s="224"/>
      <c r="D85" s="224"/>
      <c r="E85" s="72"/>
      <c r="F85" s="73"/>
      <c r="I85" s="129" t="str">
        <f t="shared" si="2"/>
        <v/>
      </c>
    </row>
    <row r="86" spans="1:9" x14ac:dyDescent="0.25">
      <c r="A86" s="71"/>
      <c r="B86" s="224"/>
      <c r="C86" s="224"/>
      <c r="D86" s="224"/>
      <c r="E86" s="72"/>
      <c r="F86" s="73"/>
      <c r="I86" s="129" t="str">
        <f t="shared" si="2"/>
        <v/>
      </c>
    </row>
    <row r="87" spans="1:9" x14ac:dyDescent="0.25">
      <c r="A87" s="71"/>
      <c r="B87" s="224"/>
      <c r="C87" s="224"/>
      <c r="D87" s="224"/>
      <c r="E87" s="72"/>
      <c r="F87" s="73"/>
      <c r="I87" s="129" t="str">
        <f t="shared" si="2"/>
        <v/>
      </c>
    </row>
    <row r="88" spans="1:9" x14ac:dyDescent="0.25">
      <c r="A88" s="71"/>
      <c r="B88" s="224"/>
      <c r="C88" s="224"/>
      <c r="D88" s="224"/>
      <c r="E88" s="72"/>
      <c r="F88" s="73"/>
      <c r="I88" s="129" t="str">
        <f t="shared" si="2"/>
        <v/>
      </c>
    </row>
    <row r="89" spans="1:9" x14ac:dyDescent="0.25">
      <c r="A89" s="71"/>
      <c r="B89" s="224"/>
      <c r="C89" s="224"/>
      <c r="D89" s="224"/>
      <c r="E89" s="72"/>
      <c r="F89" s="73"/>
      <c r="I89" s="129" t="str">
        <f t="shared" si="2"/>
        <v/>
      </c>
    </row>
    <row r="90" spans="1:9" x14ac:dyDescent="0.25">
      <c r="A90" s="71"/>
      <c r="B90" s="224"/>
      <c r="C90" s="224"/>
      <c r="D90" s="224"/>
      <c r="E90" s="72"/>
      <c r="F90" s="73"/>
      <c r="I90" s="129" t="str">
        <f t="shared" si="2"/>
        <v/>
      </c>
    </row>
    <row r="91" spans="1:9" x14ac:dyDescent="0.25">
      <c r="A91" s="71"/>
      <c r="B91" s="224"/>
      <c r="C91" s="224"/>
      <c r="D91" s="224"/>
      <c r="E91" s="72"/>
      <c r="F91" s="73"/>
      <c r="I91" s="129" t="str">
        <f t="shared" si="2"/>
        <v/>
      </c>
    </row>
    <row r="92" spans="1:9" x14ac:dyDescent="0.25">
      <c r="A92" s="71"/>
      <c r="B92" s="224"/>
      <c r="C92" s="224"/>
      <c r="D92" s="224"/>
      <c r="E92" s="72"/>
      <c r="F92" s="73"/>
      <c r="I92" s="129" t="str">
        <f t="shared" si="2"/>
        <v/>
      </c>
    </row>
    <row r="93" spans="1:9" x14ac:dyDescent="0.25">
      <c r="A93" s="71"/>
      <c r="B93" s="224"/>
      <c r="C93" s="224"/>
      <c r="D93" s="224"/>
      <c r="E93" s="72"/>
      <c r="F93" s="73"/>
      <c r="I93" s="129" t="str">
        <f t="shared" si="2"/>
        <v/>
      </c>
    </row>
    <row r="94" spans="1:9" x14ac:dyDescent="0.25">
      <c r="A94" s="71"/>
      <c r="B94" s="224"/>
      <c r="C94" s="224"/>
      <c r="D94" s="224"/>
      <c r="E94" s="72"/>
      <c r="F94" s="73"/>
      <c r="I94" s="129" t="str">
        <f t="shared" si="2"/>
        <v/>
      </c>
    </row>
    <row r="95" spans="1:9" x14ac:dyDescent="0.25">
      <c r="A95" s="71"/>
      <c r="B95" s="224"/>
      <c r="C95" s="224"/>
      <c r="D95" s="224"/>
      <c r="E95" s="72"/>
      <c r="F95" s="73"/>
      <c r="I95" s="129" t="str">
        <f t="shared" ref="I95:I108" si="3">IF(A95="","",HYPERLINK("#'Action Items'!A1", "Go back to Action Items"))</f>
        <v/>
      </c>
    </row>
    <row r="96" spans="1:9" x14ac:dyDescent="0.25">
      <c r="A96" s="71"/>
      <c r="B96" s="224"/>
      <c r="C96" s="224"/>
      <c r="D96" s="224"/>
      <c r="E96" s="72"/>
      <c r="F96" s="73"/>
      <c r="I96" s="129" t="str">
        <f t="shared" si="3"/>
        <v/>
      </c>
    </row>
    <row r="97" spans="1:9" x14ac:dyDescent="0.25">
      <c r="A97" s="71"/>
      <c r="B97" s="224"/>
      <c r="C97" s="224"/>
      <c r="D97" s="224"/>
      <c r="E97" s="72"/>
      <c r="F97" s="73"/>
      <c r="I97" s="129" t="str">
        <f t="shared" si="3"/>
        <v/>
      </c>
    </row>
    <row r="98" spans="1:9" x14ac:dyDescent="0.25">
      <c r="A98" s="71"/>
      <c r="B98" s="224"/>
      <c r="C98" s="224"/>
      <c r="D98" s="224"/>
      <c r="E98" s="72"/>
      <c r="F98" s="73"/>
      <c r="I98" s="129" t="str">
        <f t="shared" si="3"/>
        <v/>
      </c>
    </row>
    <row r="99" spans="1:9" x14ac:dyDescent="0.25">
      <c r="A99" s="71"/>
      <c r="B99" s="224"/>
      <c r="C99" s="224"/>
      <c r="D99" s="224"/>
      <c r="E99" s="72"/>
      <c r="F99" s="73"/>
      <c r="I99" s="129" t="str">
        <f t="shared" si="3"/>
        <v/>
      </c>
    </row>
    <row r="100" spans="1:9" x14ac:dyDescent="0.25">
      <c r="A100" s="71"/>
      <c r="B100" s="224"/>
      <c r="C100" s="224"/>
      <c r="D100" s="224"/>
      <c r="E100" s="72"/>
      <c r="F100" s="73"/>
      <c r="I100" s="129" t="str">
        <f t="shared" si="3"/>
        <v/>
      </c>
    </row>
    <row r="101" spans="1:9" x14ac:dyDescent="0.25">
      <c r="A101" s="71"/>
      <c r="B101" s="224"/>
      <c r="C101" s="224"/>
      <c r="D101" s="224"/>
      <c r="E101" s="72"/>
      <c r="F101" s="73"/>
      <c r="I101" s="129" t="str">
        <f t="shared" si="3"/>
        <v/>
      </c>
    </row>
    <row r="102" spans="1:9" x14ac:dyDescent="0.25">
      <c r="A102" s="71"/>
      <c r="B102" s="224"/>
      <c r="C102" s="224"/>
      <c r="D102" s="224"/>
      <c r="E102" s="72"/>
      <c r="F102" s="73"/>
      <c r="I102" s="129" t="str">
        <f t="shared" si="3"/>
        <v/>
      </c>
    </row>
    <row r="103" spans="1:9" x14ac:dyDescent="0.25">
      <c r="A103" s="71"/>
      <c r="B103" s="224"/>
      <c r="C103" s="224"/>
      <c r="D103" s="224"/>
      <c r="E103" s="72"/>
      <c r="F103" s="73"/>
      <c r="I103" s="129" t="str">
        <f t="shared" si="3"/>
        <v/>
      </c>
    </row>
    <row r="104" spans="1:9" x14ac:dyDescent="0.25">
      <c r="A104" s="71"/>
      <c r="B104" s="224"/>
      <c r="C104" s="224"/>
      <c r="D104" s="224"/>
      <c r="E104" s="72"/>
      <c r="F104" s="73"/>
      <c r="I104" s="129" t="str">
        <f t="shared" si="3"/>
        <v/>
      </c>
    </row>
    <row r="105" spans="1:9" x14ac:dyDescent="0.25">
      <c r="A105" s="71"/>
      <c r="B105" s="224"/>
      <c r="C105" s="224"/>
      <c r="D105" s="224"/>
      <c r="E105" s="72"/>
      <c r="F105" s="73"/>
      <c r="I105" s="129" t="str">
        <f t="shared" si="3"/>
        <v/>
      </c>
    </row>
    <row r="106" spans="1:9" x14ac:dyDescent="0.25">
      <c r="A106" s="71"/>
      <c r="B106" s="224"/>
      <c r="C106" s="224"/>
      <c r="D106" s="224"/>
      <c r="E106" s="72"/>
      <c r="F106" s="73"/>
      <c r="I106" s="129" t="str">
        <f t="shared" si="3"/>
        <v/>
      </c>
    </row>
    <row r="107" spans="1:9" x14ac:dyDescent="0.25">
      <c r="A107" s="71"/>
      <c r="B107" s="224"/>
      <c r="C107" s="224"/>
      <c r="D107" s="224"/>
      <c r="E107" s="72"/>
      <c r="F107" s="73"/>
      <c r="I107" s="129" t="str">
        <f t="shared" si="3"/>
        <v/>
      </c>
    </row>
    <row r="108" spans="1:9" x14ac:dyDescent="0.25">
      <c r="A108" s="71"/>
      <c r="B108" s="224"/>
      <c r="C108" s="224"/>
      <c r="D108" s="224"/>
      <c r="E108" s="72"/>
      <c r="F108" s="73"/>
      <c r="I108" s="129" t="str">
        <f t="shared" si="3"/>
        <v/>
      </c>
    </row>
    <row r="109" spans="1:9" x14ac:dyDescent="0.25">
      <c r="I109" s="129"/>
    </row>
    <row r="110" spans="1:9" x14ac:dyDescent="0.25">
      <c r="I110" s="129"/>
    </row>
  </sheetData>
  <mergeCells count="4">
    <mergeCell ref="E8:G8"/>
    <mergeCell ref="E10:G10"/>
    <mergeCell ref="E11:G11"/>
    <mergeCell ref="E12:G12"/>
  </mergeCells>
  <conditionalFormatting sqref="B19:N19 B25:N26 J20:N24">
    <cfRule type="iconSet" priority="3">
      <iconSet>
        <cfvo type="percent" val="0"/>
        <cfvo type="num" val="1"/>
        <cfvo type="num" val="3"/>
      </iconSet>
    </cfRule>
  </conditionalFormatting>
  <conditionalFormatting sqref="B24:H24">
    <cfRule type="iconSet" priority="2">
      <iconSet>
        <cfvo type="percent" val="0"/>
        <cfvo type="num" val="1"/>
        <cfvo type="num" val="3"/>
      </iconSet>
    </cfRule>
  </conditionalFormatting>
  <conditionalFormatting sqref="I24">
    <cfRule type="iconSet" priority="1">
      <iconSet>
        <cfvo type="percent" val="0"/>
        <cfvo type="num" val="1"/>
        <cfvo type="num" val="3"/>
      </iconSet>
    </cfRule>
  </conditionalFormatting>
  <dataValidations count="4">
    <dataValidation allowBlank="1" showInputMessage="1" showErrorMessage="1" prompt="TK, License, NRE or Royalty" sqref="B7"/>
    <dataValidation allowBlank="1" showInputMessage="1" showErrorMessage="1" prompt="IPD or CSD" sqref="B8"/>
    <dataValidation allowBlank="1" showInputMessage="1" showErrorMessage="1" prompt="70% - 100% : Most likely close in this quarter_x000a_40% - 60% : Normal chance to close_x000a_0% - 30% : Low chance to close" sqref="B10"/>
    <dataValidation allowBlank="1" showInputMessage="1" showErrorMessage="1" prompt="Q1, Q2, Q3 or Q4" sqref="B11"/>
  </dataValidations>
  <hyperlinks>
    <hyperlink ref="A1" location="Menu!A1" display="Back To Menu"/>
    <hyperlink ref="B1" location="'Regular Cases'!A1" display="Regular Cases"/>
    <hyperlink ref="C1" location="QECD!B4" display="QECD"/>
    <hyperlink ref="D1" location="'Action Items'!A1" display="Action Items"/>
    <hyperlink ref="E1" location="Summary!A1" display="Summary"/>
    <hyperlink ref="F1" location="Weekly!A1" display="Weekly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Please choose &quot;High&quot;, &quot;Low&quot; or &quot;Funnel&quot; from the drop-down list, or enter it yourself._x000a__x000a_Funnel -- This project is being cooked and may go real in the next few quarters.">
          <x14:formula1>
            <xm:f>Worksheet!$A$2:$A$4</xm:f>
          </x14:formula1>
          <xm:sqref>B12</xm:sqref>
        </x14:dataValidation>
      </x14:dataValidations>
    </ext>
  </extLst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Q110"/>
  <sheetViews>
    <sheetView workbookViewId="0">
      <pane ySplit="2" topLeftCell="A3" activePane="bottomLeft" state="frozen"/>
      <selection pane="bottomLeft"/>
    </sheetView>
  </sheetViews>
  <sheetFormatPr defaultColWidth="18.42578125" defaultRowHeight="15" x14ac:dyDescent="0.25"/>
  <cols>
    <col min="1" max="1" width="24.5703125" style="1" customWidth="1"/>
    <col min="2" max="8" width="15.85546875" style="1" customWidth="1"/>
    <col min="9" max="9" width="17.140625" style="1" bestFit="1" customWidth="1"/>
    <col min="10" max="11" width="15.85546875" style="1" customWidth="1"/>
    <col min="12" max="14" width="15.85546875" style="1" hidden="1" customWidth="1"/>
    <col min="15" max="17" width="0" style="1" hidden="1" customWidth="1"/>
    <col min="18" max="16384" width="18.42578125" style="1"/>
  </cols>
  <sheetData>
    <row r="1" spans="1:17" s="68" customFormat="1" ht="18.75" x14ac:dyDescent="0.25">
      <c r="A1" s="226" t="s">
        <v>150</v>
      </c>
      <c r="B1" s="226" t="s">
        <v>149</v>
      </c>
      <c r="C1" s="226" t="s">
        <v>113</v>
      </c>
      <c r="D1" s="226" t="s">
        <v>21</v>
      </c>
      <c r="E1" s="226" t="s">
        <v>114</v>
      </c>
      <c r="F1" s="226" t="s">
        <v>177</v>
      </c>
    </row>
    <row r="2" spans="1:17" ht="4.5" customHeight="1" x14ac:dyDescent="0.25"/>
    <row r="3" spans="1:17" ht="28.5" x14ac:dyDescent="0.45">
      <c r="D3" s="223" t="str">
        <f ca="1">MID(CELL("filename",A1),FIND("]",CELL("filename",A1))+1,255)  &amp; IF(B5&lt;&gt;"", " : " &amp; B5 &amp; " - " &amp; B6, "")</f>
        <v>Project 47</v>
      </c>
    </row>
    <row r="4" spans="1:17" ht="18.75" x14ac:dyDescent="0.3">
      <c r="A4" s="115" t="s">
        <v>141</v>
      </c>
      <c r="B4" s="95"/>
      <c r="C4" s="95"/>
      <c r="D4" s="95"/>
      <c r="E4" s="95"/>
      <c r="F4" s="95" t="s">
        <v>153</v>
      </c>
      <c r="G4" s="95" t="s">
        <v>154</v>
      </c>
      <c r="L4" s="1" t="s">
        <v>147</v>
      </c>
      <c r="M4" s="1" t="s">
        <v>146</v>
      </c>
      <c r="N4" s="1" t="s">
        <v>152</v>
      </c>
      <c r="P4" s="1" t="s">
        <v>158</v>
      </c>
      <c r="Q4" s="1" t="s">
        <v>155</v>
      </c>
    </row>
    <row r="5" spans="1:17" x14ac:dyDescent="0.25">
      <c r="A5" s="95" t="s">
        <v>156</v>
      </c>
      <c r="B5" s="97"/>
      <c r="C5" s="95"/>
      <c r="D5" s="95" t="s">
        <v>20</v>
      </c>
      <c r="E5" s="95"/>
      <c r="F5" s="98"/>
      <c r="G5" s="98"/>
      <c r="L5" s="218" t="str">
        <f>IF(I23&lt;&gt;"", F5,"")</f>
        <v/>
      </c>
      <c r="M5" s="218" t="str">
        <f>IF(I23&lt;&gt;"","",IF(B10&gt;=40%,F5,""))</f>
        <v/>
      </c>
      <c r="N5" s="218">
        <f>IF(I23&lt;&gt;"","",IF(B10&lt;40%,F5,""))</f>
        <v>0</v>
      </c>
      <c r="P5" s="218" t="str">
        <f>IF(I23&lt;&gt;"", F6,"")</f>
        <v/>
      </c>
      <c r="Q5" s="1">
        <f>IF(P5 = "", F6, "")</f>
        <v>0</v>
      </c>
    </row>
    <row r="6" spans="1:17" x14ac:dyDescent="0.25">
      <c r="A6" s="95" t="s">
        <v>157</v>
      </c>
      <c r="B6" s="97"/>
      <c r="C6" s="95"/>
      <c r="D6" s="95" t="s">
        <v>45</v>
      </c>
      <c r="E6" s="95"/>
      <c r="F6" s="98"/>
      <c r="G6" s="98"/>
    </row>
    <row r="7" spans="1:17" x14ac:dyDescent="0.25">
      <c r="A7" s="95" t="s">
        <v>44</v>
      </c>
      <c r="B7" s="97"/>
      <c r="C7" s="95"/>
      <c r="D7" s="95"/>
      <c r="E7" s="95"/>
      <c r="F7" s="95"/>
      <c r="G7" s="95"/>
    </row>
    <row r="8" spans="1:17" x14ac:dyDescent="0.25">
      <c r="A8" s="95" t="s">
        <v>17</v>
      </c>
      <c r="B8" s="97"/>
      <c r="C8" s="95"/>
      <c r="D8" s="95" t="s">
        <v>43</v>
      </c>
      <c r="E8" s="253"/>
      <c r="F8" s="253"/>
      <c r="G8" s="253"/>
    </row>
    <row r="9" spans="1:17" x14ac:dyDescent="0.25">
      <c r="A9" s="95" t="s">
        <v>18</v>
      </c>
      <c r="B9" s="97"/>
      <c r="C9" s="95"/>
      <c r="D9" s="95"/>
      <c r="E9" s="95"/>
      <c r="F9" s="95"/>
      <c r="G9" s="95"/>
    </row>
    <row r="10" spans="1:17" x14ac:dyDescent="0.25">
      <c r="A10" s="95" t="s">
        <v>19</v>
      </c>
      <c r="B10" s="99"/>
      <c r="C10" s="95"/>
      <c r="D10" s="95" t="s">
        <v>159</v>
      </c>
      <c r="E10" s="253"/>
      <c r="F10" s="253"/>
      <c r="G10" s="253"/>
    </row>
    <row r="11" spans="1:17" x14ac:dyDescent="0.25">
      <c r="A11" s="95" t="s">
        <v>166</v>
      </c>
      <c r="B11" s="97"/>
      <c r="C11" s="95"/>
      <c r="D11" s="95" t="s">
        <v>160</v>
      </c>
      <c r="E11" s="253"/>
      <c r="F11" s="253"/>
      <c r="G11" s="253"/>
    </row>
    <row r="12" spans="1:17" x14ac:dyDescent="0.25">
      <c r="A12" s="95" t="s">
        <v>118</v>
      </c>
      <c r="B12" s="97"/>
      <c r="C12" s="95"/>
      <c r="D12" s="95" t="s">
        <v>161</v>
      </c>
      <c r="E12" s="253"/>
      <c r="F12" s="253"/>
      <c r="G12" s="253"/>
    </row>
    <row r="15" spans="1:17" ht="18.75" x14ac:dyDescent="0.3">
      <c r="A15" s="115" t="str">
        <f>"Stage: " &amp; B15</f>
        <v xml:space="preserve">Stage: </v>
      </c>
      <c r="B15" s="132" t="str">
        <f>IF(I23&lt;&gt;"", 10, IF(G23&lt;&gt;"", 8, IF(C23&lt;&gt;"", 6, IF(E18&lt;&gt;"", 4, IF(B18&lt;&gt;"", 2, "")))))</f>
        <v/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</row>
    <row r="16" spans="1:17" x14ac:dyDescent="0.25">
      <c r="A16" s="127" t="s">
        <v>0</v>
      </c>
      <c r="B16" s="216" t="s">
        <v>3</v>
      </c>
      <c r="C16" s="125" t="s">
        <v>6</v>
      </c>
      <c r="D16" s="125" t="s">
        <v>4</v>
      </c>
      <c r="E16" s="216" t="s">
        <v>5</v>
      </c>
      <c r="F16" s="125" t="s">
        <v>7</v>
      </c>
      <c r="G16" s="95"/>
      <c r="H16" s="95"/>
      <c r="I16" s="95"/>
      <c r="J16" s="95"/>
      <c r="K16" s="95"/>
      <c r="L16" s="95"/>
      <c r="M16" s="95"/>
      <c r="N16" s="95"/>
    </row>
    <row r="17" spans="1:14" x14ac:dyDescent="0.25">
      <c r="A17" s="126" t="s">
        <v>42</v>
      </c>
      <c r="B17" s="119"/>
      <c r="C17" s="119"/>
      <c r="D17" s="119"/>
      <c r="E17" s="119"/>
      <c r="F17" s="140"/>
      <c r="G17" s="96"/>
      <c r="H17" s="96"/>
      <c r="I17" s="96"/>
      <c r="J17" s="96"/>
      <c r="K17" s="96"/>
      <c r="L17" s="96"/>
      <c r="M17" s="96"/>
      <c r="N17" s="96"/>
    </row>
    <row r="18" spans="1:14" x14ac:dyDescent="0.25">
      <c r="A18" s="134" t="s">
        <v>1</v>
      </c>
      <c r="B18" s="118"/>
      <c r="C18" s="118"/>
      <c r="D18" s="118"/>
      <c r="E18" s="118"/>
      <c r="F18" s="133"/>
      <c r="G18" s="96"/>
      <c r="H18" s="96"/>
      <c r="I18" s="96"/>
      <c r="J18" s="96"/>
      <c r="K18" s="96"/>
      <c r="L18" s="96"/>
      <c r="M18" s="96"/>
      <c r="N18" s="96"/>
    </row>
    <row r="19" spans="1:14" x14ac:dyDescent="0.25">
      <c r="A19" s="134" t="s">
        <v>2</v>
      </c>
      <c r="B19" s="121" t="str">
        <f ca="1">IF(B18&lt;&gt;"", "Done", IF(B17&lt;&gt;"",(B17-TODAY()),""))</f>
        <v/>
      </c>
      <c r="C19" s="121" t="str">
        <f t="shared" ref="C19:N19" ca="1" si="0">IF(C18&lt;&gt;"", "Done", IF(C17&lt;&gt;"",(C17-TODAY()),""))</f>
        <v/>
      </c>
      <c r="D19" s="121" t="str">
        <f t="shared" ca="1" si="0"/>
        <v/>
      </c>
      <c r="E19" s="121" t="str">
        <f t="shared" ca="1" si="0"/>
        <v/>
      </c>
      <c r="F19" s="122" t="str">
        <f t="shared" ca="1" si="0"/>
        <v/>
      </c>
      <c r="G19" s="100" t="str">
        <f t="shared" ca="1" si="0"/>
        <v/>
      </c>
      <c r="H19" s="100" t="str">
        <f t="shared" ca="1" si="0"/>
        <v/>
      </c>
      <c r="I19" s="100" t="str">
        <f t="shared" ca="1" si="0"/>
        <v/>
      </c>
      <c r="J19" s="76" t="str">
        <f t="shared" ca="1" si="0"/>
        <v/>
      </c>
      <c r="K19" s="76" t="str">
        <f t="shared" ca="1" si="0"/>
        <v/>
      </c>
      <c r="L19" s="76" t="str">
        <f t="shared" ca="1" si="0"/>
        <v/>
      </c>
      <c r="M19" s="76" t="str">
        <f t="shared" ca="1" si="0"/>
        <v/>
      </c>
      <c r="N19" s="76" t="str">
        <f t="shared" ca="1" si="0"/>
        <v/>
      </c>
    </row>
    <row r="20" spans="1:14" x14ac:dyDescent="0.25">
      <c r="A20" s="135"/>
      <c r="B20" s="114"/>
      <c r="C20" s="114"/>
      <c r="D20" s="114"/>
      <c r="E20" s="114"/>
      <c r="F20" s="114"/>
      <c r="G20" s="114"/>
      <c r="H20" s="114"/>
      <c r="I20" s="114"/>
      <c r="J20" s="76"/>
      <c r="K20" s="76"/>
      <c r="L20" s="76"/>
      <c r="M20" s="76"/>
      <c r="N20" s="76"/>
    </row>
    <row r="21" spans="1:14" ht="30" x14ac:dyDescent="0.25">
      <c r="A21" s="126" t="s">
        <v>9</v>
      </c>
      <c r="B21" s="117" t="s">
        <v>8</v>
      </c>
      <c r="C21" s="217" t="s">
        <v>10</v>
      </c>
      <c r="D21" s="117" t="s">
        <v>11</v>
      </c>
      <c r="E21" s="117" t="s">
        <v>12</v>
      </c>
      <c r="F21" s="117" t="s">
        <v>13</v>
      </c>
      <c r="G21" s="217" t="s">
        <v>14</v>
      </c>
      <c r="H21" s="117" t="s">
        <v>16</v>
      </c>
      <c r="I21" s="217" t="s">
        <v>15</v>
      </c>
      <c r="J21" s="76"/>
      <c r="K21" s="76"/>
      <c r="L21" s="76"/>
      <c r="M21" s="76"/>
      <c r="N21" s="76"/>
    </row>
    <row r="22" spans="1:14" x14ac:dyDescent="0.25">
      <c r="A22" s="134" t="s">
        <v>42</v>
      </c>
      <c r="B22" s="118"/>
      <c r="C22" s="118"/>
      <c r="D22" s="118"/>
      <c r="E22" s="118"/>
      <c r="F22" s="118"/>
      <c r="G22" s="118"/>
      <c r="H22" s="118"/>
      <c r="I22" s="133"/>
      <c r="J22" s="76"/>
      <c r="K22" s="76"/>
      <c r="L22" s="76"/>
      <c r="M22" s="76"/>
      <c r="N22" s="76"/>
    </row>
    <row r="23" spans="1:14" x14ac:dyDescent="0.25">
      <c r="A23" s="134" t="s">
        <v>1</v>
      </c>
      <c r="B23" s="118"/>
      <c r="C23" s="118"/>
      <c r="D23" s="118"/>
      <c r="E23" s="118"/>
      <c r="F23" s="118"/>
      <c r="G23" s="118"/>
      <c r="H23" s="118"/>
      <c r="I23" s="133"/>
      <c r="J23" s="76"/>
      <c r="K23" s="76"/>
      <c r="L23" s="76"/>
      <c r="M23" s="76"/>
      <c r="N23" s="76"/>
    </row>
    <row r="24" spans="1:14" x14ac:dyDescent="0.25">
      <c r="A24" s="136" t="s">
        <v>2</v>
      </c>
      <c r="B24" s="124" t="str">
        <f ca="1">IF(B23&lt;&gt;"", "Done", IF(B22&lt;&gt;"",(B22-TODAY()),""))</f>
        <v/>
      </c>
      <c r="C24" s="124" t="str">
        <f t="shared" ref="C24:I24" ca="1" si="1">IF(C23&lt;&gt;"", "Done", IF(C22&lt;&gt;"",(C22-TODAY()),""))</f>
        <v/>
      </c>
      <c r="D24" s="124" t="str">
        <f t="shared" ca="1" si="1"/>
        <v/>
      </c>
      <c r="E24" s="124" t="str">
        <f t="shared" ca="1" si="1"/>
        <v/>
      </c>
      <c r="F24" s="124" t="str">
        <f t="shared" ca="1" si="1"/>
        <v/>
      </c>
      <c r="G24" s="124" t="str">
        <f t="shared" ca="1" si="1"/>
        <v/>
      </c>
      <c r="H24" s="120" t="str">
        <f t="shared" ca="1" si="1"/>
        <v/>
      </c>
      <c r="I24" s="122" t="str">
        <f t="shared" ca="1" si="1"/>
        <v/>
      </c>
      <c r="J24" s="76"/>
      <c r="K24" s="76"/>
      <c r="L24" s="76"/>
      <c r="M24" s="76"/>
      <c r="N24" s="76"/>
    </row>
    <row r="25" spans="1:14" x14ac:dyDescent="0.25">
      <c r="B25" s="76"/>
      <c r="C25" s="76"/>
      <c r="D25" s="76"/>
      <c r="E25" s="76"/>
      <c r="F25" s="76"/>
      <c r="G25" s="76"/>
      <c r="H25" s="123"/>
      <c r="I25" s="76"/>
      <c r="J25" s="76"/>
      <c r="K25" s="76"/>
      <c r="L25" s="76"/>
      <c r="M25" s="76"/>
      <c r="N25" s="76"/>
    </row>
    <row r="26" spans="1:14" x14ac:dyDescent="0.25"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</row>
    <row r="29" spans="1:14" ht="18.75" x14ac:dyDescent="0.3">
      <c r="A29" s="116" t="s">
        <v>21</v>
      </c>
      <c r="B29" s="66" t="s">
        <v>41</v>
      </c>
      <c r="C29" s="66" t="s">
        <v>42</v>
      </c>
      <c r="D29" s="66" t="s">
        <v>1</v>
      </c>
      <c r="E29" s="66" t="s">
        <v>67</v>
      </c>
      <c r="F29" s="1" t="s">
        <v>43</v>
      </c>
    </row>
    <row r="30" spans="1:14" x14ac:dyDescent="0.25">
      <c r="A30" s="71" t="str">
        <f>IF(B30&lt;&gt;"", IF(D30 = "", 1, ""), "")</f>
        <v/>
      </c>
      <c r="B30" s="224"/>
      <c r="C30" s="224"/>
      <c r="D30" s="224"/>
      <c r="E30" s="72"/>
      <c r="F30" s="73"/>
      <c r="I30" s="129" t="str">
        <f>IF(A30="","",HYPERLINK("#'Action Items'!A1", "Go back to Action Items"))</f>
        <v/>
      </c>
    </row>
    <row r="31" spans="1:14" x14ac:dyDescent="0.25">
      <c r="A31" s="71" t="str">
        <f>IF(B31&lt;&gt;"", IF(D31 = "", MAX($A$30:A30)+1, ""), "")</f>
        <v/>
      </c>
      <c r="B31" s="224"/>
      <c r="C31" s="224"/>
      <c r="D31" s="224"/>
      <c r="E31" s="72"/>
      <c r="F31" s="73"/>
      <c r="I31" s="129" t="str">
        <f t="shared" ref="I31:I94" si="2">IF(A31="","",HYPERLINK("#'Action Items'!A1", "Go back to Action Items"))</f>
        <v/>
      </c>
    </row>
    <row r="32" spans="1:14" x14ac:dyDescent="0.25">
      <c r="A32" s="71" t="str">
        <f>IF(B32&lt;&gt;"", IF(D32 = "", MAX($A$30:A31)+1, ""), "")</f>
        <v/>
      </c>
      <c r="B32" s="224"/>
      <c r="C32" s="224"/>
      <c r="D32" s="224"/>
      <c r="E32" s="72"/>
      <c r="F32" s="73"/>
      <c r="I32" s="129" t="str">
        <f t="shared" si="2"/>
        <v/>
      </c>
    </row>
    <row r="33" spans="1:9" x14ac:dyDescent="0.25">
      <c r="A33" s="71" t="str">
        <f>IF(B33&lt;&gt;"", IF(D33 = "", MAX($A$30:A32)+1, ""), "")</f>
        <v/>
      </c>
      <c r="B33" s="224"/>
      <c r="C33" s="224"/>
      <c r="D33" s="224"/>
      <c r="E33" s="72"/>
      <c r="F33" s="73"/>
      <c r="I33" s="129" t="str">
        <f t="shared" si="2"/>
        <v/>
      </c>
    </row>
    <row r="34" spans="1:9" x14ac:dyDescent="0.25">
      <c r="A34" s="71" t="str">
        <f>IF(B34&lt;&gt;"", IF(D34 = "", MAX($A$30:A33)+1, ""), "")</f>
        <v/>
      </c>
      <c r="B34" s="224"/>
      <c r="C34" s="224"/>
      <c r="D34" s="224"/>
      <c r="E34" s="72"/>
      <c r="F34" s="73"/>
      <c r="I34" s="129" t="str">
        <f t="shared" si="2"/>
        <v/>
      </c>
    </row>
    <row r="35" spans="1:9" x14ac:dyDescent="0.25">
      <c r="A35" s="71" t="str">
        <f>IF(B35&lt;&gt;"", IF(D35 = "", MAX($A$30:A34)+1, ""), "")</f>
        <v/>
      </c>
      <c r="B35" s="224"/>
      <c r="C35" s="224"/>
      <c r="D35" s="224"/>
      <c r="E35" s="72"/>
      <c r="F35" s="73"/>
      <c r="I35" s="129" t="str">
        <f t="shared" si="2"/>
        <v/>
      </c>
    </row>
    <row r="36" spans="1:9" x14ac:dyDescent="0.25">
      <c r="A36" s="71" t="str">
        <f>IF(B36&lt;&gt;"", IF(D36 = "", MAX($A$30:A35)+1, ""), "")</f>
        <v/>
      </c>
      <c r="B36" s="224"/>
      <c r="C36" s="224"/>
      <c r="D36" s="224"/>
      <c r="E36" s="72"/>
      <c r="F36" s="73"/>
      <c r="I36" s="129" t="str">
        <f t="shared" si="2"/>
        <v/>
      </c>
    </row>
    <row r="37" spans="1:9" x14ac:dyDescent="0.25">
      <c r="A37" s="71" t="str">
        <f>IF(B37&lt;&gt;"", IF(D37 = "", MAX($A$30:A36)+1, ""), "")</f>
        <v/>
      </c>
      <c r="B37" s="224"/>
      <c r="C37" s="224"/>
      <c r="D37" s="224"/>
      <c r="E37" s="72"/>
      <c r="F37" s="73"/>
      <c r="I37" s="129" t="str">
        <f t="shared" si="2"/>
        <v/>
      </c>
    </row>
    <row r="38" spans="1:9" x14ac:dyDescent="0.25">
      <c r="A38" s="71" t="str">
        <f>IF(B38&lt;&gt;"", IF(D38 = "", MAX($A$30:A37)+1, ""), "")</f>
        <v/>
      </c>
      <c r="B38" s="224"/>
      <c r="C38" s="224"/>
      <c r="D38" s="224"/>
      <c r="E38" s="72"/>
      <c r="F38" s="73"/>
      <c r="I38" s="129" t="str">
        <f t="shared" si="2"/>
        <v/>
      </c>
    </row>
    <row r="39" spans="1:9" x14ac:dyDescent="0.25">
      <c r="A39" s="71" t="str">
        <f>IF(B39&lt;&gt;"", IF(D39 = "", MAX($A$30:A38)+1, ""), "")</f>
        <v/>
      </c>
      <c r="B39" s="224"/>
      <c r="C39" s="224"/>
      <c r="D39" s="224"/>
      <c r="E39" s="72"/>
      <c r="F39" s="73"/>
      <c r="I39" s="129" t="str">
        <f t="shared" si="2"/>
        <v/>
      </c>
    </row>
    <row r="40" spans="1:9" x14ac:dyDescent="0.25">
      <c r="A40" s="71" t="str">
        <f>IF(B40&lt;&gt;"", IF(D40 = "", MAX($A$30:A39)+1, ""), "")</f>
        <v/>
      </c>
      <c r="B40" s="224"/>
      <c r="C40" s="224"/>
      <c r="D40" s="224"/>
      <c r="E40" s="72"/>
      <c r="F40" s="73"/>
      <c r="I40" s="129" t="str">
        <f t="shared" si="2"/>
        <v/>
      </c>
    </row>
    <row r="41" spans="1:9" x14ac:dyDescent="0.25">
      <c r="A41" s="71" t="str">
        <f>IF(B41&lt;&gt;"", IF(D41 = "", MAX($A$30:A40)+1, ""), "")</f>
        <v/>
      </c>
      <c r="B41" s="224"/>
      <c r="C41" s="224"/>
      <c r="D41" s="224"/>
      <c r="E41" s="72"/>
      <c r="F41" s="73"/>
      <c r="I41" s="129" t="str">
        <f t="shared" si="2"/>
        <v/>
      </c>
    </row>
    <row r="42" spans="1:9" x14ac:dyDescent="0.25">
      <c r="A42" s="71" t="str">
        <f>IF(B42&lt;&gt;"", IF(D42 = "", MAX($A$30:A41)+1, ""), "")</f>
        <v/>
      </c>
      <c r="B42" s="224"/>
      <c r="C42" s="224"/>
      <c r="D42" s="224"/>
      <c r="E42" s="72"/>
      <c r="F42" s="73"/>
      <c r="I42" s="129" t="str">
        <f t="shared" si="2"/>
        <v/>
      </c>
    </row>
    <row r="43" spans="1:9" x14ac:dyDescent="0.25">
      <c r="A43" s="71" t="str">
        <f>IF(B43&lt;&gt;"", IF(D43 = "", MAX($A$30:A42)+1, ""), "")</f>
        <v/>
      </c>
      <c r="B43" s="224"/>
      <c r="C43" s="224"/>
      <c r="D43" s="224"/>
      <c r="E43" s="72"/>
      <c r="F43" s="73"/>
      <c r="I43" s="129" t="str">
        <f t="shared" si="2"/>
        <v/>
      </c>
    </row>
    <row r="44" spans="1:9" x14ac:dyDescent="0.25">
      <c r="A44" s="71" t="str">
        <f>IF(B44&lt;&gt;"", IF(D44 = "", MAX($A$30:A43)+1, ""), "")</f>
        <v/>
      </c>
      <c r="B44" s="224"/>
      <c r="C44" s="224"/>
      <c r="D44" s="224"/>
      <c r="E44" s="72"/>
      <c r="F44" s="73"/>
      <c r="I44" s="129" t="str">
        <f t="shared" si="2"/>
        <v/>
      </c>
    </row>
    <row r="45" spans="1:9" x14ac:dyDescent="0.25">
      <c r="A45" s="71"/>
      <c r="B45" s="224"/>
      <c r="C45" s="224"/>
      <c r="D45" s="224"/>
      <c r="E45" s="72"/>
      <c r="F45" s="73"/>
      <c r="I45" s="129" t="str">
        <f t="shared" si="2"/>
        <v/>
      </c>
    </row>
    <row r="46" spans="1:9" x14ac:dyDescent="0.25">
      <c r="A46" s="71"/>
      <c r="B46" s="224"/>
      <c r="C46" s="224"/>
      <c r="D46" s="224"/>
      <c r="E46" s="72"/>
      <c r="F46" s="73"/>
      <c r="I46" s="129" t="str">
        <f t="shared" si="2"/>
        <v/>
      </c>
    </row>
    <row r="47" spans="1:9" x14ac:dyDescent="0.25">
      <c r="A47" s="71"/>
      <c r="B47" s="224"/>
      <c r="C47" s="224"/>
      <c r="D47" s="224"/>
      <c r="E47" s="72"/>
      <c r="F47" s="73"/>
      <c r="I47" s="129" t="str">
        <f t="shared" si="2"/>
        <v/>
      </c>
    </row>
    <row r="48" spans="1:9" x14ac:dyDescent="0.25">
      <c r="A48" s="71"/>
      <c r="B48" s="224"/>
      <c r="C48" s="224"/>
      <c r="D48" s="224"/>
      <c r="E48" s="72"/>
      <c r="F48" s="73"/>
      <c r="I48" s="129" t="str">
        <f t="shared" si="2"/>
        <v/>
      </c>
    </row>
    <row r="49" spans="1:9" x14ac:dyDescent="0.25">
      <c r="A49" s="71"/>
      <c r="B49" s="224"/>
      <c r="C49" s="224"/>
      <c r="D49" s="224"/>
      <c r="E49" s="72"/>
      <c r="F49" s="73"/>
      <c r="I49" s="129" t="str">
        <f t="shared" si="2"/>
        <v/>
      </c>
    </row>
    <row r="50" spans="1:9" x14ac:dyDescent="0.25">
      <c r="A50" s="71"/>
      <c r="B50" s="224"/>
      <c r="C50" s="224"/>
      <c r="D50" s="224"/>
      <c r="E50" s="72"/>
      <c r="F50" s="73"/>
      <c r="I50" s="129" t="str">
        <f t="shared" si="2"/>
        <v/>
      </c>
    </row>
    <row r="51" spans="1:9" x14ac:dyDescent="0.25">
      <c r="A51" s="71"/>
      <c r="B51" s="224"/>
      <c r="C51" s="224"/>
      <c r="D51" s="224"/>
      <c r="E51" s="72"/>
      <c r="F51" s="73"/>
      <c r="I51" s="129" t="str">
        <f t="shared" si="2"/>
        <v/>
      </c>
    </row>
    <row r="52" spans="1:9" x14ac:dyDescent="0.25">
      <c r="A52" s="71"/>
      <c r="B52" s="224"/>
      <c r="C52" s="224"/>
      <c r="D52" s="224"/>
      <c r="E52" s="72"/>
      <c r="F52" s="73"/>
      <c r="I52" s="129" t="str">
        <f t="shared" si="2"/>
        <v/>
      </c>
    </row>
    <row r="53" spans="1:9" x14ac:dyDescent="0.25">
      <c r="A53" s="71"/>
      <c r="B53" s="224"/>
      <c r="C53" s="224"/>
      <c r="D53" s="224"/>
      <c r="E53" s="72"/>
      <c r="F53" s="73"/>
      <c r="I53" s="129" t="str">
        <f t="shared" si="2"/>
        <v/>
      </c>
    </row>
    <row r="54" spans="1:9" x14ac:dyDescent="0.25">
      <c r="A54" s="71"/>
      <c r="B54" s="224"/>
      <c r="C54" s="224"/>
      <c r="D54" s="224"/>
      <c r="E54" s="72"/>
      <c r="F54" s="73"/>
      <c r="I54" s="129" t="str">
        <f t="shared" si="2"/>
        <v/>
      </c>
    </row>
    <row r="55" spans="1:9" x14ac:dyDescent="0.25">
      <c r="A55" s="71"/>
      <c r="B55" s="224"/>
      <c r="C55" s="224"/>
      <c r="D55" s="224"/>
      <c r="E55" s="72"/>
      <c r="F55" s="73"/>
      <c r="I55" s="129" t="str">
        <f t="shared" si="2"/>
        <v/>
      </c>
    </row>
    <row r="56" spans="1:9" x14ac:dyDescent="0.25">
      <c r="A56" s="71"/>
      <c r="B56" s="224"/>
      <c r="C56" s="224"/>
      <c r="D56" s="224"/>
      <c r="E56" s="72"/>
      <c r="F56" s="73"/>
      <c r="I56" s="129" t="str">
        <f t="shared" si="2"/>
        <v/>
      </c>
    </row>
    <row r="57" spans="1:9" x14ac:dyDescent="0.25">
      <c r="A57" s="71"/>
      <c r="B57" s="224"/>
      <c r="C57" s="224"/>
      <c r="D57" s="224"/>
      <c r="E57" s="72"/>
      <c r="F57" s="73"/>
      <c r="I57" s="129" t="str">
        <f t="shared" si="2"/>
        <v/>
      </c>
    </row>
    <row r="58" spans="1:9" x14ac:dyDescent="0.25">
      <c r="A58" s="71"/>
      <c r="B58" s="224"/>
      <c r="C58" s="224"/>
      <c r="D58" s="224"/>
      <c r="E58" s="72"/>
      <c r="F58" s="73"/>
      <c r="I58" s="129" t="str">
        <f t="shared" si="2"/>
        <v/>
      </c>
    </row>
    <row r="59" spans="1:9" x14ac:dyDescent="0.25">
      <c r="A59" s="71"/>
      <c r="B59" s="224"/>
      <c r="C59" s="224"/>
      <c r="D59" s="224"/>
      <c r="E59" s="72"/>
      <c r="F59" s="73"/>
      <c r="I59" s="129" t="str">
        <f t="shared" si="2"/>
        <v/>
      </c>
    </row>
    <row r="60" spans="1:9" x14ac:dyDescent="0.25">
      <c r="A60" s="71"/>
      <c r="B60" s="224"/>
      <c r="C60" s="224"/>
      <c r="D60" s="224"/>
      <c r="E60" s="72"/>
      <c r="F60" s="73"/>
      <c r="I60" s="129" t="str">
        <f t="shared" si="2"/>
        <v/>
      </c>
    </row>
    <row r="61" spans="1:9" x14ac:dyDescent="0.25">
      <c r="A61" s="71"/>
      <c r="B61" s="224"/>
      <c r="C61" s="224"/>
      <c r="D61" s="224"/>
      <c r="E61" s="72"/>
      <c r="F61" s="73"/>
      <c r="I61" s="129" t="str">
        <f t="shared" si="2"/>
        <v/>
      </c>
    </row>
    <row r="62" spans="1:9" x14ac:dyDescent="0.25">
      <c r="A62" s="71"/>
      <c r="B62" s="224"/>
      <c r="C62" s="224"/>
      <c r="D62" s="224"/>
      <c r="E62" s="72"/>
      <c r="F62" s="73"/>
      <c r="I62" s="129" t="str">
        <f t="shared" si="2"/>
        <v/>
      </c>
    </row>
    <row r="63" spans="1:9" x14ac:dyDescent="0.25">
      <c r="A63" s="71"/>
      <c r="B63" s="224"/>
      <c r="C63" s="224"/>
      <c r="D63" s="224"/>
      <c r="E63" s="72"/>
      <c r="F63" s="73"/>
      <c r="I63" s="129" t="str">
        <f t="shared" si="2"/>
        <v/>
      </c>
    </row>
    <row r="64" spans="1:9" x14ac:dyDescent="0.25">
      <c r="A64" s="71"/>
      <c r="B64" s="224"/>
      <c r="C64" s="224"/>
      <c r="D64" s="224"/>
      <c r="E64" s="72"/>
      <c r="F64" s="73"/>
      <c r="I64" s="129" t="str">
        <f t="shared" si="2"/>
        <v/>
      </c>
    </row>
    <row r="65" spans="1:9" x14ac:dyDescent="0.25">
      <c r="A65" s="71"/>
      <c r="B65" s="224"/>
      <c r="C65" s="224"/>
      <c r="D65" s="224"/>
      <c r="E65" s="72"/>
      <c r="F65" s="73"/>
      <c r="I65" s="129" t="str">
        <f t="shared" si="2"/>
        <v/>
      </c>
    </row>
    <row r="66" spans="1:9" x14ac:dyDescent="0.25">
      <c r="A66" s="71"/>
      <c r="B66" s="224"/>
      <c r="C66" s="224"/>
      <c r="D66" s="224"/>
      <c r="E66" s="72"/>
      <c r="F66" s="73"/>
      <c r="I66" s="129" t="str">
        <f t="shared" si="2"/>
        <v/>
      </c>
    </row>
    <row r="67" spans="1:9" x14ac:dyDescent="0.25">
      <c r="A67" s="71"/>
      <c r="B67" s="224"/>
      <c r="C67" s="224"/>
      <c r="D67" s="224"/>
      <c r="E67" s="72"/>
      <c r="F67" s="73"/>
      <c r="I67" s="129" t="str">
        <f t="shared" si="2"/>
        <v/>
      </c>
    </row>
    <row r="68" spans="1:9" x14ac:dyDescent="0.25">
      <c r="A68" s="71"/>
      <c r="B68" s="224"/>
      <c r="C68" s="224"/>
      <c r="D68" s="224"/>
      <c r="E68" s="72"/>
      <c r="F68" s="73"/>
      <c r="I68" s="129" t="str">
        <f t="shared" si="2"/>
        <v/>
      </c>
    </row>
    <row r="69" spans="1:9" x14ac:dyDescent="0.25">
      <c r="A69" s="71"/>
      <c r="B69" s="224"/>
      <c r="C69" s="224"/>
      <c r="D69" s="224"/>
      <c r="E69" s="72"/>
      <c r="F69" s="73"/>
      <c r="I69" s="129" t="str">
        <f t="shared" si="2"/>
        <v/>
      </c>
    </row>
    <row r="70" spans="1:9" x14ac:dyDescent="0.25">
      <c r="A70" s="71"/>
      <c r="B70" s="224"/>
      <c r="C70" s="224"/>
      <c r="D70" s="224"/>
      <c r="E70" s="72"/>
      <c r="F70" s="73"/>
      <c r="I70" s="129" t="str">
        <f t="shared" si="2"/>
        <v/>
      </c>
    </row>
    <row r="71" spans="1:9" x14ac:dyDescent="0.25">
      <c r="A71" s="71"/>
      <c r="B71" s="224"/>
      <c r="C71" s="224"/>
      <c r="D71" s="224"/>
      <c r="E71" s="72"/>
      <c r="F71" s="73"/>
      <c r="I71" s="129" t="str">
        <f t="shared" si="2"/>
        <v/>
      </c>
    </row>
    <row r="72" spans="1:9" x14ac:dyDescent="0.25">
      <c r="A72" s="71"/>
      <c r="B72" s="224"/>
      <c r="C72" s="224"/>
      <c r="D72" s="224"/>
      <c r="E72" s="72"/>
      <c r="F72" s="73"/>
      <c r="I72" s="129" t="str">
        <f t="shared" si="2"/>
        <v/>
      </c>
    </row>
    <row r="73" spans="1:9" x14ac:dyDescent="0.25">
      <c r="A73" s="71"/>
      <c r="B73" s="224"/>
      <c r="C73" s="224"/>
      <c r="D73" s="224"/>
      <c r="E73" s="72"/>
      <c r="F73" s="73"/>
      <c r="I73" s="129" t="str">
        <f t="shared" si="2"/>
        <v/>
      </c>
    </row>
    <row r="74" spans="1:9" x14ac:dyDescent="0.25">
      <c r="A74" s="71"/>
      <c r="B74" s="224"/>
      <c r="C74" s="224"/>
      <c r="D74" s="224"/>
      <c r="E74" s="72"/>
      <c r="F74" s="73"/>
      <c r="I74" s="129" t="str">
        <f t="shared" si="2"/>
        <v/>
      </c>
    </row>
    <row r="75" spans="1:9" x14ac:dyDescent="0.25">
      <c r="A75" s="71"/>
      <c r="B75" s="224"/>
      <c r="C75" s="224"/>
      <c r="D75" s="224"/>
      <c r="E75" s="72"/>
      <c r="F75" s="73"/>
      <c r="I75" s="129" t="str">
        <f t="shared" si="2"/>
        <v/>
      </c>
    </row>
    <row r="76" spans="1:9" x14ac:dyDescent="0.25">
      <c r="A76" s="71"/>
      <c r="B76" s="224"/>
      <c r="C76" s="224"/>
      <c r="D76" s="224"/>
      <c r="E76" s="72"/>
      <c r="F76" s="73"/>
      <c r="I76" s="129" t="str">
        <f t="shared" si="2"/>
        <v/>
      </c>
    </row>
    <row r="77" spans="1:9" x14ac:dyDescent="0.25">
      <c r="A77" s="71"/>
      <c r="B77" s="224"/>
      <c r="C77" s="224"/>
      <c r="D77" s="224"/>
      <c r="E77" s="72"/>
      <c r="F77" s="73"/>
      <c r="I77" s="129" t="str">
        <f t="shared" si="2"/>
        <v/>
      </c>
    </row>
    <row r="78" spans="1:9" x14ac:dyDescent="0.25">
      <c r="A78" s="71"/>
      <c r="B78" s="224"/>
      <c r="C78" s="224"/>
      <c r="D78" s="224"/>
      <c r="E78" s="72"/>
      <c r="F78" s="73"/>
      <c r="I78" s="129" t="str">
        <f t="shared" si="2"/>
        <v/>
      </c>
    </row>
    <row r="79" spans="1:9" x14ac:dyDescent="0.25">
      <c r="A79" s="71"/>
      <c r="B79" s="224"/>
      <c r="C79" s="224"/>
      <c r="D79" s="224"/>
      <c r="E79" s="72"/>
      <c r="F79" s="73"/>
      <c r="I79" s="129" t="str">
        <f t="shared" si="2"/>
        <v/>
      </c>
    </row>
    <row r="80" spans="1:9" x14ac:dyDescent="0.25">
      <c r="A80" s="71"/>
      <c r="B80" s="224"/>
      <c r="C80" s="224"/>
      <c r="D80" s="224"/>
      <c r="E80" s="72"/>
      <c r="F80" s="73"/>
      <c r="I80" s="129" t="str">
        <f t="shared" si="2"/>
        <v/>
      </c>
    </row>
    <row r="81" spans="1:9" x14ac:dyDescent="0.25">
      <c r="A81" s="71"/>
      <c r="B81" s="224"/>
      <c r="C81" s="224"/>
      <c r="D81" s="224"/>
      <c r="E81" s="72"/>
      <c r="F81" s="73"/>
      <c r="I81" s="129" t="str">
        <f t="shared" si="2"/>
        <v/>
      </c>
    </row>
    <row r="82" spans="1:9" x14ac:dyDescent="0.25">
      <c r="A82" s="71"/>
      <c r="B82" s="224"/>
      <c r="C82" s="224"/>
      <c r="D82" s="224"/>
      <c r="E82" s="72"/>
      <c r="F82" s="73"/>
      <c r="I82" s="129" t="str">
        <f t="shared" si="2"/>
        <v/>
      </c>
    </row>
    <row r="83" spans="1:9" x14ac:dyDescent="0.25">
      <c r="A83" s="71"/>
      <c r="B83" s="224"/>
      <c r="C83" s="224"/>
      <c r="D83" s="224"/>
      <c r="E83" s="72"/>
      <c r="F83" s="73"/>
      <c r="I83" s="129" t="str">
        <f t="shared" si="2"/>
        <v/>
      </c>
    </row>
    <row r="84" spans="1:9" x14ac:dyDescent="0.25">
      <c r="A84" s="71"/>
      <c r="B84" s="224"/>
      <c r="C84" s="224"/>
      <c r="D84" s="224"/>
      <c r="E84" s="72"/>
      <c r="F84" s="73"/>
      <c r="I84" s="129" t="str">
        <f t="shared" si="2"/>
        <v/>
      </c>
    </row>
    <row r="85" spans="1:9" x14ac:dyDescent="0.25">
      <c r="A85" s="71"/>
      <c r="B85" s="224"/>
      <c r="C85" s="224"/>
      <c r="D85" s="224"/>
      <c r="E85" s="72"/>
      <c r="F85" s="73"/>
      <c r="I85" s="129" t="str">
        <f t="shared" si="2"/>
        <v/>
      </c>
    </row>
    <row r="86" spans="1:9" x14ac:dyDescent="0.25">
      <c r="A86" s="71"/>
      <c r="B86" s="224"/>
      <c r="C86" s="224"/>
      <c r="D86" s="224"/>
      <c r="E86" s="72"/>
      <c r="F86" s="73"/>
      <c r="I86" s="129" t="str">
        <f t="shared" si="2"/>
        <v/>
      </c>
    </row>
    <row r="87" spans="1:9" x14ac:dyDescent="0.25">
      <c r="A87" s="71"/>
      <c r="B87" s="224"/>
      <c r="C87" s="224"/>
      <c r="D87" s="224"/>
      <c r="E87" s="72"/>
      <c r="F87" s="73"/>
      <c r="I87" s="129" t="str">
        <f t="shared" si="2"/>
        <v/>
      </c>
    </row>
    <row r="88" spans="1:9" x14ac:dyDescent="0.25">
      <c r="A88" s="71"/>
      <c r="B88" s="224"/>
      <c r="C88" s="224"/>
      <c r="D88" s="224"/>
      <c r="E88" s="72"/>
      <c r="F88" s="73"/>
      <c r="I88" s="129" t="str">
        <f t="shared" si="2"/>
        <v/>
      </c>
    </row>
    <row r="89" spans="1:9" x14ac:dyDescent="0.25">
      <c r="A89" s="71"/>
      <c r="B89" s="224"/>
      <c r="C89" s="224"/>
      <c r="D89" s="224"/>
      <c r="E89" s="72"/>
      <c r="F89" s="73"/>
      <c r="I89" s="129" t="str">
        <f t="shared" si="2"/>
        <v/>
      </c>
    </row>
    <row r="90" spans="1:9" x14ac:dyDescent="0.25">
      <c r="A90" s="71"/>
      <c r="B90" s="224"/>
      <c r="C90" s="224"/>
      <c r="D90" s="224"/>
      <c r="E90" s="72"/>
      <c r="F90" s="73"/>
      <c r="I90" s="129" t="str">
        <f t="shared" si="2"/>
        <v/>
      </c>
    </row>
    <row r="91" spans="1:9" x14ac:dyDescent="0.25">
      <c r="A91" s="71"/>
      <c r="B91" s="224"/>
      <c r="C91" s="224"/>
      <c r="D91" s="224"/>
      <c r="E91" s="72"/>
      <c r="F91" s="73"/>
      <c r="I91" s="129" t="str">
        <f t="shared" si="2"/>
        <v/>
      </c>
    </row>
    <row r="92" spans="1:9" x14ac:dyDescent="0.25">
      <c r="A92" s="71"/>
      <c r="B92" s="224"/>
      <c r="C92" s="224"/>
      <c r="D92" s="224"/>
      <c r="E92" s="72"/>
      <c r="F92" s="73"/>
      <c r="I92" s="129" t="str">
        <f t="shared" si="2"/>
        <v/>
      </c>
    </row>
    <row r="93" spans="1:9" x14ac:dyDescent="0.25">
      <c r="A93" s="71"/>
      <c r="B93" s="224"/>
      <c r="C93" s="224"/>
      <c r="D93" s="224"/>
      <c r="E93" s="72"/>
      <c r="F93" s="73"/>
      <c r="I93" s="129" t="str">
        <f t="shared" si="2"/>
        <v/>
      </c>
    </row>
    <row r="94" spans="1:9" x14ac:dyDescent="0.25">
      <c r="A94" s="71"/>
      <c r="B94" s="224"/>
      <c r="C94" s="224"/>
      <c r="D94" s="224"/>
      <c r="E94" s="72"/>
      <c r="F94" s="73"/>
      <c r="I94" s="129" t="str">
        <f t="shared" si="2"/>
        <v/>
      </c>
    </row>
    <row r="95" spans="1:9" x14ac:dyDescent="0.25">
      <c r="A95" s="71"/>
      <c r="B95" s="224"/>
      <c r="C95" s="224"/>
      <c r="D95" s="224"/>
      <c r="E95" s="72"/>
      <c r="F95" s="73"/>
      <c r="I95" s="129" t="str">
        <f t="shared" ref="I95:I108" si="3">IF(A95="","",HYPERLINK("#'Action Items'!A1", "Go back to Action Items"))</f>
        <v/>
      </c>
    </row>
    <row r="96" spans="1:9" x14ac:dyDescent="0.25">
      <c r="A96" s="71"/>
      <c r="B96" s="224"/>
      <c r="C96" s="224"/>
      <c r="D96" s="224"/>
      <c r="E96" s="72"/>
      <c r="F96" s="73"/>
      <c r="I96" s="129" t="str">
        <f t="shared" si="3"/>
        <v/>
      </c>
    </row>
    <row r="97" spans="1:9" x14ac:dyDescent="0.25">
      <c r="A97" s="71"/>
      <c r="B97" s="224"/>
      <c r="C97" s="224"/>
      <c r="D97" s="224"/>
      <c r="E97" s="72"/>
      <c r="F97" s="73"/>
      <c r="I97" s="129" t="str">
        <f t="shared" si="3"/>
        <v/>
      </c>
    </row>
    <row r="98" spans="1:9" x14ac:dyDescent="0.25">
      <c r="A98" s="71"/>
      <c r="B98" s="224"/>
      <c r="C98" s="224"/>
      <c r="D98" s="224"/>
      <c r="E98" s="72"/>
      <c r="F98" s="73"/>
      <c r="I98" s="129" t="str">
        <f t="shared" si="3"/>
        <v/>
      </c>
    </row>
    <row r="99" spans="1:9" x14ac:dyDescent="0.25">
      <c r="A99" s="71"/>
      <c r="B99" s="224"/>
      <c r="C99" s="224"/>
      <c r="D99" s="224"/>
      <c r="E99" s="72"/>
      <c r="F99" s="73"/>
      <c r="I99" s="129" t="str">
        <f t="shared" si="3"/>
        <v/>
      </c>
    </row>
    <row r="100" spans="1:9" x14ac:dyDescent="0.25">
      <c r="A100" s="71"/>
      <c r="B100" s="224"/>
      <c r="C100" s="224"/>
      <c r="D100" s="224"/>
      <c r="E100" s="72"/>
      <c r="F100" s="73"/>
      <c r="I100" s="129" t="str">
        <f t="shared" si="3"/>
        <v/>
      </c>
    </row>
    <row r="101" spans="1:9" x14ac:dyDescent="0.25">
      <c r="A101" s="71"/>
      <c r="B101" s="224"/>
      <c r="C101" s="224"/>
      <c r="D101" s="224"/>
      <c r="E101" s="72"/>
      <c r="F101" s="73"/>
      <c r="I101" s="129" t="str">
        <f t="shared" si="3"/>
        <v/>
      </c>
    </row>
    <row r="102" spans="1:9" x14ac:dyDescent="0.25">
      <c r="A102" s="71"/>
      <c r="B102" s="224"/>
      <c r="C102" s="224"/>
      <c r="D102" s="224"/>
      <c r="E102" s="72"/>
      <c r="F102" s="73"/>
      <c r="I102" s="129" t="str">
        <f t="shared" si="3"/>
        <v/>
      </c>
    </row>
    <row r="103" spans="1:9" x14ac:dyDescent="0.25">
      <c r="A103" s="71"/>
      <c r="B103" s="224"/>
      <c r="C103" s="224"/>
      <c r="D103" s="224"/>
      <c r="E103" s="72"/>
      <c r="F103" s="73"/>
      <c r="I103" s="129" t="str">
        <f t="shared" si="3"/>
        <v/>
      </c>
    </row>
    <row r="104" spans="1:9" x14ac:dyDescent="0.25">
      <c r="A104" s="71"/>
      <c r="B104" s="224"/>
      <c r="C104" s="224"/>
      <c r="D104" s="224"/>
      <c r="E104" s="72"/>
      <c r="F104" s="73"/>
      <c r="I104" s="129" t="str">
        <f t="shared" si="3"/>
        <v/>
      </c>
    </row>
    <row r="105" spans="1:9" x14ac:dyDescent="0.25">
      <c r="A105" s="71"/>
      <c r="B105" s="224"/>
      <c r="C105" s="224"/>
      <c r="D105" s="224"/>
      <c r="E105" s="72"/>
      <c r="F105" s="73"/>
      <c r="I105" s="129" t="str">
        <f t="shared" si="3"/>
        <v/>
      </c>
    </row>
    <row r="106" spans="1:9" x14ac:dyDescent="0.25">
      <c r="A106" s="71"/>
      <c r="B106" s="224"/>
      <c r="C106" s="224"/>
      <c r="D106" s="224"/>
      <c r="E106" s="72"/>
      <c r="F106" s="73"/>
      <c r="I106" s="129" t="str">
        <f t="shared" si="3"/>
        <v/>
      </c>
    </row>
    <row r="107" spans="1:9" x14ac:dyDescent="0.25">
      <c r="A107" s="71"/>
      <c r="B107" s="224"/>
      <c r="C107" s="224"/>
      <c r="D107" s="224"/>
      <c r="E107" s="72"/>
      <c r="F107" s="73"/>
      <c r="I107" s="129" t="str">
        <f t="shared" si="3"/>
        <v/>
      </c>
    </row>
    <row r="108" spans="1:9" x14ac:dyDescent="0.25">
      <c r="A108" s="71"/>
      <c r="B108" s="224"/>
      <c r="C108" s="224"/>
      <c r="D108" s="224"/>
      <c r="E108" s="72"/>
      <c r="F108" s="73"/>
      <c r="I108" s="129" t="str">
        <f t="shared" si="3"/>
        <v/>
      </c>
    </row>
    <row r="109" spans="1:9" x14ac:dyDescent="0.25">
      <c r="I109" s="129"/>
    </row>
    <row r="110" spans="1:9" x14ac:dyDescent="0.25">
      <c r="I110" s="129"/>
    </row>
  </sheetData>
  <mergeCells count="4">
    <mergeCell ref="E8:G8"/>
    <mergeCell ref="E10:G10"/>
    <mergeCell ref="E11:G11"/>
    <mergeCell ref="E12:G12"/>
  </mergeCells>
  <conditionalFormatting sqref="B19:N19 B25:N26 J20:N24">
    <cfRule type="iconSet" priority="3">
      <iconSet>
        <cfvo type="percent" val="0"/>
        <cfvo type="num" val="1"/>
        <cfvo type="num" val="3"/>
      </iconSet>
    </cfRule>
  </conditionalFormatting>
  <conditionalFormatting sqref="B24:H24">
    <cfRule type="iconSet" priority="2">
      <iconSet>
        <cfvo type="percent" val="0"/>
        <cfvo type="num" val="1"/>
        <cfvo type="num" val="3"/>
      </iconSet>
    </cfRule>
  </conditionalFormatting>
  <conditionalFormatting sqref="I24">
    <cfRule type="iconSet" priority="1">
      <iconSet>
        <cfvo type="percent" val="0"/>
        <cfvo type="num" val="1"/>
        <cfvo type="num" val="3"/>
      </iconSet>
    </cfRule>
  </conditionalFormatting>
  <dataValidations count="4">
    <dataValidation allowBlank="1" showInputMessage="1" showErrorMessage="1" prompt="TK, License, NRE or Royalty" sqref="B7"/>
    <dataValidation allowBlank="1" showInputMessage="1" showErrorMessage="1" prompt="IPD or CSD" sqref="B8"/>
    <dataValidation allowBlank="1" showInputMessage="1" showErrorMessage="1" prompt="70% - 100% : Most likely close in this quarter_x000a_40% - 60% : Normal chance to close_x000a_0% - 30% : Low chance to close" sqref="B10"/>
    <dataValidation allowBlank="1" showInputMessage="1" showErrorMessage="1" prompt="Q1, Q2, Q3 or Q4" sqref="B11"/>
  </dataValidations>
  <hyperlinks>
    <hyperlink ref="A1" location="Menu!A1" display="Back To Menu"/>
    <hyperlink ref="B1" location="'Regular Cases'!A1" display="Regular Cases"/>
    <hyperlink ref="C1" location="QECD!B4" display="QECD"/>
    <hyperlink ref="D1" location="'Action Items'!A1" display="Action Items"/>
    <hyperlink ref="E1" location="Summary!A1" display="Summary"/>
    <hyperlink ref="F1" location="Weekly!A1" display="Weekly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Please choose &quot;High&quot;, &quot;Low&quot; or &quot;Funnel&quot; from the drop-down list, or enter it yourself._x000a__x000a_Funnel -- This project is being cooked and may go real in the next few quarters.">
          <x14:formula1>
            <xm:f>Worksheet!$A$2:$A$4</xm:f>
          </x14:formula1>
          <xm:sqref>B12</xm:sqref>
        </x14:dataValidation>
      </x14:dataValidations>
    </ext>
  </extLst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/>
  <dimension ref="A1:Q110"/>
  <sheetViews>
    <sheetView workbookViewId="0">
      <pane ySplit="2" topLeftCell="A3" activePane="bottomLeft" state="frozen"/>
      <selection pane="bottomLeft"/>
    </sheetView>
  </sheetViews>
  <sheetFormatPr defaultColWidth="18.42578125" defaultRowHeight="15" x14ac:dyDescent="0.25"/>
  <cols>
    <col min="1" max="1" width="24.5703125" style="1" customWidth="1"/>
    <col min="2" max="8" width="15.85546875" style="1" customWidth="1"/>
    <col min="9" max="9" width="17.140625" style="1" bestFit="1" customWidth="1"/>
    <col min="10" max="11" width="15.85546875" style="1" customWidth="1"/>
    <col min="12" max="14" width="15.85546875" style="1" hidden="1" customWidth="1"/>
    <col min="15" max="17" width="0" style="1" hidden="1" customWidth="1"/>
    <col min="18" max="16384" width="18.42578125" style="1"/>
  </cols>
  <sheetData>
    <row r="1" spans="1:17" s="68" customFormat="1" ht="18.75" x14ac:dyDescent="0.25">
      <c r="A1" s="226" t="s">
        <v>150</v>
      </c>
      <c r="B1" s="226" t="s">
        <v>149</v>
      </c>
      <c r="C1" s="226" t="s">
        <v>113</v>
      </c>
      <c r="D1" s="226" t="s">
        <v>21</v>
      </c>
      <c r="E1" s="226" t="s">
        <v>114</v>
      </c>
      <c r="F1" s="226" t="s">
        <v>177</v>
      </c>
    </row>
    <row r="2" spans="1:17" ht="4.5" customHeight="1" x14ac:dyDescent="0.25"/>
    <row r="3" spans="1:17" ht="28.5" x14ac:dyDescent="0.45">
      <c r="D3" s="223" t="str">
        <f ca="1">MID(CELL("filename",A1),FIND("]",CELL("filename",A1))+1,255)  &amp; IF(B5&lt;&gt;"", " : " &amp; B5 &amp; " - " &amp; B6, "")</f>
        <v>Project 48</v>
      </c>
    </row>
    <row r="4" spans="1:17" ht="18.75" x14ac:dyDescent="0.3">
      <c r="A4" s="115" t="s">
        <v>141</v>
      </c>
      <c r="B4" s="95"/>
      <c r="C4" s="95"/>
      <c r="D4" s="95"/>
      <c r="E4" s="95"/>
      <c r="F4" s="95" t="s">
        <v>153</v>
      </c>
      <c r="G4" s="95" t="s">
        <v>154</v>
      </c>
      <c r="L4" s="1" t="s">
        <v>147</v>
      </c>
      <c r="M4" s="1" t="s">
        <v>146</v>
      </c>
      <c r="N4" s="1" t="s">
        <v>152</v>
      </c>
      <c r="P4" s="1" t="s">
        <v>158</v>
      </c>
      <c r="Q4" s="1" t="s">
        <v>155</v>
      </c>
    </row>
    <row r="5" spans="1:17" x14ac:dyDescent="0.25">
      <c r="A5" s="95" t="s">
        <v>156</v>
      </c>
      <c r="B5" s="97"/>
      <c r="C5" s="95"/>
      <c r="D5" s="95" t="s">
        <v>20</v>
      </c>
      <c r="E5" s="95"/>
      <c r="F5" s="98"/>
      <c r="G5" s="98"/>
      <c r="L5" s="218" t="str">
        <f>IF(I23&lt;&gt;"", F5,"")</f>
        <v/>
      </c>
      <c r="M5" s="218" t="str">
        <f>IF(I23&lt;&gt;"","",IF(B10&gt;=40%,F5,""))</f>
        <v/>
      </c>
      <c r="N5" s="218">
        <f>IF(I23&lt;&gt;"","",IF(B10&lt;40%,F5,""))</f>
        <v>0</v>
      </c>
      <c r="P5" s="218" t="str">
        <f>IF(I23&lt;&gt;"", F6,"")</f>
        <v/>
      </c>
      <c r="Q5" s="1">
        <f>IF(P5 = "", F6, "")</f>
        <v>0</v>
      </c>
    </row>
    <row r="6" spans="1:17" x14ac:dyDescent="0.25">
      <c r="A6" s="95" t="s">
        <v>157</v>
      </c>
      <c r="B6" s="97"/>
      <c r="C6" s="95"/>
      <c r="D6" s="95" t="s">
        <v>45</v>
      </c>
      <c r="E6" s="95"/>
      <c r="F6" s="98"/>
      <c r="G6" s="98"/>
    </row>
    <row r="7" spans="1:17" x14ac:dyDescent="0.25">
      <c r="A7" s="95" t="s">
        <v>44</v>
      </c>
      <c r="B7" s="97"/>
      <c r="C7" s="95"/>
      <c r="D7" s="95"/>
      <c r="E7" s="95"/>
      <c r="F7" s="95"/>
      <c r="G7" s="95"/>
    </row>
    <row r="8" spans="1:17" x14ac:dyDescent="0.25">
      <c r="A8" s="95" t="s">
        <v>17</v>
      </c>
      <c r="B8" s="97"/>
      <c r="C8" s="95"/>
      <c r="D8" s="95" t="s">
        <v>43</v>
      </c>
      <c r="E8" s="253"/>
      <c r="F8" s="253"/>
      <c r="G8" s="253"/>
    </row>
    <row r="9" spans="1:17" x14ac:dyDescent="0.25">
      <c r="A9" s="95" t="s">
        <v>18</v>
      </c>
      <c r="B9" s="97"/>
      <c r="C9" s="95"/>
      <c r="D9" s="95"/>
      <c r="E9" s="95"/>
      <c r="F9" s="95"/>
      <c r="G9" s="95"/>
    </row>
    <row r="10" spans="1:17" x14ac:dyDescent="0.25">
      <c r="A10" s="95" t="s">
        <v>19</v>
      </c>
      <c r="B10" s="99"/>
      <c r="C10" s="95"/>
      <c r="D10" s="95" t="s">
        <v>159</v>
      </c>
      <c r="E10" s="253"/>
      <c r="F10" s="253"/>
      <c r="G10" s="253"/>
    </row>
    <row r="11" spans="1:17" x14ac:dyDescent="0.25">
      <c r="A11" s="95" t="s">
        <v>166</v>
      </c>
      <c r="B11" s="97"/>
      <c r="C11" s="95"/>
      <c r="D11" s="95" t="s">
        <v>160</v>
      </c>
      <c r="E11" s="253"/>
      <c r="F11" s="253"/>
      <c r="G11" s="253"/>
    </row>
    <row r="12" spans="1:17" x14ac:dyDescent="0.25">
      <c r="A12" s="95" t="s">
        <v>118</v>
      </c>
      <c r="B12" s="97"/>
      <c r="C12" s="95"/>
      <c r="D12" s="95" t="s">
        <v>161</v>
      </c>
      <c r="E12" s="253"/>
      <c r="F12" s="253"/>
      <c r="G12" s="253"/>
    </row>
    <row r="15" spans="1:17" ht="18.75" x14ac:dyDescent="0.3">
      <c r="A15" s="115" t="str">
        <f>"Stage: " &amp; B15</f>
        <v xml:space="preserve">Stage: </v>
      </c>
      <c r="B15" s="132" t="str">
        <f>IF(I23&lt;&gt;"", 10, IF(G23&lt;&gt;"", 8, IF(C23&lt;&gt;"", 6, IF(E18&lt;&gt;"", 4, IF(B18&lt;&gt;"", 2, "")))))</f>
        <v/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</row>
    <row r="16" spans="1:17" x14ac:dyDescent="0.25">
      <c r="A16" s="127" t="s">
        <v>0</v>
      </c>
      <c r="B16" s="216" t="s">
        <v>3</v>
      </c>
      <c r="C16" s="125" t="s">
        <v>6</v>
      </c>
      <c r="D16" s="125" t="s">
        <v>4</v>
      </c>
      <c r="E16" s="216" t="s">
        <v>5</v>
      </c>
      <c r="F16" s="125" t="s">
        <v>7</v>
      </c>
      <c r="G16" s="95"/>
      <c r="H16" s="95"/>
      <c r="I16" s="95"/>
      <c r="J16" s="95"/>
      <c r="K16" s="95"/>
      <c r="L16" s="95"/>
      <c r="M16" s="95"/>
      <c r="N16" s="95"/>
    </row>
    <row r="17" spans="1:14" x14ac:dyDescent="0.25">
      <c r="A17" s="126" t="s">
        <v>42</v>
      </c>
      <c r="B17" s="119"/>
      <c r="C17" s="119"/>
      <c r="D17" s="119"/>
      <c r="E17" s="119"/>
      <c r="F17" s="140"/>
      <c r="G17" s="96"/>
      <c r="H17" s="96"/>
      <c r="I17" s="96"/>
      <c r="J17" s="96"/>
      <c r="K17" s="96"/>
      <c r="L17" s="96"/>
      <c r="M17" s="96"/>
      <c r="N17" s="96"/>
    </row>
    <row r="18" spans="1:14" x14ac:dyDescent="0.25">
      <c r="A18" s="134" t="s">
        <v>1</v>
      </c>
      <c r="B18" s="118"/>
      <c r="C18" s="118"/>
      <c r="D18" s="118"/>
      <c r="E18" s="118"/>
      <c r="F18" s="133"/>
      <c r="G18" s="96"/>
      <c r="H18" s="96"/>
      <c r="I18" s="96"/>
      <c r="J18" s="96"/>
      <c r="K18" s="96"/>
      <c r="L18" s="96"/>
      <c r="M18" s="96"/>
      <c r="N18" s="96"/>
    </row>
    <row r="19" spans="1:14" x14ac:dyDescent="0.25">
      <c r="A19" s="134" t="s">
        <v>2</v>
      </c>
      <c r="B19" s="121" t="str">
        <f ca="1">IF(B18&lt;&gt;"", "Done", IF(B17&lt;&gt;"",(B17-TODAY()),""))</f>
        <v/>
      </c>
      <c r="C19" s="121" t="str">
        <f t="shared" ref="C19:N19" ca="1" si="0">IF(C18&lt;&gt;"", "Done", IF(C17&lt;&gt;"",(C17-TODAY()),""))</f>
        <v/>
      </c>
      <c r="D19" s="121" t="str">
        <f t="shared" ca="1" si="0"/>
        <v/>
      </c>
      <c r="E19" s="121" t="str">
        <f t="shared" ca="1" si="0"/>
        <v/>
      </c>
      <c r="F19" s="122" t="str">
        <f t="shared" ca="1" si="0"/>
        <v/>
      </c>
      <c r="G19" s="100" t="str">
        <f t="shared" ca="1" si="0"/>
        <v/>
      </c>
      <c r="H19" s="100" t="str">
        <f t="shared" ca="1" si="0"/>
        <v/>
      </c>
      <c r="I19" s="100" t="str">
        <f t="shared" ca="1" si="0"/>
        <v/>
      </c>
      <c r="J19" s="76" t="str">
        <f t="shared" ca="1" si="0"/>
        <v/>
      </c>
      <c r="K19" s="76" t="str">
        <f t="shared" ca="1" si="0"/>
        <v/>
      </c>
      <c r="L19" s="76" t="str">
        <f t="shared" ca="1" si="0"/>
        <v/>
      </c>
      <c r="M19" s="76" t="str">
        <f t="shared" ca="1" si="0"/>
        <v/>
      </c>
      <c r="N19" s="76" t="str">
        <f t="shared" ca="1" si="0"/>
        <v/>
      </c>
    </row>
    <row r="20" spans="1:14" x14ac:dyDescent="0.25">
      <c r="A20" s="135"/>
      <c r="B20" s="114"/>
      <c r="C20" s="114"/>
      <c r="D20" s="114"/>
      <c r="E20" s="114"/>
      <c r="F20" s="114"/>
      <c r="G20" s="114"/>
      <c r="H20" s="114"/>
      <c r="I20" s="114"/>
      <c r="J20" s="76"/>
      <c r="K20" s="76"/>
      <c r="L20" s="76"/>
      <c r="M20" s="76"/>
      <c r="N20" s="76"/>
    </row>
    <row r="21" spans="1:14" ht="30" x14ac:dyDescent="0.25">
      <c r="A21" s="126" t="s">
        <v>9</v>
      </c>
      <c r="B21" s="117" t="s">
        <v>8</v>
      </c>
      <c r="C21" s="217" t="s">
        <v>10</v>
      </c>
      <c r="D21" s="117" t="s">
        <v>11</v>
      </c>
      <c r="E21" s="117" t="s">
        <v>12</v>
      </c>
      <c r="F21" s="117" t="s">
        <v>13</v>
      </c>
      <c r="G21" s="217" t="s">
        <v>14</v>
      </c>
      <c r="H21" s="117" t="s">
        <v>16</v>
      </c>
      <c r="I21" s="217" t="s">
        <v>15</v>
      </c>
      <c r="J21" s="76"/>
      <c r="K21" s="76"/>
      <c r="L21" s="76"/>
      <c r="M21" s="76"/>
      <c r="N21" s="76"/>
    </row>
    <row r="22" spans="1:14" x14ac:dyDescent="0.25">
      <c r="A22" s="134" t="s">
        <v>42</v>
      </c>
      <c r="B22" s="118"/>
      <c r="C22" s="118"/>
      <c r="D22" s="118"/>
      <c r="E22" s="118"/>
      <c r="F22" s="118"/>
      <c r="G22" s="118"/>
      <c r="H22" s="118"/>
      <c r="I22" s="133"/>
      <c r="J22" s="76"/>
      <c r="K22" s="76"/>
      <c r="L22" s="76"/>
      <c r="M22" s="76"/>
      <c r="N22" s="76"/>
    </row>
    <row r="23" spans="1:14" x14ac:dyDescent="0.25">
      <c r="A23" s="134" t="s">
        <v>1</v>
      </c>
      <c r="B23" s="118"/>
      <c r="C23" s="118"/>
      <c r="D23" s="118"/>
      <c r="E23" s="118"/>
      <c r="F23" s="118"/>
      <c r="G23" s="118"/>
      <c r="H23" s="118"/>
      <c r="I23" s="133"/>
      <c r="J23" s="76"/>
      <c r="K23" s="76"/>
      <c r="L23" s="76"/>
      <c r="M23" s="76"/>
      <c r="N23" s="76"/>
    </row>
    <row r="24" spans="1:14" x14ac:dyDescent="0.25">
      <c r="A24" s="136" t="s">
        <v>2</v>
      </c>
      <c r="B24" s="124" t="str">
        <f ca="1">IF(B23&lt;&gt;"", "Done", IF(B22&lt;&gt;"",(B22-TODAY()),""))</f>
        <v/>
      </c>
      <c r="C24" s="124" t="str">
        <f t="shared" ref="C24:I24" ca="1" si="1">IF(C23&lt;&gt;"", "Done", IF(C22&lt;&gt;"",(C22-TODAY()),""))</f>
        <v/>
      </c>
      <c r="D24" s="124" t="str">
        <f t="shared" ca="1" si="1"/>
        <v/>
      </c>
      <c r="E24" s="124" t="str">
        <f t="shared" ca="1" si="1"/>
        <v/>
      </c>
      <c r="F24" s="124" t="str">
        <f t="shared" ca="1" si="1"/>
        <v/>
      </c>
      <c r="G24" s="124" t="str">
        <f t="shared" ca="1" si="1"/>
        <v/>
      </c>
      <c r="H24" s="120" t="str">
        <f t="shared" ca="1" si="1"/>
        <v/>
      </c>
      <c r="I24" s="122" t="str">
        <f t="shared" ca="1" si="1"/>
        <v/>
      </c>
      <c r="J24" s="76"/>
      <c r="K24" s="76"/>
      <c r="L24" s="76"/>
      <c r="M24" s="76"/>
      <c r="N24" s="76"/>
    </row>
    <row r="25" spans="1:14" x14ac:dyDescent="0.25">
      <c r="B25" s="76"/>
      <c r="C25" s="76"/>
      <c r="D25" s="76"/>
      <c r="E25" s="76"/>
      <c r="F25" s="76"/>
      <c r="G25" s="76"/>
      <c r="H25" s="123"/>
      <c r="I25" s="76"/>
      <c r="J25" s="76"/>
      <c r="K25" s="76"/>
      <c r="L25" s="76"/>
      <c r="M25" s="76"/>
      <c r="N25" s="76"/>
    </row>
    <row r="26" spans="1:14" x14ac:dyDescent="0.25"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</row>
    <row r="29" spans="1:14" ht="18.75" x14ac:dyDescent="0.3">
      <c r="A29" s="116" t="s">
        <v>21</v>
      </c>
      <c r="B29" s="66" t="s">
        <v>41</v>
      </c>
      <c r="C29" s="66" t="s">
        <v>42</v>
      </c>
      <c r="D29" s="66" t="s">
        <v>1</v>
      </c>
      <c r="E29" s="66" t="s">
        <v>67</v>
      </c>
      <c r="F29" s="1" t="s">
        <v>43</v>
      </c>
    </row>
    <row r="30" spans="1:14" x14ac:dyDescent="0.25">
      <c r="A30" s="71" t="str">
        <f>IF(B30&lt;&gt;"", IF(D30 = "", 1, ""), "")</f>
        <v/>
      </c>
      <c r="B30" s="224"/>
      <c r="C30" s="224"/>
      <c r="D30" s="224"/>
      <c r="E30" s="72"/>
      <c r="F30" s="73"/>
      <c r="I30" s="129" t="str">
        <f>IF(A30="","",HYPERLINK("#'Action Items'!A1", "Go back to Action Items"))</f>
        <v/>
      </c>
    </row>
    <row r="31" spans="1:14" x14ac:dyDescent="0.25">
      <c r="A31" s="71" t="str">
        <f>IF(B31&lt;&gt;"", IF(D31 = "", MAX($A$30:A30)+1, ""), "")</f>
        <v/>
      </c>
      <c r="B31" s="224"/>
      <c r="C31" s="224"/>
      <c r="D31" s="224"/>
      <c r="E31" s="72"/>
      <c r="F31" s="73"/>
      <c r="I31" s="129" t="str">
        <f t="shared" ref="I31:I94" si="2">IF(A31="","",HYPERLINK("#'Action Items'!A1", "Go back to Action Items"))</f>
        <v/>
      </c>
    </row>
    <row r="32" spans="1:14" x14ac:dyDescent="0.25">
      <c r="A32" s="71" t="str">
        <f>IF(B32&lt;&gt;"", IF(D32 = "", MAX($A$30:A31)+1, ""), "")</f>
        <v/>
      </c>
      <c r="B32" s="224"/>
      <c r="C32" s="224"/>
      <c r="D32" s="224"/>
      <c r="E32" s="72"/>
      <c r="F32" s="73"/>
      <c r="I32" s="129" t="str">
        <f t="shared" si="2"/>
        <v/>
      </c>
    </row>
    <row r="33" spans="1:9" x14ac:dyDescent="0.25">
      <c r="A33" s="71" t="str">
        <f>IF(B33&lt;&gt;"", IF(D33 = "", MAX($A$30:A32)+1, ""), "")</f>
        <v/>
      </c>
      <c r="B33" s="224"/>
      <c r="C33" s="224"/>
      <c r="D33" s="224"/>
      <c r="E33" s="72"/>
      <c r="F33" s="73"/>
      <c r="I33" s="129" t="str">
        <f t="shared" si="2"/>
        <v/>
      </c>
    </row>
    <row r="34" spans="1:9" x14ac:dyDescent="0.25">
      <c r="A34" s="71" t="str">
        <f>IF(B34&lt;&gt;"", IF(D34 = "", MAX($A$30:A33)+1, ""), "")</f>
        <v/>
      </c>
      <c r="B34" s="224"/>
      <c r="C34" s="224"/>
      <c r="D34" s="224"/>
      <c r="E34" s="72"/>
      <c r="F34" s="73"/>
      <c r="I34" s="129" t="str">
        <f t="shared" si="2"/>
        <v/>
      </c>
    </row>
    <row r="35" spans="1:9" x14ac:dyDescent="0.25">
      <c r="A35" s="71" t="str">
        <f>IF(B35&lt;&gt;"", IF(D35 = "", MAX($A$30:A34)+1, ""), "")</f>
        <v/>
      </c>
      <c r="B35" s="224"/>
      <c r="C35" s="224"/>
      <c r="D35" s="224"/>
      <c r="E35" s="72"/>
      <c r="F35" s="73"/>
      <c r="I35" s="129" t="str">
        <f t="shared" si="2"/>
        <v/>
      </c>
    </row>
    <row r="36" spans="1:9" x14ac:dyDescent="0.25">
      <c r="A36" s="71" t="str">
        <f>IF(B36&lt;&gt;"", IF(D36 = "", MAX($A$30:A35)+1, ""), "")</f>
        <v/>
      </c>
      <c r="B36" s="224"/>
      <c r="C36" s="224"/>
      <c r="D36" s="224"/>
      <c r="E36" s="72"/>
      <c r="F36" s="73"/>
      <c r="I36" s="129" t="str">
        <f t="shared" si="2"/>
        <v/>
      </c>
    </row>
    <row r="37" spans="1:9" x14ac:dyDescent="0.25">
      <c r="A37" s="71" t="str">
        <f>IF(B37&lt;&gt;"", IF(D37 = "", MAX($A$30:A36)+1, ""), "")</f>
        <v/>
      </c>
      <c r="B37" s="224"/>
      <c r="C37" s="224"/>
      <c r="D37" s="224"/>
      <c r="E37" s="72"/>
      <c r="F37" s="73"/>
      <c r="I37" s="129" t="str">
        <f t="shared" si="2"/>
        <v/>
      </c>
    </row>
    <row r="38" spans="1:9" x14ac:dyDescent="0.25">
      <c r="A38" s="71" t="str">
        <f>IF(B38&lt;&gt;"", IF(D38 = "", MAX($A$30:A37)+1, ""), "")</f>
        <v/>
      </c>
      <c r="B38" s="224"/>
      <c r="C38" s="224"/>
      <c r="D38" s="224"/>
      <c r="E38" s="72"/>
      <c r="F38" s="73"/>
      <c r="I38" s="129" t="str">
        <f t="shared" si="2"/>
        <v/>
      </c>
    </row>
    <row r="39" spans="1:9" x14ac:dyDescent="0.25">
      <c r="A39" s="71" t="str">
        <f>IF(B39&lt;&gt;"", IF(D39 = "", MAX($A$30:A38)+1, ""), "")</f>
        <v/>
      </c>
      <c r="B39" s="224"/>
      <c r="C39" s="224"/>
      <c r="D39" s="224"/>
      <c r="E39" s="72"/>
      <c r="F39" s="73"/>
      <c r="I39" s="129" t="str">
        <f t="shared" si="2"/>
        <v/>
      </c>
    </row>
    <row r="40" spans="1:9" x14ac:dyDescent="0.25">
      <c r="A40" s="71" t="str">
        <f>IF(B40&lt;&gt;"", IF(D40 = "", MAX($A$30:A39)+1, ""), "")</f>
        <v/>
      </c>
      <c r="B40" s="224"/>
      <c r="C40" s="224"/>
      <c r="D40" s="224"/>
      <c r="E40" s="72"/>
      <c r="F40" s="73"/>
      <c r="I40" s="129" t="str">
        <f t="shared" si="2"/>
        <v/>
      </c>
    </row>
    <row r="41" spans="1:9" x14ac:dyDescent="0.25">
      <c r="A41" s="71" t="str">
        <f>IF(B41&lt;&gt;"", IF(D41 = "", MAX($A$30:A40)+1, ""), "")</f>
        <v/>
      </c>
      <c r="B41" s="224"/>
      <c r="C41" s="224"/>
      <c r="D41" s="224"/>
      <c r="E41" s="72"/>
      <c r="F41" s="73"/>
      <c r="I41" s="129" t="str">
        <f t="shared" si="2"/>
        <v/>
      </c>
    </row>
    <row r="42" spans="1:9" x14ac:dyDescent="0.25">
      <c r="A42" s="71" t="str">
        <f>IF(B42&lt;&gt;"", IF(D42 = "", MAX($A$30:A41)+1, ""), "")</f>
        <v/>
      </c>
      <c r="B42" s="224"/>
      <c r="C42" s="224"/>
      <c r="D42" s="224"/>
      <c r="E42" s="72"/>
      <c r="F42" s="73"/>
      <c r="I42" s="129" t="str">
        <f t="shared" si="2"/>
        <v/>
      </c>
    </row>
    <row r="43" spans="1:9" x14ac:dyDescent="0.25">
      <c r="A43" s="71" t="str">
        <f>IF(B43&lt;&gt;"", IF(D43 = "", MAX($A$30:A42)+1, ""), "")</f>
        <v/>
      </c>
      <c r="B43" s="224"/>
      <c r="C43" s="224"/>
      <c r="D43" s="224"/>
      <c r="E43" s="72"/>
      <c r="F43" s="73"/>
      <c r="I43" s="129" t="str">
        <f t="shared" si="2"/>
        <v/>
      </c>
    </row>
    <row r="44" spans="1:9" x14ac:dyDescent="0.25">
      <c r="A44" s="71" t="str">
        <f>IF(B44&lt;&gt;"", IF(D44 = "", MAX($A$30:A43)+1, ""), "")</f>
        <v/>
      </c>
      <c r="B44" s="224"/>
      <c r="C44" s="224"/>
      <c r="D44" s="224"/>
      <c r="E44" s="72"/>
      <c r="F44" s="73"/>
      <c r="I44" s="129" t="str">
        <f t="shared" si="2"/>
        <v/>
      </c>
    </row>
    <row r="45" spans="1:9" x14ac:dyDescent="0.25">
      <c r="A45" s="71"/>
      <c r="B45" s="224"/>
      <c r="C45" s="224"/>
      <c r="D45" s="224"/>
      <c r="E45" s="72"/>
      <c r="F45" s="73"/>
      <c r="I45" s="129" t="str">
        <f t="shared" si="2"/>
        <v/>
      </c>
    </row>
    <row r="46" spans="1:9" x14ac:dyDescent="0.25">
      <c r="A46" s="71"/>
      <c r="B46" s="224"/>
      <c r="C46" s="224"/>
      <c r="D46" s="224"/>
      <c r="E46" s="72"/>
      <c r="F46" s="73"/>
      <c r="I46" s="129" t="str">
        <f t="shared" si="2"/>
        <v/>
      </c>
    </row>
    <row r="47" spans="1:9" x14ac:dyDescent="0.25">
      <c r="A47" s="71"/>
      <c r="B47" s="224"/>
      <c r="C47" s="224"/>
      <c r="D47" s="224"/>
      <c r="E47" s="72"/>
      <c r="F47" s="73"/>
      <c r="I47" s="129" t="str">
        <f t="shared" si="2"/>
        <v/>
      </c>
    </row>
    <row r="48" spans="1:9" x14ac:dyDescent="0.25">
      <c r="A48" s="71"/>
      <c r="B48" s="224"/>
      <c r="C48" s="224"/>
      <c r="D48" s="224"/>
      <c r="E48" s="72"/>
      <c r="F48" s="73"/>
      <c r="I48" s="129" t="str">
        <f t="shared" si="2"/>
        <v/>
      </c>
    </row>
    <row r="49" spans="1:9" x14ac:dyDescent="0.25">
      <c r="A49" s="71"/>
      <c r="B49" s="224"/>
      <c r="C49" s="224"/>
      <c r="D49" s="224"/>
      <c r="E49" s="72"/>
      <c r="F49" s="73"/>
      <c r="I49" s="129" t="str">
        <f t="shared" si="2"/>
        <v/>
      </c>
    </row>
    <row r="50" spans="1:9" x14ac:dyDescent="0.25">
      <c r="A50" s="71"/>
      <c r="B50" s="224"/>
      <c r="C50" s="224"/>
      <c r="D50" s="224"/>
      <c r="E50" s="72"/>
      <c r="F50" s="73"/>
      <c r="I50" s="129" t="str">
        <f t="shared" si="2"/>
        <v/>
      </c>
    </row>
    <row r="51" spans="1:9" x14ac:dyDescent="0.25">
      <c r="A51" s="71"/>
      <c r="B51" s="224"/>
      <c r="C51" s="224"/>
      <c r="D51" s="224"/>
      <c r="E51" s="72"/>
      <c r="F51" s="73"/>
      <c r="I51" s="129" t="str">
        <f t="shared" si="2"/>
        <v/>
      </c>
    </row>
    <row r="52" spans="1:9" x14ac:dyDescent="0.25">
      <c r="A52" s="71"/>
      <c r="B52" s="224"/>
      <c r="C52" s="224"/>
      <c r="D52" s="224"/>
      <c r="E52" s="72"/>
      <c r="F52" s="73"/>
      <c r="I52" s="129" t="str">
        <f t="shared" si="2"/>
        <v/>
      </c>
    </row>
    <row r="53" spans="1:9" x14ac:dyDescent="0.25">
      <c r="A53" s="71"/>
      <c r="B53" s="224"/>
      <c r="C53" s="224"/>
      <c r="D53" s="224"/>
      <c r="E53" s="72"/>
      <c r="F53" s="73"/>
      <c r="I53" s="129" t="str">
        <f t="shared" si="2"/>
        <v/>
      </c>
    </row>
    <row r="54" spans="1:9" x14ac:dyDescent="0.25">
      <c r="A54" s="71"/>
      <c r="B54" s="224"/>
      <c r="C54" s="224"/>
      <c r="D54" s="224"/>
      <c r="E54" s="72"/>
      <c r="F54" s="73"/>
      <c r="I54" s="129" t="str">
        <f t="shared" si="2"/>
        <v/>
      </c>
    </row>
    <row r="55" spans="1:9" x14ac:dyDescent="0.25">
      <c r="A55" s="71"/>
      <c r="B55" s="224"/>
      <c r="C55" s="224"/>
      <c r="D55" s="224"/>
      <c r="E55" s="72"/>
      <c r="F55" s="73"/>
      <c r="I55" s="129" t="str">
        <f t="shared" si="2"/>
        <v/>
      </c>
    </row>
    <row r="56" spans="1:9" x14ac:dyDescent="0.25">
      <c r="A56" s="71"/>
      <c r="B56" s="224"/>
      <c r="C56" s="224"/>
      <c r="D56" s="224"/>
      <c r="E56" s="72"/>
      <c r="F56" s="73"/>
      <c r="I56" s="129" t="str">
        <f t="shared" si="2"/>
        <v/>
      </c>
    </row>
    <row r="57" spans="1:9" x14ac:dyDescent="0.25">
      <c r="A57" s="71"/>
      <c r="B57" s="224"/>
      <c r="C57" s="224"/>
      <c r="D57" s="224"/>
      <c r="E57" s="72"/>
      <c r="F57" s="73"/>
      <c r="I57" s="129" t="str">
        <f t="shared" si="2"/>
        <v/>
      </c>
    </row>
    <row r="58" spans="1:9" x14ac:dyDescent="0.25">
      <c r="A58" s="71"/>
      <c r="B58" s="224"/>
      <c r="C58" s="224"/>
      <c r="D58" s="224"/>
      <c r="E58" s="72"/>
      <c r="F58" s="73"/>
      <c r="I58" s="129" t="str">
        <f t="shared" si="2"/>
        <v/>
      </c>
    </row>
    <row r="59" spans="1:9" x14ac:dyDescent="0.25">
      <c r="A59" s="71"/>
      <c r="B59" s="224"/>
      <c r="C59" s="224"/>
      <c r="D59" s="224"/>
      <c r="E59" s="72"/>
      <c r="F59" s="73"/>
      <c r="I59" s="129" t="str">
        <f t="shared" si="2"/>
        <v/>
      </c>
    </row>
    <row r="60" spans="1:9" x14ac:dyDescent="0.25">
      <c r="A60" s="71"/>
      <c r="B60" s="224"/>
      <c r="C60" s="224"/>
      <c r="D60" s="224"/>
      <c r="E60" s="72"/>
      <c r="F60" s="73"/>
      <c r="I60" s="129" t="str">
        <f t="shared" si="2"/>
        <v/>
      </c>
    </row>
    <row r="61" spans="1:9" x14ac:dyDescent="0.25">
      <c r="A61" s="71"/>
      <c r="B61" s="224"/>
      <c r="C61" s="224"/>
      <c r="D61" s="224"/>
      <c r="E61" s="72"/>
      <c r="F61" s="73"/>
      <c r="I61" s="129" t="str">
        <f t="shared" si="2"/>
        <v/>
      </c>
    </row>
    <row r="62" spans="1:9" x14ac:dyDescent="0.25">
      <c r="A62" s="71"/>
      <c r="B62" s="224"/>
      <c r="C62" s="224"/>
      <c r="D62" s="224"/>
      <c r="E62" s="72"/>
      <c r="F62" s="73"/>
      <c r="I62" s="129" t="str">
        <f t="shared" si="2"/>
        <v/>
      </c>
    </row>
    <row r="63" spans="1:9" x14ac:dyDescent="0.25">
      <c r="A63" s="71"/>
      <c r="B63" s="224"/>
      <c r="C63" s="224"/>
      <c r="D63" s="224"/>
      <c r="E63" s="72"/>
      <c r="F63" s="73"/>
      <c r="I63" s="129" t="str">
        <f t="shared" si="2"/>
        <v/>
      </c>
    </row>
    <row r="64" spans="1:9" x14ac:dyDescent="0.25">
      <c r="A64" s="71"/>
      <c r="B64" s="224"/>
      <c r="C64" s="224"/>
      <c r="D64" s="224"/>
      <c r="E64" s="72"/>
      <c r="F64" s="73"/>
      <c r="I64" s="129" t="str">
        <f t="shared" si="2"/>
        <v/>
      </c>
    </row>
    <row r="65" spans="1:9" x14ac:dyDescent="0.25">
      <c r="A65" s="71"/>
      <c r="B65" s="224"/>
      <c r="C65" s="224"/>
      <c r="D65" s="224"/>
      <c r="E65" s="72"/>
      <c r="F65" s="73"/>
      <c r="I65" s="129" t="str">
        <f t="shared" si="2"/>
        <v/>
      </c>
    </row>
    <row r="66" spans="1:9" x14ac:dyDescent="0.25">
      <c r="A66" s="71"/>
      <c r="B66" s="224"/>
      <c r="C66" s="224"/>
      <c r="D66" s="224"/>
      <c r="E66" s="72"/>
      <c r="F66" s="73"/>
      <c r="I66" s="129" t="str">
        <f t="shared" si="2"/>
        <v/>
      </c>
    </row>
    <row r="67" spans="1:9" x14ac:dyDescent="0.25">
      <c r="A67" s="71"/>
      <c r="B67" s="224"/>
      <c r="C67" s="224"/>
      <c r="D67" s="224"/>
      <c r="E67" s="72"/>
      <c r="F67" s="73"/>
      <c r="I67" s="129" t="str">
        <f t="shared" si="2"/>
        <v/>
      </c>
    </row>
    <row r="68" spans="1:9" x14ac:dyDescent="0.25">
      <c r="A68" s="71"/>
      <c r="B68" s="224"/>
      <c r="C68" s="224"/>
      <c r="D68" s="224"/>
      <c r="E68" s="72"/>
      <c r="F68" s="73"/>
      <c r="I68" s="129" t="str">
        <f t="shared" si="2"/>
        <v/>
      </c>
    </row>
    <row r="69" spans="1:9" x14ac:dyDescent="0.25">
      <c r="A69" s="71"/>
      <c r="B69" s="224"/>
      <c r="C69" s="224"/>
      <c r="D69" s="224"/>
      <c r="E69" s="72"/>
      <c r="F69" s="73"/>
      <c r="I69" s="129" t="str">
        <f t="shared" si="2"/>
        <v/>
      </c>
    </row>
    <row r="70" spans="1:9" x14ac:dyDescent="0.25">
      <c r="A70" s="71"/>
      <c r="B70" s="224"/>
      <c r="C70" s="224"/>
      <c r="D70" s="224"/>
      <c r="E70" s="72"/>
      <c r="F70" s="73"/>
      <c r="I70" s="129" t="str">
        <f t="shared" si="2"/>
        <v/>
      </c>
    </row>
    <row r="71" spans="1:9" x14ac:dyDescent="0.25">
      <c r="A71" s="71"/>
      <c r="B71" s="224"/>
      <c r="C71" s="224"/>
      <c r="D71" s="224"/>
      <c r="E71" s="72"/>
      <c r="F71" s="73"/>
      <c r="I71" s="129" t="str">
        <f t="shared" si="2"/>
        <v/>
      </c>
    </row>
    <row r="72" spans="1:9" x14ac:dyDescent="0.25">
      <c r="A72" s="71"/>
      <c r="B72" s="224"/>
      <c r="C72" s="224"/>
      <c r="D72" s="224"/>
      <c r="E72" s="72"/>
      <c r="F72" s="73"/>
      <c r="I72" s="129" t="str">
        <f t="shared" si="2"/>
        <v/>
      </c>
    </row>
    <row r="73" spans="1:9" x14ac:dyDescent="0.25">
      <c r="A73" s="71"/>
      <c r="B73" s="224"/>
      <c r="C73" s="224"/>
      <c r="D73" s="224"/>
      <c r="E73" s="72"/>
      <c r="F73" s="73"/>
      <c r="I73" s="129" t="str">
        <f t="shared" si="2"/>
        <v/>
      </c>
    </row>
    <row r="74" spans="1:9" x14ac:dyDescent="0.25">
      <c r="A74" s="71"/>
      <c r="B74" s="224"/>
      <c r="C74" s="224"/>
      <c r="D74" s="224"/>
      <c r="E74" s="72"/>
      <c r="F74" s="73"/>
      <c r="I74" s="129" t="str">
        <f t="shared" si="2"/>
        <v/>
      </c>
    </row>
    <row r="75" spans="1:9" x14ac:dyDescent="0.25">
      <c r="A75" s="71"/>
      <c r="B75" s="224"/>
      <c r="C75" s="224"/>
      <c r="D75" s="224"/>
      <c r="E75" s="72"/>
      <c r="F75" s="73"/>
      <c r="I75" s="129" t="str">
        <f t="shared" si="2"/>
        <v/>
      </c>
    </row>
    <row r="76" spans="1:9" x14ac:dyDescent="0.25">
      <c r="A76" s="71"/>
      <c r="B76" s="224"/>
      <c r="C76" s="224"/>
      <c r="D76" s="224"/>
      <c r="E76" s="72"/>
      <c r="F76" s="73"/>
      <c r="I76" s="129" t="str">
        <f t="shared" si="2"/>
        <v/>
      </c>
    </row>
    <row r="77" spans="1:9" x14ac:dyDescent="0.25">
      <c r="A77" s="71"/>
      <c r="B77" s="224"/>
      <c r="C77" s="224"/>
      <c r="D77" s="224"/>
      <c r="E77" s="72"/>
      <c r="F77" s="73"/>
      <c r="I77" s="129" t="str">
        <f t="shared" si="2"/>
        <v/>
      </c>
    </row>
    <row r="78" spans="1:9" x14ac:dyDescent="0.25">
      <c r="A78" s="71"/>
      <c r="B78" s="224"/>
      <c r="C78" s="224"/>
      <c r="D78" s="224"/>
      <c r="E78" s="72"/>
      <c r="F78" s="73"/>
      <c r="I78" s="129" t="str">
        <f t="shared" si="2"/>
        <v/>
      </c>
    </row>
    <row r="79" spans="1:9" x14ac:dyDescent="0.25">
      <c r="A79" s="71"/>
      <c r="B79" s="224"/>
      <c r="C79" s="224"/>
      <c r="D79" s="224"/>
      <c r="E79" s="72"/>
      <c r="F79" s="73"/>
      <c r="I79" s="129" t="str">
        <f t="shared" si="2"/>
        <v/>
      </c>
    </row>
    <row r="80" spans="1:9" x14ac:dyDescent="0.25">
      <c r="A80" s="71"/>
      <c r="B80" s="224"/>
      <c r="C80" s="224"/>
      <c r="D80" s="224"/>
      <c r="E80" s="72"/>
      <c r="F80" s="73"/>
      <c r="I80" s="129" t="str">
        <f t="shared" si="2"/>
        <v/>
      </c>
    </row>
    <row r="81" spans="1:9" x14ac:dyDescent="0.25">
      <c r="A81" s="71"/>
      <c r="B81" s="224"/>
      <c r="C81" s="224"/>
      <c r="D81" s="224"/>
      <c r="E81" s="72"/>
      <c r="F81" s="73"/>
      <c r="I81" s="129" t="str">
        <f t="shared" si="2"/>
        <v/>
      </c>
    </row>
    <row r="82" spans="1:9" x14ac:dyDescent="0.25">
      <c r="A82" s="71"/>
      <c r="B82" s="224"/>
      <c r="C82" s="224"/>
      <c r="D82" s="224"/>
      <c r="E82" s="72"/>
      <c r="F82" s="73"/>
      <c r="I82" s="129" t="str">
        <f t="shared" si="2"/>
        <v/>
      </c>
    </row>
    <row r="83" spans="1:9" x14ac:dyDescent="0.25">
      <c r="A83" s="71"/>
      <c r="B83" s="224"/>
      <c r="C83" s="224"/>
      <c r="D83" s="224"/>
      <c r="E83" s="72"/>
      <c r="F83" s="73"/>
      <c r="I83" s="129" t="str">
        <f t="shared" si="2"/>
        <v/>
      </c>
    </row>
    <row r="84" spans="1:9" x14ac:dyDescent="0.25">
      <c r="A84" s="71"/>
      <c r="B84" s="224"/>
      <c r="C84" s="224"/>
      <c r="D84" s="224"/>
      <c r="E84" s="72"/>
      <c r="F84" s="73"/>
      <c r="I84" s="129" t="str">
        <f t="shared" si="2"/>
        <v/>
      </c>
    </row>
    <row r="85" spans="1:9" x14ac:dyDescent="0.25">
      <c r="A85" s="71"/>
      <c r="B85" s="224"/>
      <c r="C85" s="224"/>
      <c r="D85" s="224"/>
      <c r="E85" s="72"/>
      <c r="F85" s="73"/>
      <c r="I85" s="129" t="str">
        <f t="shared" si="2"/>
        <v/>
      </c>
    </row>
    <row r="86" spans="1:9" x14ac:dyDescent="0.25">
      <c r="A86" s="71"/>
      <c r="B86" s="224"/>
      <c r="C86" s="224"/>
      <c r="D86" s="224"/>
      <c r="E86" s="72"/>
      <c r="F86" s="73"/>
      <c r="I86" s="129" t="str">
        <f t="shared" si="2"/>
        <v/>
      </c>
    </row>
    <row r="87" spans="1:9" x14ac:dyDescent="0.25">
      <c r="A87" s="71"/>
      <c r="B87" s="224"/>
      <c r="C87" s="224"/>
      <c r="D87" s="224"/>
      <c r="E87" s="72"/>
      <c r="F87" s="73"/>
      <c r="I87" s="129" t="str">
        <f t="shared" si="2"/>
        <v/>
      </c>
    </row>
    <row r="88" spans="1:9" x14ac:dyDescent="0.25">
      <c r="A88" s="71"/>
      <c r="B88" s="224"/>
      <c r="C88" s="224"/>
      <c r="D88" s="224"/>
      <c r="E88" s="72"/>
      <c r="F88" s="73"/>
      <c r="I88" s="129" t="str">
        <f t="shared" si="2"/>
        <v/>
      </c>
    </row>
    <row r="89" spans="1:9" x14ac:dyDescent="0.25">
      <c r="A89" s="71"/>
      <c r="B89" s="224"/>
      <c r="C89" s="224"/>
      <c r="D89" s="224"/>
      <c r="E89" s="72"/>
      <c r="F89" s="73"/>
      <c r="I89" s="129" t="str">
        <f t="shared" si="2"/>
        <v/>
      </c>
    </row>
    <row r="90" spans="1:9" x14ac:dyDescent="0.25">
      <c r="A90" s="71"/>
      <c r="B90" s="224"/>
      <c r="C90" s="224"/>
      <c r="D90" s="224"/>
      <c r="E90" s="72"/>
      <c r="F90" s="73"/>
      <c r="I90" s="129" t="str">
        <f t="shared" si="2"/>
        <v/>
      </c>
    </row>
    <row r="91" spans="1:9" x14ac:dyDescent="0.25">
      <c r="A91" s="71"/>
      <c r="B91" s="224"/>
      <c r="C91" s="224"/>
      <c r="D91" s="224"/>
      <c r="E91" s="72"/>
      <c r="F91" s="73"/>
      <c r="I91" s="129" t="str">
        <f t="shared" si="2"/>
        <v/>
      </c>
    </row>
    <row r="92" spans="1:9" x14ac:dyDescent="0.25">
      <c r="A92" s="71"/>
      <c r="B92" s="224"/>
      <c r="C92" s="224"/>
      <c r="D92" s="224"/>
      <c r="E92" s="72"/>
      <c r="F92" s="73"/>
      <c r="I92" s="129" t="str">
        <f t="shared" si="2"/>
        <v/>
      </c>
    </row>
    <row r="93" spans="1:9" x14ac:dyDescent="0.25">
      <c r="A93" s="71"/>
      <c r="B93" s="224"/>
      <c r="C93" s="224"/>
      <c r="D93" s="224"/>
      <c r="E93" s="72"/>
      <c r="F93" s="73"/>
      <c r="I93" s="129" t="str">
        <f t="shared" si="2"/>
        <v/>
      </c>
    </row>
    <row r="94" spans="1:9" x14ac:dyDescent="0.25">
      <c r="A94" s="71"/>
      <c r="B94" s="224"/>
      <c r="C94" s="224"/>
      <c r="D94" s="224"/>
      <c r="E94" s="72"/>
      <c r="F94" s="73"/>
      <c r="I94" s="129" t="str">
        <f t="shared" si="2"/>
        <v/>
      </c>
    </row>
    <row r="95" spans="1:9" x14ac:dyDescent="0.25">
      <c r="A95" s="71"/>
      <c r="B95" s="224"/>
      <c r="C95" s="224"/>
      <c r="D95" s="224"/>
      <c r="E95" s="72"/>
      <c r="F95" s="73"/>
      <c r="I95" s="129" t="str">
        <f t="shared" ref="I95:I108" si="3">IF(A95="","",HYPERLINK("#'Action Items'!A1", "Go back to Action Items"))</f>
        <v/>
      </c>
    </row>
    <row r="96" spans="1:9" x14ac:dyDescent="0.25">
      <c r="A96" s="71"/>
      <c r="B96" s="224"/>
      <c r="C96" s="224"/>
      <c r="D96" s="224"/>
      <c r="E96" s="72"/>
      <c r="F96" s="73"/>
      <c r="I96" s="129" t="str">
        <f t="shared" si="3"/>
        <v/>
      </c>
    </row>
    <row r="97" spans="1:9" x14ac:dyDescent="0.25">
      <c r="A97" s="71"/>
      <c r="B97" s="224"/>
      <c r="C97" s="224"/>
      <c r="D97" s="224"/>
      <c r="E97" s="72"/>
      <c r="F97" s="73"/>
      <c r="I97" s="129" t="str">
        <f t="shared" si="3"/>
        <v/>
      </c>
    </row>
    <row r="98" spans="1:9" x14ac:dyDescent="0.25">
      <c r="A98" s="71"/>
      <c r="B98" s="224"/>
      <c r="C98" s="224"/>
      <c r="D98" s="224"/>
      <c r="E98" s="72"/>
      <c r="F98" s="73"/>
      <c r="I98" s="129" t="str">
        <f t="shared" si="3"/>
        <v/>
      </c>
    </row>
    <row r="99" spans="1:9" x14ac:dyDescent="0.25">
      <c r="A99" s="71"/>
      <c r="B99" s="224"/>
      <c r="C99" s="224"/>
      <c r="D99" s="224"/>
      <c r="E99" s="72"/>
      <c r="F99" s="73"/>
      <c r="I99" s="129" t="str">
        <f t="shared" si="3"/>
        <v/>
      </c>
    </row>
    <row r="100" spans="1:9" x14ac:dyDescent="0.25">
      <c r="A100" s="71"/>
      <c r="B100" s="224"/>
      <c r="C100" s="224"/>
      <c r="D100" s="224"/>
      <c r="E100" s="72"/>
      <c r="F100" s="73"/>
      <c r="I100" s="129" t="str">
        <f t="shared" si="3"/>
        <v/>
      </c>
    </row>
    <row r="101" spans="1:9" x14ac:dyDescent="0.25">
      <c r="A101" s="71"/>
      <c r="B101" s="224"/>
      <c r="C101" s="224"/>
      <c r="D101" s="224"/>
      <c r="E101" s="72"/>
      <c r="F101" s="73"/>
      <c r="I101" s="129" t="str">
        <f t="shared" si="3"/>
        <v/>
      </c>
    </row>
    <row r="102" spans="1:9" x14ac:dyDescent="0.25">
      <c r="A102" s="71"/>
      <c r="B102" s="224"/>
      <c r="C102" s="224"/>
      <c r="D102" s="224"/>
      <c r="E102" s="72"/>
      <c r="F102" s="73"/>
      <c r="I102" s="129" t="str">
        <f t="shared" si="3"/>
        <v/>
      </c>
    </row>
    <row r="103" spans="1:9" x14ac:dyDescent="0.25">
      <c r="A103" s="71"/>
      <c r="B103" s="224"/>
      <c r="C103" s="224"/>
      <c r="D103" s="224"/>
      <c r="E103" s="72"/>
      <c r="F103" s="73"/>
      <c r="I103" s="129" t="str">
        <f t="shared" si="3"/>
        <v/>
      </c>
    </row>
    <row r="104" spans="1:9" x14ac:dyDescent="0.25">
      <c r="A104" s="71"/>
      <c r="B104" s="224"/>
      <c r="C104" s="224"/>
      <c r="D104" s="224"/>
      <c r="E104" s="72"/>
      <c r="F104" s="73"/>
      <c r="I104" s="129" t="str">
        <f t="shared" si="3"/>
        <v/>
      </c>
    </row>
    <row r="105" spans="1:9" x14ac:dyDescent="0.25">
      <c r="A105" s="71"/>
      <c r="B105" s="224"/>
      <c r="C105" s="224"/>
      <c r="D105" s="224"/>
      <c r="E105" s="72"/>
      <c r="F105" s="73"/>
      <c r="I105" s="129" t="str">
        <f t="shared" si="3"/>
        <v/>
      </c>
    </row>
    <row r="106" spans="1:9" x14ac:dyDescent="0.25">
      <c r="A106" s="71"/>
      <c r="B106" s="224"/>
      <c r="C106" s="224"/>
      <c r="D106" s="224"/>
      <c r="E106" s="72"/>
      <c r="F106" s="73"/>
      <c r="I106" s="129" t="str">
        <f t="shared" si="3"/>
        <v/>
      </c>
    </row>
    <row r="107" spans="1:9" x14ac:dyDescent="0.25">
      <c r="A107" s="71"/>
      <c r="B107" s="224"/>
      <c r="C107" s="224"/>
      <c r="D107" s="224"/>
      <c r="E107" s="72"/>
      <c r="F107" s="73"/>
      <c r="I107" s="129" t="str">
        <f t="shared" si="3"/>
        <v/>
      </c>
    </row>
    <row r="108" spans="1:9" x14ac:dyDescent="0.25">
      <c r="A108" s="71"/>
      <c r="B108" s="224"/>
      <c r="C108" s="224"/>
      <c r="D108" s="224"/>
      <c r="E108" s="72"/>
      <c r="F108" s="73"/>
      <c r="I108" s="129" t="str">
        <f t="shared" si="3"/>
        <v/>
      </c>
    </row>
    <row r="109" spans="1:9" x14ac:dyDescent="0.25">
      <c r="I109" s="129"/>
    </row>
    <row r="110" spans="1:9" x14ac:dyDescent="0.25">
      <c r="I110" s="129"/>
    </row>
  </sheetData>
  <mergeCells count="4">
    <mergeCell ref="E8:G8"/>
    <mergeCell ref="E10:G10"/>
    <mergeCell ref="E11:G11"/>
    <mergeCell ref="E12:G12"/>
  </mergeCells>
  <conditionalFormatting sqref="B19:N19 B25:N26 J20:N24">
    <cfRule type="iconSet" priority="3">
      <iconSet>
        <cfvo type="percent" val="0"/>
        <cfvo type="num" val="1"/>
        <cfvo type="num" val="3"/>
      </iconSet>
    </cfRule>
  </conditionalFormatting>
  <conditionalFormatting sqref="B24:H24">
    <cfRule type="iconSet" priority="2">
      <iconSet>
        <cfvo type="percent" val="0"/>
        <cfvo type="num" val="1"/>
        <cfvo type="num" val="3"/>
      </iconSet>
    </cfRule>
  </conditionalFormatting>
  <conditionalFormatting sqref="I24">
    <cfRule type="iconSet" priority="1">
      <iconSet>
        <cfvo type="percent" val="0"/>
        <cfvo type="num" val="1"/>
        <cfvo type="num" val="3"/>
      </iconSet>
    </cfRule>
  </conditionalFormatting>
  <dataValidations count="4">
    <dataValidation allowBlank="1" showInputMessage="1" showErrorMessage="1" prompt="TK, License, NRE or Royalty" sqref="B7"/>
    <dataValidation allowBlank="1" showInputMessage="1" showErrorMessage="1" prompt="IPD or CSD" sqref="B8"/>
    <dataValidation allowBlank="1" showInputMessage="1" showErrorMessage="1" prompt="70% - 100% : Most likely close in this quarter_x000a_40% - 60% : Normal chance to close_x000a_0% - 30% : Low chance to close" sqref="B10"/>
    <dataValidation allowBlank="1" showInputMessage="1" showErrorMessage="1" prompt="Q1, Q2, Q3 or Q4" sqref="B11"/>
  </dataValidations>
  <hyperlinks>
    <hyperlink ref="A1" location="Menu!A1" display="Back To Menu"/>
    <hyperlink ref="B1" location="'Regular Cases'!A1" display="Regular Cases"/>
    <hyperlink ref="C1" location="QECD!B4" display="QECD"/>
    <hyperlink ref="D1" location="'Action Items'!A1" display="Action Items"/>
    <hyperlink ref="E1" location="Summary!A1" display="Summary"/>
    <hyperlink ref="F1" location="Weekly!A1" display="Weekly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Please choose &quot;High&quot;, &quot;Low&quot; or &quot;Funnel&quot; from the drop-down list, or enter it yourself._x000a__x000a_Funnel -- This project is being cooked and may go real in the next few quarters.">
          <x14:formula1>
            <xm:f>Worksheet!$A$2:$A$4</xm:f>
          </x14:formula1>
          <xm:sqref>B12</xm:sqref>
        </x14:dataValidation>
      </x14:dataValidations>
    </ext>
  </extLst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A1:Q110"/>
  <sheetViews>
    <sheetView workbookViewId="0">
      <pane ySplit="2" topLeftCell="A3" activePane="bottomLeft" state="frozen"/>
      <selection pane="bottomLeft"/>
    </sheetView>
  </sheetViews>
  <sheetFormatPr defaultColWidth="18.42578125" defaultRowHeight="15" x14ac:dyDescent="0.25"/>
  <cols>
    <col min="1" max="1" width="24.5703125" style="1" customWidth="1"/>
    <col min="2" max="8" width="15.85546875" style="1" customWidth="1"/>
    <col min="9" max="9" width="17.140625" style="1" bestFit="1" customWidth="1"/>
    <col min="10" max="11" width="15.85546875" style="1" customWidth="1"/>
    <col min="12" max="14" width="15.85546875" style="1" hidden="1" customWidth="1"/>
    <col min="15" max="17" width="0" style="1" hidden="1" customWidth="1"/>
    <col min="18" max="16384" width="18.42578125" style="1"/>
  </cols>
  <sheetData>
    <row r="1" spans="1:17" s="68" customFormat="1" ht="18.75" x14ac:dyDescent="0.25">
      <c r="A1" s="226" t="s">
        <v>150</v>
      </c>
      <c r="B1" s="226" t="s">
        <v>149</v>
      </c>
      <c r="C1" s="226" t="s">
        <v>113</v>
      </c>
      <c r="D1" s="226" t="s">
        <v>21</v>
      </c>
      <c r="E1" s="226" t="s">
        <v>114</v>
      </c>
      <c r="F1" s="226" t="s">
        <v>177</v>
      </c>
    </row>
    <row r="2" spans="1:17" ht="4.5" customHeight="1" x14ac:dyDescent="0.25"/>
    <row r="3" spans="1:17" ht="28.5" x14ac:dyDescent="0.45">
      <c r="D3" s="223" t="str">
        <f ca="1">MID(CELL("filename",A1),FIND("]",CELL("filename",A1))+1,255)  &amp; IF(B5&lt;&gt;"", " : " &amp; B5 &amp; " - " &amp; B6, "")</f>
        <v>Project 49</v>
      </c>
    </row>
    <row r="4" spans="1:17" ht="18.75" x14ac:dyDescent="0.3">
      <c r="A4" s="115" t="s">
        <v>141</v>
      </c>
      <c r="B4" s="95"/>
      <c r="C4" s="95"/>
      <c r="D4" s="95"/>
      <c r="E4" s="95"/>
      <c r="F4" s="95" t="s">
        <v>153</v>
      </c>
      <c r="G4" s="95" t="s">
        <v>154</v>
      </c>
      <c r="L4" s="1" t="s">
        <v>147</v>
      </c>
      <c r="M4" s="1" t="s">
        <v>146</v>
      </c>
      <c r="N4" s="1" t="s">
        <v>152</v>
      </c>
      <c r="P4" s="1" t="s">
        <v>158</v>
      </c>
      <c r="Q4" s="1" t="s">
        <v>155</v>
      </c>
    </row>
    <row r="5" spans="1:17" x14ac:dyDescent="0.25">
      <c r="A5" s="95" t="s">
        <v>156</v>
      </c>
      <c r="B5" s="97"/>
      <c r="C5" s="95"/>
      <c r="D5" s="95" t="s">
        <v>20</v>
      </c>
      <c r="E5" s="95"/>
      <c r="F5" s="98"/>
      <c r="G5" s="98"/>
      <c r="L5" s="218" t="str">
        <f>IF(I23&lt;&gt;"", F5,"")</f>
        <v/>
      </c>
      <c r="M5" s="218" t="str">
        <f>IF(I23&lt;&gt;"","",IF(B10&gt;=40%,F5,""))</f>
        <v/>
      </c>
      <c r="N5" s="218">
        <f>IF(I23&lt;&gt;"","",IF(B10&lt;40%,F5,""))</f>
        <v>0</v>
      </c>
      <c r="P5" s="218" t="str">
        <f>IF(I23&lt;&gt;"", F6,"")</f>
        <v/>
      </c>
      <c r="Q5" s="1">
        <f>IF(P5 = "", F6, "")</f>
        <v>0</v>
      </c>
    </row>
    <row r="6" spans="1:17" x14ac:dyDescent="0.25">
      <c r="A6" s="95" t="s">
        <v>157</v>
      </c>
      <c r="B6" s="97"/>
      <c r="C6" s="95"/>
      <c r="D6" s="95" t="s">
        <v>45</v>
      </c>
      <c r="E6" s="95"/>
      <c r="F6" s="98"/>
      <c r="G6" s="98"/>
    </row>
    <row r="7" spans="1:17" x14ac:dyDescent="0.25">
      <c r="A7" s="95" t="s">
        <v>44</v>
      </c>
      <c r="B7" s="97"/>
      <c r="C7" s="95"/>
      <c r="D7" s="95"/>
      <c r="E7" s="95"/>
      <c r="F7" s="95"/>
      <c r="G7" s="95"/>
    </row>
    <row r="8" spans="1:17" x14ac:dyDescent="0.25">
      <c r="A8" s="95" t="s">
        <v>17</v>
      </c>
      <c r="B8" s="97"/>
      <c r="C8" s="95"/>
      <c r="D8" s="95" t="s">
        <v>43</v>
      </c>
      <c r="E8" s="253"/>
      <c r="F8" s="253"/>
      <c r="G8" s="253"/>
    </row>
    <row r="9" spans="1:17" x14ac:dyDescent="0.25">
      <c r="A9" s="95" t="s">
        <v>18</v>
      </c>
      <c r="B9" s="97"/>
      <c r="C9" s="95"/>
      <c r="D9" s="95"/>
      <c r="E9" s="95"/>
      <c r="F9" s="95"/>
      <c r="G9" s="95"/>
    </row>
    <row r="10" spans="1:17" x14ac:dyDescent="0.25">
      <c r="A10" s="95" t="s">
        <v>19</v>
      </c>
      <c r="B10" s="99"/>
      <c r="C10" s="95"/>
      <c r="D10" s="95" t="s">
        <v>159</v>
      </c>
      <c r="E10" s="253"/>
      <c r="F10" s="253"/>
      <c r="G10" s="253"/>
    </row>
    <row r="11" spans="1:17" x14ac:dyDescent="0.25">
      <c r="A11" s="95" t="s">
        <v>166</v>
      </c>
      <c r="B11" s="97"/>
      <c r="C11" s="95"/>
      <c r="D11" s="95" t="s">
        <v>160</v>
      </c>
      <c r="E11" s="253"/>
      <c r="F11" s="253"/>
      <c r="G11" s="253"/>
    </row>
    <row r="12" spans="1:17" x14ac:dyDescent="0.25">
      <c r="A12" s="95" t="s">
        <v>118</v>
      </c>
      <c r="B12" s="97"/>
      <c r="C12" s="95"/>
      <c r="D12" s="95" t="s">
        <v>161</v>
      </c>
      <c r="E12" s="253"/>
      <c r="F12" s="253"/>
      <c r="G12" s="253"/>
    </row>
    <row r="15" spans="1:17" ht="18.75" x14ac:dyDescent="0.3">
      <c r="A15" s="115" t="str">
        <f>"Stage: " &amp; B15</f>
        <v xml:space="preserve">Stage: </v>
      </c>
      <c r="B15" s="132" t="str">
        <f>IF(I23&lt;&gt;"", 10, IF(G23&lt;&gt;"", 8, IF(C23&lt;&gt;"", 6, IF(E18&lt;&gt;"", 4, IF(B18&lt;&gt;"", 2, "")))))</f>
        <v/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</row>
    <row r="16" spans="1:17" x14ac:dyDescent="0.25">
      <c r="A16" s="127" t="s">
        <v>0</v>
      </c>
      <c r="B16" s="216" t="s">
        <v>3</v>
      </c>
      <c r="C16" s="125" t="s">
        <v>6</v>
      </c>
      <c r="D16" s="125" t="s">
        <v>4</v>
      </c>
      <c r="E16" s="216" t="s">
        <v>5</v>
      </c>
      <c r="F16" s="125" t="s">
        <v>7</v>
      </c>
      <c r="G16" s="95"/>
      <c r="H16" s="95"/>
      <c r="I16" s="95"/>
      <c r="J16" s="95"/>
      <c r="K16" s="95"/>
      <c r="L16" s="95"/>
      <c r="M16" s="95"/>
      <c r="N16" s="95"/>
    </row>
    <row r="17" spans="1:14" x14ac:dyDescent="0.25">
      <c r="A17" s="126" t="s">
        <v>42</v>
      </c>
      <c r="B17" s="119"/>
      <c r="C17" s="119"/>
      <c r="D17" s="119"/>
      <c r="E17" s="119"/>
      <c r="F17" s="140"/>
      <c r="G17" s="96"/>
      <c r="H17" s="96"/>
      <c r="I17" s="96"/>
      <c r="J17" s="96"/>
      <c r="K17" s="96"/>
      <c r="L17" s="96"/>
      <c r="M17" s="96"/>
      <c r="N17" s="96"/>
    </row>
    <row r="18" spans="1:14" x14ac:dyDescent="0.25">
      <c r="A18" s="134" t="s">
        <v>1</v>
      </c>
      <c r="B18" s="118"/>
      <c r="C18" s="118"/>
      <c r="D18" s="118"/>
      <c r="E18" s="118"/>
      <c r="F18" s="133"/>
      <c r="G18" s="96"/>
      <c r="H18" s="96"/>
      <c r="I18" s="96"/>
      <c r="J18" s="96"/>
      <c r="K18" s="96"/>
      <c r="L18" s="96"/>
      <c r="M18" s="96"/>
      <c r="N18" s="96"/>
    </row>
    <row r="19" spans="1:14" x14ac:dyDescent="0.25">
      <c r="A19" s="134" t="s">
        <v>2</v>
      </c>
      <c r="B19" s="121" t="str">
        <f ca="1">IF(B18&lt;&gt;"", "Done", IF(B17&lt;&gt;"",(B17-TODAY()),""))</f>
        <v/>
      </c>
      <c r="C19" s="121" t="str">
        <f t="shared" ref="C19:N19" ca="1" si="0">IF(C18&lt;&gt;"", "Done", IF(C17&lt;&gt;"",(C17-TODAY()),""))</f>
        <v/>
      </c>
      <c r="D19" s="121" t="str">
        <f t="shared" ca="1" si="0"/>
        <v/>
      </c>
      <c r="E19" s="121" t="str">
        <f t="shared" ca="1" si="0"/>
        <v/>
      </c>
      <c r="F19" s="122" t="str">
        <f t="shared" ca="1" si="0"/>
        <v/>
      </c>
      <c r="G19" s="100" t="str">
        <f t="shared" ca="1" si="0"/>
        <v/>
      </c>
      <c r="H19" s="100" t="str">
        <f t="shared" ca="1" si="0"/>
        <v/>
      </c>
      <c r="I19" s="100" t="str">
        <f t="shared" ca="1" si="0"/>
        <v/>
      </c>
      <c r="J19" s="76" t="str">
        <f t="shared" ca="1" si="0"/>
        <v/>
      </c>
      <c r="K19" s="76" t="str">
        <f t="shared" ca="1" si="0"/>
        <v/>
      </c>
      <c r="L19" s="76" t="str">
        <f t="shared" ca="1" si="0"/>
        <v/>
      </c>
      <c r="M19" s="76" t="str">
        <f t="shared" ca="1" si="0"/>
        <v/>
      </c>
      <c r="N19" s="76" t="str">
        <f t="shared" ca="1" si="0"/>
        <v/>
      </c>
    </row>
    <row r="20" spans="1:14" x14ac:dyDescent="0.25">
      <c r="A20" s="135"/>
      <c r="B20" s="114"/>
      <c r="C20" s="114"/>
      <c r="D20" s="114"/>
      <c r="E20" s="114"/>
      <c r="F20" s="114"/>
      <c r="G20" s="114"/>
      <c r="H20" s="114"/>
      <c r="I20" s="114"/>
      <c r="J20" s="76"/>
      <c r="K20" s="76"/>
      <c r="L20" s="76"/>
      <c r="M20" s="76"/>
      <c r="N20" s="76"/>
    </row>
    <row r="21" spans="1:14" ht="30" x14ac:dyDescent="0.25">
      <c r="A21" s="126" t="s">
        <v>9</v>
      </c>
      <c r="B21" s="117" t="s">
        <v>8</v>
      </c>
      <c r="C21" s="217" t="s">
        <v>10</v>
      </c>
      <c r="D21" s="117" t="s">
        <v>11</v>
      </c>
      <c r="E21" s="117" t="s">
        <v>12</v>
      </c>
      <c r="F21" s="117" t="s">
        <v>13</v>
      </c>
      <c r="G21" s="217" t="s">
        <v>14</v>
      </c>
      <c r="H21" s="117" t="s">
        <v>16</v>
      </c>
      <c r="I21" s="217" t="s">
        <v>15</v>
      </c>
      <c r="J21" s="76"/>
      <c r="K21" s="76"/>
      <c r="L21" s="76"/>
      <c r="M21" s="76"/>
      <c r="N21" s="76"/>
    </row>
    <row r="22" spans="1:14" x14ac:dyDescent="0.25">
      <c r="A22" s="134" t="s">
        <v>42</v>
      </c>
      <c r="B22" s="118"/>
      <c r="C22" s="118"/>
      <c r="D22" s="118"/>
      <c r="E22" s="118"/>
      <c r="F22" s="118"/>
      <c r="G22" s="118"/>
      <c r="H22" s="118"/>
      <c r="I22" s="133"/>
      <c r="J22" s="76"/>
      <c r="K22" s="76"/>
      <c r="L22" s="76"/>
      <c r="M22" s="76"/>
      <c r="N22" s="76"/>
    </row>
    <row r="23" spans="1:14" x14ac:dyDescent="0.25">
      <c r="A23" s="134" t="s">
        <v>1</v>
      </c>
      <c r="B23" s="118"/>
      <c r="C23" s="118"/>
      <c r="D23" s="118"/>
      <c r="E23" s="118"/>
      <c r="F23" s="118"/>
      <c r="G23" s="118"/>
      <c r="H23" s="118"/>
      <c r="I23" s="133"/>
      <c r="J23" s="76"/>
      <c r="K23" s="76"/>
      <c r="L23" s="76"/>
      <c r="M23" s="76"/>
      <c r="N23" s="76"/>
    </row>
    <row r="24" spans="1:14" x14ac:dyDescent="0.25">
      <c r="A24" s="136" t="s">
        <v>2</v>
      </c>
      <c r="B24" s="124" t="str">
        <f ca="1">IF(B23&lt;&gt;"", "Done", IF(B22&lt;&gt;"",(B22-TODAY()),""))</f>
        <v/>
      </c>
      <c r="C24" s="124" t="str">
        <f t="shared" ref="C24:I24" ca="1" si="1">IF(C23&lt;&gt;"", "Done", IF(C22&lt;&gt;"",(C22-TODAY()),""))</f>
        <v/>
      </c>
      <c r="D24" s="124" t="str">
        <f t="shared" ca="1" si="1"/>
        <v/>
      </c>
      <c r="E24" s="124" t="str">
        <f t="shared" ca="1" si="1"/>
        <v/>
      </c>
      <c r="F24" s="124" t="str">
        <f t="shared" ca="1" si="1"/>
        <v/>
      </c>
      <c r="G24" s="124" t="str">
        <f t="shared" ca="1" si="1"/>
        <v/>
      </c>
      <c r="H24" s="120" t="str">
        <f t="shared" ca="1" si="1"/>
        <v/>
      </c>
      <c r="I24" s="122" t="str">
        <f t="shared" ca="1" si="1"/>
        <v/>
      </c>
      <c r="J24" s="76"/>
      <c r="K24" s="76"/>
      <c r="L24" s="76"/>
      <c r="M24" s="76"/>
      <c r="N24" s="76"/>
    </row>
    <row r="25" spans="1:14" x14ac:dyDescent="0.25">
      <c r="B25" s="76"/>
      <c r="C25" s="76"/>
      <c r="D25" s="76"/>
      <c r="E25" s="76"/>
      <c r="F25" s="76"/>
      <c r="G25" s="76"/>
      <c r="H25" s="123"/>
      <c r="I25" s="76"/>
      <c r="J25" s="76"/>
      <c r="K25" s="76"/>
      <c r="L25" s="76"/>
      <c r="M25" s="76"/>
      <c r="N25" s="76"/>
    </row>
    <row r="26" spans="1:14" x14ac:dyDescent="0.25"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</row>
    <row r="29" spans="1:14" ht="18.75" x14ac:dyDescent="0.3">
      <c r="A29" s="116" t="s">
        <v>21</v>
      </c>
      <c r="B29" s="66" t="s">
        <v>41</v>
      </c>
      <c r="C29" s="66" t="s">
        <v>42</v>
      </c>
      <c r="D29" s="66" t="s">
        <v>1</v>
      </c>
      <c r="E29" s="66" t="s">
        <v>67</v>
      </c>
      <c r="F29" s="1" t="s">
        <v>43</v>
      </c>
    </row>
    <row r="30" spans="1:14" x14ac:dyDescent="0.25">
      <c r="A30" s="71" t="str">
        <f>IF(B30&lt;&gt;"", IF(D30 = "", 1, ""), "")</f>
        <v/>
      </c>
      <c r="B30" s="224"/>
      <c r="C30" s="224"/>
      <c r="D30" s="224"/>
      <c r="E30" s="72"/>
      <c r="F30" s="73"/>
      <c r="I30" s="129" t="str">
        <f>IF(A30="","",HYPERLINK("#'Action Items'!A1", "Go back to Action Items"))</f>
        <v/>
      </c>
    </row>
    <row r="31" spans="1:14" x14ac:dyDescent="0.25">
      <c r="A31" s="71" t="str">
        <f>IF(B31&lt;&gt;"", IF(D31 = "", MAX($A$30:A30)+1, ""), "")</f>
        <v/>
      </c>
      <c r="B31" s="224"/>
      <c r="C31" s="224"/>
      <c r="D31" s="224"/>
      <c r="E31" s="72"/>
      <c r="F31" s="73"/>
      <c r="I31" s="129" t="str">
        <f t="shared" ref="I31:I94" si="2">IF(A31="","",HYPERLINK("#'Action Items'!A1", "Go back to Action Items"))</f>
        <v/>
      </c>
    </row>
    <row r="32" spans="1:14" x14ac:dyDescent="0.25">
      <c r="A32" s="71" t="str">
        <f>IF(B32&lt;&gt;"", IF(D32 = "", MAX($A$30:A31)+1, ""), "")</f>
        <v/>
      </c>
      <c r="B32" s="224"/>
      <c r="C32" s="224"/>
      <c r="D32" s="224"/>
      <c r="E32" s="72"/>
      <c r="F32" s="73"/>
      <c r="I32" s="129" t="str">
        <f t="shared" si="2"/>
        <v/>
      </c>
    </row>
    <row r="33" spans="1:9" x14ac:dyDescent="0.25">
      <c r="A33" s="71" t="str">
        <f>IF(B33&lt;&gt;"", IF(D33 = "", MAX($A$30:A32)+1, ""), "")</f>
        <v/>
      </c>
      <c r="B33" s="224"/>
      <c r="C33" s="224"/>
      <c r="D33" s="224"/>
      <c r="E33" s="72"/>
      <c r="F33" s="73"/>
      <c r="I33" s="129" t="str">
        <f t="shared" si="2"/>
        <v/>
      </c>
    </row>
    <row r="34" spans="1:9" x14ac:dyDescent="0.25">
      <c r="A34" s="71" t="str">
        <f>IF(B34&lt;&gt;"", IF(D34 = "", MAX($A$30:A33)+1, ""), "")</f>
        <v/>
      </c>
      <c r="B34" s="224"/>
      <c r="C34" s="224"/>
      <c r="D34" s="224"/>
      <c r="E34" s="72"/>
      <c r="F34" s="73"/>
      <c r="I34" s="129" t="str">
        <f t="shared" si="2"/>
        <v/>
      </c>
    </row>
    <row r="35" spans="1:9" x14ac:dyDescent="0.25">
      <c r="A35" s="71" t="str">
        <f>IF(B35&lt;&gt;"", IF(D35 = "", MAX($A$30:A34)+1, ""), "")</f>
        <v/>
      </c>
      <c r="B35" s="224"/>
      <c r="C35" s="224"/>
      <c r="D35" s="224"/>
      <c r="E35" s="72"/>
      <c r="F35" s="73"/>
      <c r="I35" s="129" t="str">
        <f t="shared" si="2"/>
        <v/>
      </c>
    </row>
    <row r="36" spans="1:9" x14ac:dyDescent="0.25">
      <c r="A36" s="71" t="str">
        <f>IF(B36&lt;&gt;"", IF(D36 = "", MAX($A$30:A35)+1, ""), "")</f>
        <v/>
      </c>
      <c r="B36" s="224"/>
      <c r="C36" s="224"/>
      <c r="D36" s="224"/>
      <c r="E36" s="72"/>
      <c r="F36" s="73"/>
      <c r="I36" s="129" t="str">
        <f t="shared" si="2"/>
        <v/>
      </c>
    </row>
    <row r="37" spans="1:9" x14ac:dyDescent="0.25">
      <c r="A37" s="71" t="str">
        <f>IF(B37&lt;&gt;"", IF(D37 = "", MAX($A$30:A36)+1, ""), "")</f>
        <v/>
      </c>
      <c r="B37" s="224"/>
      <c r="C37" s="224"/>
      <c r="D37" s="224"/>
      <c r="E37" s="72"/>
      <c r="F37" s="73"/>
      <c r="I37" s="129" t="str">
        <f t="shared" si="2"/>
        <v/>
      </c>
    </row>
    <row r="38" spans="1:9" x14ac:dyDescent="0.25">
      <c r="A38" s="71" t="str">
        <f>IF(B38&lt;&gt;"", IF(D38 = "", MAX($A$30:A37)+1, ""), "")</f>
        <v/>
      </c>
      <c r="B38" s="224"/>
      <c r="C38" s="224"/>
      <c r="D38" s="224"/>
      <c r="E38" s="72"/>
      <c r="F38" s="73"/>
      <c r="I38" s="129" t="str">
        <f t="shared" si="2"/>
        <v/>
      </c>
    </row>
    <row r="39" spans="1:9" x14ac:dyDescent="0.25">
      <c r="A39" s="71" t="str">
        <f>IF(B39&lt;&gt;"", IF(D39 = "", MAX($A$30:A38)+1, ""), "")</f>
        <v/>
      </c>
      <c r="B39" s="224"/>
      <c r="C39" s="224"/>
      <c r="D39" s="224"/>
      <c r="E39" s="72"/>
      <c r="F39" s="73"/>
      <c r="I39" s="129" t="str">
        <f t="shared" si="2"/>
        <v/>
      </c>
    </row>
    <row r="40" spans="1:9" x14ac:dyDescent="0.25">
      <c r="A40" s="71" t="str">
        <f>IF(B40&lt;&gt;"", IF(D40 = "", MAX($A$30:A39)+1, ""), "")</f>
        <v/>
      </c>
      <c r="B40" s="224"/>
      <c r="C40" s="224"/>
      <c r="D40" s="224"/>
      <c r="E40" s="72"/>
      <c r="F40" s="73"/>
      <c r="I40" s="129" t="str">
        <f t="shared" si="2"/>
        <v/>
      </c>
    </row>
    <row r="41" spans="1:9" x14ac:dyDescent="0.25">
      <c r="A41" s="71" t="str">
        <f>IF(B41&lt;&gt;"", IF(D41 = "", MAX($A$30:A40)+1, ""), "")</f>
        <v/>
      </c>
      <c r="B41" s="224"/>
      <c r="C41" s="224"/>
      <c r="D41" s="224"/>
      <c r="E41" s="72"/>
      <c r="F41" s="73"/>
      <c r="I41" s="129" t="str">
        <f t="shared" si="2"/>
        <v/>
      </c>
    </row>
    <row r="42" spans="1:9" x14ac:dyDescent="0.25">
      <c r="A42" s="71" t="str">
        <f>IF(B42&lt;&gt;"", IF(D42 = "", MAX($A$30:A41)+1, ""), "")</f>
        <v/>
      </c>
      <c r="B42" s="224"/>
      <c r="C42" s="224"/>
      <c r="D42" s="224"/>
      <c r="E42" s="72"/>
      <c r="F42" s="73"/>
      <c r="I42" s="129" t="str">
        <f t="shared" si="2"/>
        <v/>
      </c>
    </row>
    <row r="43" spans="1:9" x14ac:dyDescent="0.25">
      <c r="A43" s="71" t="str">
        <f>IF(B43&lt;&gt;"", IF(D43 = "", MAX($A$30:A42)+1, ""), "")</f>
        <v/>
      </c>
      <c r="B43" s="224"/>
      <c r="C43" s="224"/>
      <c r="D43" s="224"/>
      <c r="E43" s="72"/>
      <c r="F43" s="73"/>
      <c r="I43" s="129" t="str">
        <f t="shared" si="2"/>
        <v/>
      </c>
    </row>
    <row r="44" spans="1:9" x14ac:dyDescent="0.25">
      <c r="A44" s="71" t="str">
        <f>IF(B44&lt;&gt;"", IF(D44 = "", MAX($A$30:A43)+1, ""), "")</f>
        <v/>
      </c>
      <c r="B44" s="224"/>
      <c r="C44" s="224"/>
      <c r="D44" s="224"/>
      <c r="E44" s="72"/>
      <c r="F44" s="73"/>
      <c r="I44" s="129" t="str">
        <f t="shared" si="2"/>
        <v/>
      </c>
    </row>
    <row r="45" spans="1:9" x14ac:dyDescent="0.25">
      <c r="A45" s="71"/>
      <c r="B45" s="224"/>
      <c r="C45" s="224"/>
      <c r="D45" s="224"/>
      <c r="E45" s="72"/>
      <c r="F45" s="73"/>
      <c r="I45" s="129" t="str">
        <f t="shared" si="2"/>
        <v/>
      </c>
    </row>
    <row r="46" spans="1:9" x14ac:dyDescent="0.25">
      <c r="A46" s="71"/>
      <c r="B46" s="224"/>
      <c r="C46" s="224"/>
      <c r="D46" s="224"/>
      <c r="E46" s="72"/>
      <c r="F46" s="73"/>
      <c r="I46" s="129" t="str">
        <f t="shared" si="2"/>
        <v/>
      </c>
    </row>
    <row r="47" spans="1:9" x14ac:dyDescent="0.25">
      <c r="A47" s="71"/>
      <c r="B47" s="224"/>
      <c r="C47" s="224"/>
      <c r="D47" s="224"/>
      <c r="E47" s="72"/>
      <c r="F47" s="73"/>
      <c r="I47" s="129" t="str">
        <f t="shared" si="2"/>
        <v/>
      </c>
    </row>
    <row r="48" spans="1:9" x14ac:dyDescent="0.25">
      <c r="A48" s="71"/>
      <c r="B48" s="224"/>
      <c r="C48" s="224"/>
      <c r="D48" s="224"/>
      <c r="E48" s="72"/>
      <c r="F48" s="73"/>
      <c r="I48" s="129" t="str">
        <f t="shared" si="2"/>
        <v/>
      </c>
    </row>
    <row r="49" spans="1:9" x14ac:dyDescent="0.25">
      <c r="A49" s="71"/>
      <c r="B49" s="224"/>
      <c r="C49" s="224"/>
      <c r="D49" s="224"/>
      <c r="E49" s="72"/>
      <c r="F49" s="73"/>
      <c r="I49" s="129" t="str">
        <f t="shared" si="2"/>
        <v/>
      </c>
    </row>
    <row r="50" spans="1:9" x14ac:dyDescent="0.25">
      <c r="A50" s="71"/>
      <c r="B50" s="224"/>
      <c r="C50" s="224"/>
      <c r="D50" s="224"/>
      <c r="E50" s="72"/>
      <c r="F50" s="73"/>
      <c r="I50" s="129" t="str">
        <f t="shared" si="2"/>
        <v/>
      </c>
    </row>
    <row r="51" spans="1:9" x14ac:dyDescent="0.25">
      <c r="A51" s="71"/>
      <c r="B51" s="224"/>
      <c r="C51" s="224"/>
      <c r="D51" s="224"/>
      <c r="E51" s="72"/>
      <c r="F51" s="73"/>
      <c r="I51" s="129" t="str">
        <f t="shared" si="2"/>
        <v/>
      </c>
    </row>
    <row r="52" spans="1:9" x14ac:dyDescent="0.25">
      <c r="A52" s="71"/>
      <c r="B52" s="224"/>
      <c r="C52" s="224"/>
      <c r="D52" s="224"/>
      <c r="E52" s="72"/>
      <c r="F52" s="73"/>
      <c r="I52" s="129" t="str">
        <f t="shared" si="2"/>
        <v/>
      </c>
    </row>
    <row r="53" spans="1:9" x14ac:dyDescent="0.25">
      <c r="A53" s="71"/>
      <c r="B53" s="224"/>
      <c r="C53" s="224"/>
      <c r="D53" s="224"/>
      <c r="E53" s="72"/>
      <c r="F53" s="73"/>
      <c r="I53" s="129" t="str">
        <f t="shared" si="2"/>
        <v/>
      </c>
    </row>
    <row r="54" spans="1:9" x14ac:dyDescent="0.25">
      <c r="A54" s="71"/>
      <c r="B54" s="224"/>
      <c r="C54" s="224"/>
      <c r="D54" s="224"/>
      <c r="E54" s="72"/>
      <c r="F54" s="73"/>
      <c r="I54" s="129" t="str">
        <f t="shared" si="2"/>
        <v/>
      </c>
    </row>
    <row r="55" spans="1:9" x14ac:dyDescent="0.25">
      <c r="A55" s="71"/>
      <c r="B55" s="224"/>
      <c r="C55" s="224"/>
      <c r="D55" s="224"/>
      <c r="E55" s="72"/>
      <c r="F55" s="73"/>
      <c r="I55" s="129" t="str">
        <f t="shared" si="2"/>
        <v/>
      </c>
    </row>
    <row r="56" spans="1:9" x14ac:dyDescent="0.25">
      <c r="A56" s="71"/>
      <c r="B56" s="224"/>
      <c r="C56" s="224"/>
      <c r="D56" s="224"/>
      <c r="E56" s="72"/>
      <c r="F56" s="73"/>
      <c r="I56" s="129" t="str">
        <f t="shared" si="2"/>
        <v/>
      </c>
    </row>
    <row r="57" spans="1:9" x14ac:dyDescent="0.25">
      <c r="A57" s="71"/>
      <c r="B57" s="224"/>
      <c r="C57" s="224"/>
      <c r="D57" s="224"/>
      <c r="E57" s="72"/>
      <c r="F57" s="73"/>
      <c r="I57" s="129" t="str">
        <f t="shared" si="2"/>
        <v/>
      </c>
    </row>
    <row r="58" spans="1:9" x14ac:dyDescent="0.25">
      <c r="A58" s="71"/>
      <c r="B58" s="224"/>
      <c r="C58" s="224"/>
      <c r="D58" s="224"/>
      <c r="E58" s="72"/>
      <c r="F58" s="73"/>
      <c r="I58" s="129" t="str">
        <f t="shared" si="2"/>
        <v/>
      </c>
    </row>
    <row r="59" spans="1:9" x14ac:dyDescent="0.25">
      <c r="A59" s="71"/>
      <c r="B59" s="224"/>
      <c r="C59" s="224"/>
      <c r="D59" s="224"/>
      <c r="E59" s="72"/>
      <c r="F59" s="73"/>
      <c r="I59" s="129" t="str">
        <f t="shared" si="2"/>
        <v/>
      </c>
    </row>
    <row r="60" spans="1:9" x14ac:dyDescent="0.25">
      <c r="A60" s="71"/>
      <c r="B60" s="224"/>
      <c r="C60" s="224"/>
      <c r="D60" s="224"/>
      <c r="E60" s="72"/>
      <c r="F60" s="73"/>
      <c r="I60" s="129" t="str">
        <f t="shared" si="2"/>
        <v/>
      </c>
    </row>
    <row r="61" spans="1:9" x14ac:dyDescent="0.25">
      <c r="A61" s="71"/>
      <c r="B61" s="224"/>
      <c r="C61" s="224"/>
      <c r="D61" s="224"/>
      <c r="E61" s="72"/>
      <c r="F61" s="73"/>
      <c r="I61" s="129" t="str">
        <f t="shared" si="2"/>
        <v/>
      </c>
    </row>
    <row r="62" spans="1:9" x14ac:dyDescent="0.25">
      <c r="A62" s="71"/>
      <c r="B62" s="224"/>
      <c r="C62" s="224"/>
      <c r="D62" s="224"/>
      <c r="E62" s="72"/>
      <c r="F62" s="73"/>
      <c r="I62" s="129" t="str">
        <f t="shared" si="2"/>
        <v/>
      </c>
    </row>
    <row r="63" spans="1:9" x14ac:dyDescent="0.25">
      <c r="A63" s="71"/>
      <c r="B63" s="224"/>
      <c r="C63" s="224"/>
      <c r="D63" s="224"/>
      <c r="E63" s="72"/>
      <c r="F63" s="73"/>
      <c r="I63" s="129" t="str">
        <f t="shared" si="2"/>
        <v/>
      </c>
    </row>
    <row r="64" spans="1:9" x14ac:dyDescent="0.25">
      <c r="A64" s="71"/>
      <c r="B64" s="224"/>
      <c r="C64" s="224"/>
      <c r="D64" s="224"/>
      <c r="E64" s="72"/>
      <c r="F64" s="73"/>
      <c r="I64" s="129" t="str">
        <f t="shared" si="2"/>
        <v/>
      </c>
    </row>
    <row r="65" spans="1:9" x14ac:dyDescent="0.25">
      <c r="A65" s="71"/>
      <c r="B65" s="224"/>
      <c r="C65" s="224"/>
      <c r="D65" s="224"/>
      <c r="E65" s="72"/>
      <c r="F65" s="73"/>
      <c r="I65" s="129" t="str">
        <f t="shared" si="2"/>
        <v/>
      </c>
    </row>
    <row r="66" spans="1:9" x14ac:dyDescent="0.25">
      <c r="A66" s="71"/>
      <c r="B66" s="224"/>
      <c r="C66" s="224"/>
      <c r="D66" s="224"/>
      <c r="E66" s="72"/>
      <c r="F66" s="73"/>
      <c r="I66" s="129" t="str">
        <f t="shared" si="2"/>
        <v/>
      </c>
    </row>
    <row r="67" spans="1:9" x14ac:dyDescent="0.25">
      <c r="A67" s="71"/>
      <c r="B67" s="224"/>
      <c r="C67" s="224"/>
      <c r="D67" s="224"/>
      <c r="E67" s="72"/>
      <c r="F67" s="73"/>
      <c r="I67" s="129" t="str">
        <f t="shared" si="2"/>
        <v/>
      </c>
    </row>
    <row r="68" spans="1:9" x14ac:dyDescent="0.25">
      <c r="A68" s="71"/>
      <c r="B68" s="224"/>
      <c r="C68" s="224"/>
      <c r="D68" s="224"/>
      <c r="E68" s="72"/>
      <c r="F68" s="73"/>
      <c r="I68" s="129" t="str">
        <f t="shared" si="2"/>
        <v/>
      </c>
    </row>
    <row r="69" spans="1:9" x14ac:dyDescent="0.25">
      <c r="A69" s="71"/>
      <c r="B69" s="224"/>
      <c r="C69" s="224"/>
      <c r="D69" s="224"/>
      <c r="E69" s="72"/>
      <c r="F69" s="73"/>
      <c r="I69" s="129" t="str">
        <f t="shared" si="2"/>
        <v/>
      </c>
    </row>
    <row r="70" spans="1:9" x14ac:dyDescent="0.25">
      <c r="A70" s="71"/>
      <c r="B70" s="224"/>
      <c r="C70" s="224"/>
      <c r="D70" s="224"/>
      <c r="E70" s="72"/>
      <c r="F70" s="73"/>
      <c r="I70" s="129" t="str">
        <f t="shared" si="2"/>
        <v/>
      </c>
    </row>
    <row r="71" spans="1:9" x14ac:dyDescent="0.25">
      <c r="A71" s="71"/>
      <c r="B71" s="224"/>
      <c r="C71" s="224"/>
      <c r="D71" s="224"/>
      <c r="E71" s="72"/>
      <c r="F71" s="73"/>
      <c r="I71" s="129" t="str">
        <f t="shared" si="2"/>
        <v/>
      </c>
    </row>
    <row r="72" spans="1:9" x14ac:dyDescent="0.25">
      <c r="A72" s="71"/>
      <c r="B72" s="224"/>
      <c r="C72" s="224"/>
      <c r="D72" s="224"/>
      <c r="E72" s="72"/>
      <c r="F72" s="73"/>
      <c r="I72" s="129" t="str">
        <f t="shared" si="2"/>
        <v/>
      </c>
    </row>
    <row r="73" spans="1:9" x14ac:dyDescent="0.25">
      <c r="A73" s="71"/>
      <c r="B73" s="224"/>
      <c r="C73" s="224"/>
      <c r="D73" s="224"/>
      <c r="E73" s="72"/>
      <c r="F73" s="73"/>
      <c r="I73" s="129" t="str">
        <f t="shared" si="2"/>
        <v/>
      </c>
    </row>
    <row r="74" spans="1:9" x14ac:dyDescent="0.25">
      <c r="A74" s="71"/>
      <c r="B74" s="224"/>
      <c r="C74" s="224"/>
      <c r="D74" s="224"/>
      <c r="E74" s="72"/>
      <c r="F74" s="73"/>
      <c r="I74" s="129" t="str">
        <f t="shared" si="2"/>
        <v/>
      </c>
    </row>
    <row r="75" spans="1:9" x14ac:dyDescent="0.25">
      <c r="A75" s="71"/>
      <c r="B75" s="224"/>
      <c r="C75" s="224"/>
      <c r="D75" s="224"/>
      <c r="E75" s="72"/>
      <c r="F75" s="73"/>
      <c r="I75" s="129" t="str">
        <f t="shared" si="2"/>
        <v/>
      </c>
    </row>
    <row r="76" spans="1:9" x14ac:dyDescent="0.25">
      <c r="A76" s="71"/>
      <c r="B76" s="224"/>
      <c r="C76" s="224"/>
      <c r="D76" s="224"/>
      <c r="E76" s="72"/>
      <c r="F76" s="73"/>
      <c r="I76" s="129" t="str">
        <f t="shared" si="2"/>
        <v/>
      </c>
    </row>
    <row r="77" spans="1:9" x14ac:dyDescent="0.25">
      <c r="A77" s="71"/>
      <c r="B77" s="224"/>
      <c r="C77" s="224"/>
      <c r="D77" s="224"/>
      <c r="E77" s="72"/>
      <c r="F77" s="73"/>
      <c r="I77" s="129" t="str">
        <f t="shared" si="2"/>
        <v/>
      </c>
    </row>
    <row r="78" spans="1:9" x14ac:dyDescent="0.25">
      <c r="A78" s="71"/>
      <c r="B78" s="224"/>
      <c r="C78" s="224"/>
      <c r="D78" s="224"/>
      <c r="E78" s="72"/>
      <c r="F78" s="73"/>
      <c r="I78" s="129" t="str">
        <f t="shared" si="2"/>
        <v/>
      </c>
    </row>
    <row r="79" spans="1:9" x14ac:dyDescent="0.25">
      <c r="A79" s="71"/>
      <c r="B79" s="224"/>
      <c r="C79" s="224"/>
      <c r="D79" s="224"/>
      <c r="E79" s="72"/>
      <c r="F79" s="73"/>
      <c r="I79" s="129" t="str">
        <f t="shared" si="2"/>
        <v/>
      </c>
    </row>
    <row r="80" spans="1:9" x14ac:dyDescent="0.25">
      <c r="A80" s="71"/>
      <c r="B80" s="224"/>
      <c r="C80" s="224"/>
      <c r="D80" s="224"/>
      <c r="E80" s="72"/>
      <c r="F80" s="73"/>
      <c r="I80" s="129" t="str">
        <f t="shared" si="2"/>
        <v/>
      </c>
    </row>
    <row r="81" spans="1:9" x14ac:dyDescent="0.25">
      <c r="A81" s="71"/>
      <c r="B81" s="224"/>
      <c r="C81" s="224"/>
      <c r="D81" s="224"/>
      <c r="E81" s="72"/>
      <c r="F81" s="73"/>
      <c r="I81" s="129" t="str">
        <f t="shared" si="2"/>
        <v/>
      </c>
    </row>
    <row r="82" spans="1:9" x14ac:dyDescent="0.25">
      <c r="A82" s="71"/>
      <c r="B82" s="224"/>
      <c r="C82" s="224"/>
      <c r="D82" s="224"/>
      <c r="E82" s="72"/>
      <c r="F82" s="73"/>
      <c r="I82" s="129" t="str">
        <f t="shared" si="2"/>
        <v/>
      </c>
    </row>
    <row r="83" spans="1:9" x14ac:dyDescent="0.25">
      <c r="A83" s="71"/>
      <c r="B83" s="224"/>
      <c r="C83" s="224"/>
      <c r="D83" s="224"/>
      <c r="E83" s="72"/>
      <c r="F83" s="73"/>
      <c r="I83" s="129" t="str">
        <f t="shared" si="2"/>
        <v/>
      </c>
    </row>
    <row r="84" spans="1:9" x14ac:dyDescent="0.25">
      <c r="A84" s="71"/>
      <c r="B84" s="224"/>
      <c r="C84" s="224"/>
      <c r="D84" s="224"/>
      <c r="E84" s="72"/>
      <c r="F84" s="73"/>
      <c r="I84" s="129" t="str">
        <f t="shared" si="2"/>
        <v/>
      </c>
    </row>
    <row r="85" spans="1:9" x14ac:dyDescent="0.25">
      <c r="A85" s="71"/>
      <c r="B85" s="224"/>
      <c r="C85" s="224"/>
      <c r="D85" s="224"/>
      <c r="E85" s="72"/>
      <c r="F85" s="73"/>
      <c r="I85" s="129" t="str">
        <f t="shared" si="2"/>
        <v/>
      </c>
    </row>
    <row r="86" spans="1:9" x14ac:dyDescent="0.25">
      <c r="A86" s="71"/>
      <c r="B86" s="224"/>
      <c r="C86" s="224"/>
      <c r="D86" s="224"/>
      <c r="E86" s="72"/>
      <c r="F86" s="73"/>
      <c r="I86" s="129" t="str">
        <f t="shared" si="2"/>
        <v/>
      </c>
    </row>
    <row r="87" spans="1:9" x14ac:dyDescent="0.25">
      <c r="A87" s="71"/>
      <c r="B87" s="224"/>
      <c r="C87" s="224"/>
      <c r="D87" s="224"/>
      <c r="E87" s="72"/>
      <c r="F87" s="73"/>
      <c r="I87" s="129" t="str">
        <f t="shared" si="2"/>
        <v/>
      </c>
    </row>
    <row r="88" spans="1:9" x14ac:dyDescent="0.25">
      <c r="A88" s="71"/>
      <c r="B88" s="224"/>
      <c r="C88" s="224"/>
      <c r="D88" s="224"/>
      <c r="E88" s="72"/>
      <c r="F88" s="73"/>
      <c r="I88" s="129" t="str">
        <f t="shared" si="2"/>
        <v/>
      </c>
    </row>
    <row r="89" spans="1:9" x14ac:dyDescent="0.25">
      <c r="A89" s="71"/>
      <c r="B89" s="224"/>
      <c r="C89" s="224"/>
      <c r="D89" s="224"/>
      <c r="E89" s="72"/>
      <c r="F89" s="73"/>
      <c r="I89" s="129" t="str">
        <f t="shared" si="2"/>
        <v/>
      </c>
    </row>
    <row r="90" spans="1:9" x14ac:dyDescent="0.25">
      <c r="A90" s="71"/>
      <c r="B90" s="224"/>
      <c r="C90" s="224"/>
      <c r="D90" s="224"/>
      <c r="E90" s="72"/>
      <c r="F90" s="73"/>
      <c r="I90" s="129" t="str">
        <f t="shared" si="2"/>
        <v/>
      </c>
    </row>
    <row r="91" spans="1:9" x14ac:dyDescent="0.25">
      <c r="A91" s="71"/>
      <c r="B91" s="224"/>
      <c r="C91" s="224"/>
      <c r="D91" s="224"/>
      <c r="E91" s="72"/>
      <c r="F91" s="73"/>
      <c r="I91" s="129" t="str">
        <f t="shared" si="2"/>
        <v/>
      </c>
    </row>
    <row r="92" spans="1:9" x14ac:dyDescent="0.25">
      <c r="A92" s="71"/>
      <c r="B92" s="224"/>
      <c r="C92" s="224"/>
      <c r="D92" s="224"/>
      <c r="E92" s="72"/>
      <c r="F92" s="73"/>
      <c r="I92" s="129" t="str">
        <f t="shared" si="2"/>
        <v/>
      </c>
    </row>
    <row r="93" spans="1:9" x14ac:dyDescent="0.25">
      <c r="A93" s="71"/>
      <c r="B93" s="224"/>
      <c r="C93" s="224"/>
      <c r="D93" s="224"/>
      <c r="E93" s="72"/>
      <c r="F93" s="73"/>
      <c r="I93" s="129" t="str">
        <f t="shared" si="2"/>
        <v/>
      </c>
    </row>
    <row r="94" spans="1:9" x14ac:dyDescent="0.25">
      <c r="A94" s="71"/>
      <c r="B94" s="224"/>
      <c r="C94" s="224"/>
      <c r="D94" s="224"/>
      <c r="E94" s="72"/>
      <c r="F94" s="73"/>
      <c r="I94" s="129" t="str">
        <f t="shared" si="2"/>
        <v/>
      </c>
    </row>
    <row r="95" spans="1:9" x14ac:dyDescent="0.25">
      <c r="A95" s="71"/>
      <c r="B95" s="224"/>
      <c r="C95" s="224"/>
      <c r="D95" s="224"/>
      <c r="E95" s="72"/>
      <c r="F95" s="73"/>
      <c r="I95" s="129" t="str">
        <f t="shared" ref="I95:I108" si="3">IF(A95="","",HYPERLINK("#'Action Items'!A1", "Go back to Action Items"))</f>
        <v/>
      </c>
    </row>
    <row r="96" spans="1:9" x14ac:dyDescent="0.25">
      <c r="A96" s="71"/>
      <c r="B96" s="224"/>
      <c r="C96" s="224"/>
      <c r="D96" s="224"/>
      <c r="E96" s="72"/>
      <c r="F96" s="73"/>
      <c r="I96" s="129" t="str">
        <f t="shared" si="3"/>
        <v/>
      </c>
    </row>
    <row r="97" spans="1:9" x14ac:dyDescent="0.25">
      <c r="A97" s="71"/>
      <c r="B97" s="224"/>
      <c r="C97" s="224"/>
      <c r="D97" s="224"/>
      <c r="E97" s="72"/>
      <c r="F97" s="73"/>
      <c r="I97" s="129" t="str">
        <f t="shared" si="3"/>
        <v/>
      </c>
    </row>
    <row r="98" spans="1:9" x14ac:dyDescent="0.25">
      <c r="A98" s="71"/>
      <c r="B98" s="224"/>
      <c r="C98" s="224"/>
      <c r="D98" s="224"/>
      <c r="E98" s="72"/>
      <c r="F98" s="73"/>
      <c r="I98" s="129" t="str">
        <f t="shared" si="3"/>
        <v/>
      </c>
    </row>
    <row r="99" spans="1:9" x14ac:dyDescent="0.25">
      <c r="A99" s="71"/>
      <c r="B99" s="224"/>
      <c r="C99" s="224"/>
      <c r="D99" s="224"/>
      <c r="E99" s="72"/>
      <c r="F99" s="73"/>
      <c r="I99" s="129" t="str">
        <f t="shared" si="3"/>
        <v/>
      </c>
    </row>
    <row r="100" spans="1:9" x14ac:dyDescent="0.25">
      <c r="A100" s="71"/>
      <c r="B100" s="224"/>
      <c r="C100" s="224"/>
      <c r="D100" s="224"/>
      <c r="E100" s="72"/>
      <c r="F100" s="73"/>
      <c r="I100" s="129" t="str">
        <f t="shared" si="3"/>
        <v/>
      </c>
    </row>
    <row r="101" spans="1:9" x14ac:dyDescent="0.25">
      <c r="A101" s="71"/>
      <c r="B101" s="224"/>
      <c r="C101" s="224"/>
      <c r="D101" s="224"/>
      <c r="E101" s="72"/>
      <c r="F101" s="73"/>
      <c r="I101" s="129" t="str">
        <f t="shared" si="3"/>
        <v/>
      </c>
    </row>
    <row r="102" spans="1:9" x14ac:dyDescent="0.25">
      <c r="A102" s="71"/>
      <c r="B102" s="224"/>
      <c r="C102" s="224"/>
      <c r="D102" s="224"/>
      <c r="E102" s="72"/>
      <c r="F102" s="73"/>
      <c r="I102" s="129" t="str">
        <f t="shared" si="3"/>
        <v/>
      </c>
    </row>
    <row r="103" spans="1:9" x14ac:dyDescent="0.25">
      <c r="A103" s="71"/>
      <c r="B103" s="224"/>
      <c r="C103" s="224"/>
      <c r="D103" s="224"/>
      <c r="E103" s="72"/>
      <c r="F103" s="73"/>
      <c r="I103" s="129" t="str">
        <f t="shared" si="3"/>
        <v/>
      </c>
    </row>
    <row r="104" spans="1:9" x14ac:dyDescent="0.25">
      <c r="A104" s="71"/>
      <c r="B104" s="224"/>
      <c r="C104" s="224"/>
      <c r="D104" s="224"/>
      <c r="E104" s="72"/>
      <c r="F104" s="73"/>
      <c r="I104" s="129" t="str">
        <f t="shared" si="3"/>
        <v/>
      </c>
    </row>
    <row r="105" spans="1:9" x14ac:dyDescent="0.25">
      <c r="A105" s="71"/>
      <c r="B105" s="224"/>
      <c r="C105" s="224"/>
      <c r="D105" s="224"/>
      <c r="E105" s="72"/>
      <c r="F105" s="73"/>
      <c r="I105" s="129" t="str">
        <f t="shared" si="3"/>
        <v/>
      </c>
    </row>
    <row r="106" spans="1:9" x14ac:dyDescent="0.25">
      <c r="A106" s="71"/>
      <c r="B106" s="224"/>
      <c r="C106" s="224"/>
      <c r="D106" s="224"/>
      <c r="E106" s="72"/>
      <c r="F106" s="73"/>
      <c r="I106" s="129" t="str">
        <f t="shared" si="3"/>
        <v/>
      </c>
    </row>
    <row r="107" spans="1:9" x14ac:dyDescent="0.25">
      <c r="A107" s="71"/>
      <c r="B107" s="224"/>
      <c r="C107" s="224"/>
      <c r="D107" s="224"/>
      <c r="E107" s="72"/>
      <c r="F107" s="73"/>
      <c r="I107" s="129" t="str">
        <f t="shared" si="3"/>
        <v/>
      </c>
    </row>
    <row r="108" spans="1:9" x14ac:dyDescent="0.25">
      <c r="A108" s="71"/>
      <c r="B108" s="224"/>
      <c r="C108" s="224"/>
      <c r="D108" s="224"/>
      <c r="E108" s="72"/>
      <c r="F108" s="73"/>
      <c r="I108" s="129" t="str">
        <f t="shared" si="3"/>
        <v/>
      </c>
    </row>
    <row r="109" spans="1:9" x14ac:dyDescent="0.25">
      <c r="I109" s="129"/>
    </row>
    <row r="110" spans="1:9" x14ac:dyDescent="0.25">
      <c r="I110" s="129"/>
    </row>
  </sheetData>
  <mergeCells count="4">
    <mergeCell ref="E8:G8"/>
    <mergeCell ref="E10:G10"/>
    <mergeCell ref="E11:G11"/>
    <mergeCell ref="E12:G12"/>
  </mergeCells>
  <conditionalFormatting sqref="B19:N19 B25:N26 J20:N24">
    <cfRule type="iconSet" priority="3">
      <iconSet>
        <cfvo type="percent" val="0"/>
        <cfvo type="num" val="1"/>
        <cfvo type="num" val="3"/>
      </iconSet>
    </cfRule>
  </conditionalFormatting>
  <conditionalFormatting sqref="B24:H24">
    <cfRule type="iconSet" priority="2">
      <iconSet>
        <cfvo type="percent" val="0"/>
        <cfvo type="num" val="1"/>
        <cfvo type="num" val="3"/>
      </iconSet>
    </cfRule>
  </conditionalFormatting>
  <conditionalFormatting sqref="I24">
    <cfRule type="iconSet" priority="1">
      <iconSet>
        <cfvo type="percent" val="0"/>
        <cfvo type="num" val="1"/>
        <cfvo type="num" val="3"/>
      </iconSet>
    </cfRule>
  </conditionalFormatting>
  <dataValidations count="4">
    <dataValidation allowBlank="1" showInputMessage="1" showErrorMessage="1" prompt="TK, License, NRE or Royalty" sqref="B7"/>
    <dataValidation allowBlank="1" showInputMessage="1" showErrorMessage="1" prompt="IPD or CSD" sqref="B8"/>
    <dataValidation allowBlank="1" showInputMessage="1" showErrorMessage="1" prompt="70% - 100% : Most likely close in this quarter_x000a_40% - 60% : Normal chance to close_x000a_0% - 30% : Low chance to close" sqref="B10"/>
    <dataValidation allowBlank="1" showInputMessage="1" showErrorMessage="1" prompt="Q1, Q2, Q3 or Q4" sqref="B11"/>
  </dataValidations>
  <hyperlinks>
    <hyperlink ref="A1" location="Menu!A1" display="Back To Menu"/>
    <hyperlink ref="B1" location="'Regular Cases'!A1" display="Regular Cases"/>
    <hyperlink ref="C1" location="QECD!B4" display="QECD"/>
    <hyperlink ref="D1" location="'Action Items'!A1" display="Action Items"/>
    <hyperlink ref="E1" location="Summary!A1" display="Summary"/>
    <hyperlink ref="F1" location="Weekly!A1" display="Weekly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Please choose &quot;High&quot;, &quot;Low&quot; or &quot;Funnel&quot; from the drop-down list, or enter it yourself._x000a__x000a_Funnel -- This project is being cooked and may go real in the next few quarters.">
          <x14:formula1>
            <xm:f>Worksheet!$A$2:$A$4</xm:f>
          </x14:formula1>
          <xm:sqref>B12</xm:sqref>
        </x14:dataValidation>
      </x14:dataValidations>
    </ext>
  </extLst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1:Q110"/>
  <sheetViews>
    <sheetView workbookViewId="0">
      <pane ySplit="2" topLeftCell="A3" activePane="bottomLeft" state="frozen"/>
      <selection pane="bottomLeft"/>
    </sheetView>
  </sheetViews>
  <sheetFormatPr defaultColWidth="18.42578125" defaultRowHeight="15" x14ac:dyDescent="0.25"/>
  <cols>
    <col min="1" max="1" width="24.5703125" style="1" customWidth="1"/>
    <col min="2" max="8" width="15.85546875" style="1" customWidth="1"/>
    <col min="9" max="9" width="17.140625" style="1" bestFit="1" customWidth="1"/>
    <col min="10" max="11" width="15.85546875" style="1" customWidth="1"/>
    <col min="12" max="14" width="15.85546875" style="1" hidden="1" customWidth="1"/>
    <col min="15" max="17" width="0" style="1" hidden="1" customWidth="1"/>
    <col min="18" max="16384" width="18.42578125" style="1"/>
  </cols>
  <sheetData>
    <row r="1" spans="1:17" s="68" customFormat="1" ht="18.75" x14ac:dyDescent="0.25">
      <c r="A1" s="226" t="s">
        <v>150</v>
      </c>
      <c r="B1" s="226" t="s">
        <v>149</v>
      </c>
      <c r="C1" s="226" t="s">
        <v>113</v>
      </c>
      <c r="D1" s="226" t="s">
        <v>21</v>
      </c>
      <c r="E1" s="226" t="s">
        <v>114</v>
      </c>
      <c r="F1" s="226" t="s">
        <v>177</v>
      </c>
    </row>
    <row r="2" spans="1:17" ht="4.5" customHeight="1" x14ac:dyDescent="0.25"/>
    <row r="3" spans="1:17" ht="28.5" x14ac:dyDescent="0.45">
      <c r="D3" s="223" t="str">
        <f ca="1">MID(CELL("filename",A1),FIND("]",CELL("filename",A1))+1,255)  &amp; IF(B5&lt;&gt;"", " : " &amp; B5 &amp; " - " &amp; B6, "")</f>
        <v>Project 50</v>
      </c>
    </row>
    <row r="4" spans="1:17" ht="18.75" x14ac:dyDescent="0.3">
      <c r="A4" s="115" t="s">
        <v>141</v>
      </c>
      <c r="B4" s="95"/>
      <c r="C4" s="95"/>
      <c r="D4" s="95"/>
      <c r="E4" s="95"/>
      <c r="F4" s="95" t="s">
        <v>153</v>
      </c>
      <c r="G4" s="95" t="s">
        <v>154</v>
      </c>
      <c r="L4" s="1" t="s">
        <v>147</v>
      </c>
      <c r="M4" s="1" t="s">
        <v>146</v>
      </c>
      <c r="N4" s="1" t="s">
        <v>152</v>
      </c>
      <c r="P4" s="1" t="s">
        <v>158</v>
      </c>
      <c r="Q4" s="1" t="s">
        <v>155</v>
      </c>
    </row>
    <row r="5" spans="1:17" x14ac:dyDescent="0.25">
      <c r="A5" s="95" t="s">
        <v>156</v>
      </c>
      <c r="B5" s="97"/>
      <c r="C5" s="95"/>
      <c r="D5" s="95" t="s">
        <v>20</v>
      </c>
      <c r="E5" s="95"/>
      <c r="F5" s="98"/>
      <c r="G5" s="98"/>
      <c r="L5" s="218" t="str">
        <f>IF(I23&lt;&gt;"", F5,"")</f>
        <v/>
      </c>
      <c r="M5" s="218" t="str">
        <f>IF(I23&lt;&gt;"","",IF(B10&gt;=40%,F5,""))</f>
        <v/>
      </c>
      <c r="N5" s="218">
        <f>IF(I23&lt;&gt;"","",IF(B10&lt;40%,F5,""))</f>
        <v>0</v>
      </c>
      <c r="P5" s="218" t="str">
        <f>IF(I23&lt;&gt;"", F6,"")</f>
        <v/>
      </c>
      <c r="Q5" s="1">
        <f>IF(P5 = "", F6, "")</f>
        <v>0</v>
      </c>
    </row>
    <row r="6" spans="1:17" x14ac:dyDescent="0.25">
      <c r="A6" s="95" t="s">
        <v>157</v>
      </c>
      <c r="B6" s="97"/>
      <c r="C6" s="95"/>
      <c r="D6" s="95" t="s">
        <v>45</v>
      </c>
      <c r="E6" s="95"/>
      <c r="F6" s="98"/>
      <c r="G6" s="98"/>
    </row>
    <row r="7" spans="1:17" x14ac:dyDescent="0.25">
      <c r="A7" s="95" t="s">
        <v>44</v>
      </c>
      <c r="B7" s="97"/>
      <c r="C7" s="95"/>
      <c r="D7" s="95"/>
      <c r="E7" s="95"/>
      <c r="F7" s="95"/>
      <c r="G7" s="95"/>
    </row>
    <row r="8" spans="1:17" x14ac:dyDescent="0.25">
      <c r="A8" s="95" t="s">
        <v>17</v>
      </c>
      <c r="B8" s="97"/>
      <c r="C8" s="95"/>
      <c r="D8" s="95" t="s">
        <v>43</v>
      </c>
      <c r="E8" s="253"/>
      <c r="F8" s="253"/>
      <c r="G8" s="253"/>
    </row>
    <row r="9" spans="1:17" x14ac:dyDescent="0.25">
      <c r="A9" s="95" t="s">
        <v>18</v>
      </c>
      <c r="B9" s="97"/>
      <c r="C9" s="95"/>
      <c r="D9" s="95"/>
      <c r="E9" s="95"/>
      <c r="F9" s="95"/>
      <c r="G9" s="95"/>
    </row>
    <row r="10" spans="1:17" x14ac:dyDescent="0.25">
      <c r="A10" s="95" t="s">
        <v>19</v>
      </c>
      <c r="B10" s="99"/>
      <c r="C10" s="95"/>
      <c r="D10" s="95" t="s">
        <v>159</v>
      </c>
      <c r="E10" s="253"/>
      <c r="F10" s="253"/>
      <c r="G10" s="253"/>
    </row>
    <row r="11" spans="1:17" x14ac:dyDescent="0.25">
      <c r="A11" s="95" t="s">
        <v>166</v>
      </c>
      <c r="B11" s="97"/>
      <c r="C11" s="95"/>
      <c r="D11" s="95" t="s">
        <v>160</v>
      </c>
      <c r="E11" s="253"/>
      <c r="F11" s="253"/>
      <c r="G11" s="253"/>
    </row>
    <row r="12" spans="1:17" x14ac:dyDescent="0.25">
      <c r="A12" s="95" t="s">
        <v>118</v>
      </c>
      <c r="B12" s="97"/>
      <c r="C12" s="95"/>
      <c r="D12" s="95" t="s">
        <v>161</v>
      </c>
      <c r="E12" s="253"/>
      <c r="F12" s="253"/>
      <c r="G12" s="253"/>
    </row>
    <row r="15" spans="1:17" ht="18.75" x14ac:dyDescent="0.3">
      <c r="A15" s="115" t="str">
        <f>"Stage: " &amp; B15</f>
        <v xml:space="preserve">Stage: </v>
      </c>
      <c r="B15" s="132" t="str">
        <f>IF(I23&lt;&gt;"", 10, IF(G23&lt;&gt;"", 8, IF(C23&lt;&gt;"", 6, IF(E18&lt;&gt;"", 4, IF(B18&lt;&gt;"", 2, "")))))</f>
        <v/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</row>
    <row r="16" spans="1:17" x14ac:dyDescent="0.25">
      <c r="A16" s="127" t="s">
        <v>0</v>
      </c>
      <c r="B16" s="216" t="s">
        <v>3</v>
      </c>
      <c r="C16" s="125" t="s">
        <v>6</v>
      </c>
      <c r="D16" s="125" t="s">
        <v>4</v>
      </c>
      <c r="E16" s="216" t="s">
        <v>5</v>
      </c>
      <c r="F16" s="125" t="s">
        <v>7</v>
      </c>
      <c r="G16" s="95"/>
      <c r="H16" s="95"/>
      <c r="I16" s="95"/>
      <c r="J16" s="95"/>
      <c r="K16" s="95"/>
      <c r="L16" s="95"/>
      <c r="M16" s="95"/>
      <c r="N16" s="95"/>
    </row>
    <row r="17" spans="1:14" x14ac:dyDescent="0.25">
      <c r="A17" s="126" t="s">
        <v>42</v>
      </c>
      <c r="B17" s="119"/>
      <c r="C17" s="119"/>
      <c r="D17" s="119"/>
      <c r="E17" s="119"/>
      <c r="F17" s="140"/>
      <c r="G17" s="96"/>
      <c r="H17" s="96"/>
      <c r="I17" s="96"/>
      <c r="J17" s="96"/>
      <c r="K17" s="96"/>
      <c r="L17" s="96"/>
      <c r="M17" s="96"/>
      <c r="N17" s="96"/>
    </row>
    <row r="18" spans="1:14" x14ac:dyDescent="0.25">
      <c r="A18" s="134" t="s">
        <v>1</v>
      </c>
      <c r="B18" s="118"/>
      <c r="C18" s="118"/>
      <c r="D18" s="118"/>
      <c r="E18" s="118"/>
      <c r="F18" s="133"/>
      <c r="G18" s="96"/>
      <c r="H18" s="96"/>
      <c r="I18" s="96"/>
      <c r="J18" s="96"/>
      <c r="K18" s="96"/>
      <c r="L18" s="96"/>
      <c r="M18" s="96"/>
      <c r="N18" s="96"/>
    </row>
    <row r="19" spans="1:14" x14ac:dyDescent="0.25">
      <c r="A19" s="134" t="s">
        <v>2</v>
      </c>
      <c r="B19" s="121" t="str">
        <f ca="1">IF(B18&lt;&gt;"", "Done", IF(B17&lt;&gt;"",(B17-TODAY()),""))</f>
        <v/>
      </c>
      <c r="C19" s="121" t="str">
        <f t="shared" ref="C19:N19" ca="1" si="0">IF(C18&lt;&gt;"", "Done", IF(C17&lt;&gt;"",(C17-TODAY()),""))</f>
        <v/>
      </c>
      <c r="D19" s="121" t="str">
        <f t="shared" ca="1" si="0"/>
        <v/>
      </c>
      <c r="E19" s="121" t="str">
        <f t="shared" ca="1" si="0"/>
        <v/>
      </c>
      <c r="F19" s="122" t="str">
        <f t="shared" ca="1" si="0"/>
        <v/>
      </c>
      <c r="G19" s="100" t="str">
        <f t="shared" ca="1" si="0"/>
        <v/>
      </c>
      <c r="H19" s="100" t="str">
        <f t="shared" ca="1" si="0"/>
        <v/>
      </c>
      <c r="I19" s="100" t="str">
        <f t="shared" ca="1" si="0"/>
        <v/>
      </c>
      <c r="J19" s="76" t="str">
        <f t="shared" ca="1" si="0"/>
        <v/>
      </c>
      <c r="K19" s="76" t="str">
        <f t="shared" ca="1" si="0"/>
        <v/>
      </c>
      <c r="L19" s="76" t="str">
        <f t="shared" ca="1" si="0"/>
        <v/>
      </c>
      <c r="M19" s="76" t="str">
        <f t="shared" ca="1" si="0"/>
        <v/>
      </c>
      <c r="N19" s="76" t="str">
        <f t="shared" ca="1" si="0"/>
        <v/>
      </c>
    </row>
    <row r="20" spans="1:14" x14ac:dyDescent="0.25">
      <c r="A20" s="135"/>
      <c r="B20" s="114"/>
      <c r="C20" s="114"/>
      <c r="D20" s="114"/>
      <c r="E20" s="114"/>
      <c r="F20" s="114"/>
      <c r="G20" s="114"/>
      <c r="H20" s="114"/>
      <c r="I20" s="114"/>
      <c r="J20" s="76"/>
      <c r="K20" s="76"/>
      <c r="L20" s="76"/>
      <c r="M20" s="76"/>
      <c r="N20" s="76"/>
    </row>
    <row r="21" spans="1:14" ht="30" x14ac:dyDescent="0.25">
      <c r="A21" s="126" t="s">
        <v>9</v>
      </c>
      <c r="B21" s="117" t="s">
        <v>8</v>
      </c>
      <c r="C21" s="217" t="s">
        <v>10</v>
      </c>
      <c r="D21" s="117" t="s">
        <v>11</v>
      </c>
      <c r="E21" s="117" t="s">
        <v>12</v>
      </c>
      <c r="F21" s="117" t="s">
        <v>13</v>
      </c>
      <c r="G21" s="217" t="s">
        <v>14</v>
      </c>
      <c r="H21" s="117" t="s">
        <v>16</v>
      </c>
      <c r="I21" s="217" t="s">
        <v>15</v>
      </c>
      <c r="J21" s="76"/>
      <c r="K21" s="76"/>
      <c r="L21" s="76"/>
      <c r="M21" s="76"/>
      <c r="N21" s="76"/>
    </row>
    <row r="22" spans="1:14" x14ac:dyDescent="0.25">
      <c r="A22" s="134" t="s">
        <v>42</v>
      </c>
      <c r="B22" s="118"/>
      <c r="C22" s="118"/>
      <c r="D22" s="118"/>
      <c r="E22" s="118"/>
      <c r="F22" s="118"/>
      <c r="G22" s="118"/>
      <c r="H22" s="118"/>
      <c r="I22" s="133"/>
      <c r="J22" s="76"/>
      <c r="K22" s="76"/>
      <c r="L22" s="76"/>
      <c r="M22" s="76"/>
      <c r="N22" s="76"/>
    </row>
    <row r="23" spans="1:14" x14ac:dyDescent="0.25">
      <c r="A23" s="134" t="s">
        <v>1</v>
      </c>
      <c r="B23" s="118"/>
      <c r="C23" s="118"/>
      <c r="D23" s="118"/>
      <c r="E23" s="118"/>
      <c r="F23" s="118"/>
      <c r="G23" s="118"/>
      <c r="H23" s="118"/>
      <c r="I23" s="133"/>
      <c r="J23" s="76"/>
      <c r="K23" s="76"/>
      <c r="L23" s="76"/>
      <c r="M23" s="76"/>
      <c r="N23" s="76"/>
    </row>
    <row r="24" spans="1:14" x14ac:dyDescent="0.25">
      <c r="A24" s="136" t="s">
        <v>2</v>
      </c>
      <c r="B24" s="124" t="str">
        <f ca="1">IF(B23&lt;&gt;"", "Done", IF(B22&lt;&gt;"",(B22-TODAY()),""))</f>
        <v/>
      </c>
      <c r="C24" s="124" t="str">
        <f t="shared" ref="C24:I24" ca="1" si="1">IF(C23&lt;&gt;"", "Done", IF(C22&lt;&gt;"",(C22-TODAY()),""))</f>
        <v/>
      </c>
      <c r="D24" s="124" t="str">
        <f t="shared" ca="1" si="1"/>
        <v/>
      </c>
      <c r="E24" s="124" t="str">
        <f t="shared" ca="1" si="1"/>
        <v/>
      </c>
      <c r="F24" s="124" t="str">
        <f t="shared" ca="1" si="1"/>
        <v/>
      </c>
      <c r="G24" s="124" t="str">
        <f t="shared" ca="1" si="1"/>
        <v/>
      </c>
      <c r="H24" s="120" t="str">
        <f t="shared" ca="1" si="1"/>
        <v/>
      </c>
      <c r="I24" s="122" t="str">
        <f t="shared" ca="1" si="1"/>
        <v/>
      </c>
      <c r="J24" s="76"/>
      <c r="K24" s="76"/>
      <c r="L24" s="76"/>
      <c r="M24" s="76"/>
      <c r="N24" s="76"/>
    </row>
    <row r="25" spans="1:14" x14ac:dyDescent="0.25">
      <c r="B25" s="76"/>
      <c r="C25" s="76"/>
      <c r="D25" s="76"/>
      <c r="E25" s="76"/>
      <c r="F25" s="76"/>
      <c r="G25" s="76"/>
      <c r="H25" s="123"/>
      <c r="I25" s="76"/>
      <c r="J25" s="76"/>
      <c r="K25" s="76"/>
      <c r="L25" s="76"/>
      <c r="M25" s="76"/>
      <c r="N25" s="76"/>
    </row>
    <row r="26" spans="1:14" x14ac:dyDescent="0.25"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</row>
    <row r="29" spans="1:14" ht="18.75" x14ac:dyDescent="0.3">
      <c r="A29" s="116" t="s">
        <v>21</v>
      </c>
      <c r="B29" s="66" t="s">
        <v>41</v>
      </c>
      <c r="C29" s="66" t="s">
        <v>42</v>
      </c>
      <c r="D29" s="66" t="s">
        <v>1</v>
      </c>
      <c r="E29" s="66" t="s">
        <v>67</v>
      </c>
      <c r="F29" s="1" t="s">
        <v>43</v>
      </c>
    </row>
    <row r="30" spans="1:14" x14ac:dyDescent="0.25">
      <c r="A30" s="71" t="str">
        <f>IF(B30&lt;&gt;"", IF(D30 = "", 1, ""), "")</f>
        <v/>
      </c>
      <c r="B30" s="224"/>
      <c r="C30" s="224"/>
      <c r="D30" s="224"/>
      <c r="E30" s="72"/>
      <c r="F30" s="73"/>
      <c r="I30" s="129" t="str">
        <f>IF(A30="","",HYPERLINK("#'Action Items'!A1", "Go back to Action Items"))</f>
        <v/>
      </c>
    </row>
    <row r="31" spans="1:14" x14ac:dyDescent="0.25">
      <c r="A31" s="71" t="str">
        <f>IF(B31&lt;&gt;"", IF(D31 = "", MAX($A$30:A30)+1, ""), "")</f>
        <v/>
      </c>
      <c r="B31" s="224"/>
      <c r="C31" s="224"/>
      <c r="D31" s="224"/>
      <c r="E31" s="72"/>
      <c r="F31" s="73"/>
      <c r="I31" s="129" t="str">
        <f t="shared" ref="I31:I94" si="2">IF(A31="","",HYPERLINK("#'Action Items'!A1", "Go back to Action Items"))</f>
        <v/>
      </c>
    </row>
    <row r="32" spans="1:14" x14ac:dyDescent="0.25">
      <c r="A32" s="71" t="str">
        <f>IF(B32&lt;&gt;"", IF(D32 = "", MAX($A$30:A31)+1, ""), "")</f>
        <v/>
      </c>
      <c r="B32" s="224"/>
      <c r="C32" s="224"/>
      <c r="D32" s="224"/>
      <c r="E32" s="72"/>
      <c r="F32" s="73"/>
      <c r="I32" s="129" t="str">
        <f t="shared" si="2"/>
        <v/>
      </c>
    </row>
    <row r="33" spans="1:9" x14ac:dyDescent="0.25">
      <c r="A33" s="71" t="str">
        <f>IF(B33&lt;&gt;"", IF(D33 = "", MAX($A$30:A32)+1, ""), "")</f>
        <v/>
      </c>
      <c r="B33" s="224"/>
      <c r="C33" s="224"/>
      <c r="D33" s="224"/>
      <c r="E33" s="72"/>
      <c r="F33" s="73"/>
      <c r="I33" s="129" t="str">
        <f t="shared" si="2"/>
        <v/>
      </c>
    </row>
    <row r="34" spans="1:9" x14ac:dyDescent="0.25">
      <c r="A34" s="71" t="str">
        <f>IF(B34&lt;&gt;"", IF(D34 = "", MAX($A$30:A33)+1, ""), "")</f>
        <v/>
      </c>
      <c r="B34" s="224"/>
      <c r="C34" s="224"/>
      <c r="D34" s="224"/>
      <c r="E34" s="72"/>
      <c r="F34" s="73"/>
      <c r="I34" s="129" t="str">
        <f t="shared" si="2"/>
        <v/>
      </c>
    </row>
    <row r="35" spans="1:9" x14ac:dyDescent="0.25">
      <c r="A35" s="71" t="str">
        <f>IF(B35&lt;&gt;"", IF(D35 = "", MAX($A$30:A34)+1, ""), "")</f>
        <v/>
      </c>
      <c r="B35" s="224"/>
      <c r="C35" s="224"/>
      <c r="D35" s="224"/>
      <c r="E35" s="72"/>
      <c r="F35" s="73"/>
      <c r="I35" s="129" t="str">
        <f t="shared" si="2"/>
        <v/>
      </c>
    </row>
    <row r="36" spans="1:9" x14ac:dyDescent="0.25">
      <c r="A36" s="71" t="str">
        <f>IF(B36&lt;&gt;"", IF(D36 = "", MAX($A$30:A35)+1, ""), "")</f>
        <v/>
      </c>
      <c r="B36" s="224"/>
      <c r="C36" s="224"/>
      <c r="D36" s="224"/>
      <c r="E36" s="72"/>
      <c r="F36" s="73"/>
      <c r="I36" s="129" t="str">
        <f t="shared" si="2"/>
        <v/>
      </c>
    </row>
    <row r="37" spans="1:9" x14ac:dyDescent="0.25">
      <c r="A37" s="71" t="str">
        <f>IF(B37&lt;&gt;"", IF(D37 = "", MAX($A$30:A36)+1, ""), "")</f>
        <v/>
      </c>
      <c r="B37" s="224"/>
      <c r="C37" s="224"/>
      <c r="D37" s="224"/>
      <c r="E37" s="72"/>
      <c r="F37" s="73"/>
      <c r="I37" s="129" t="str">
        <f t="shared" si="2"/>
        <v/>
      </c>
    </row>
    <row r="38" spans="1:9" x14ac:dyDescent="0.25">
      <c r="A38" s="71" t="str">
        <f>IF(B38&lt;&gt;"", IF(D38 = "", MAX($A$30:A37)+1, ""), "")</f>
        <v/>
      </c>
      <c r="B38" s="224"/>
      <c r="C38" s="224"/>
      <c r="D38" s="224"/>
      <c r="E38" s="72"/>
      <c r="F38" s="73"/>
      <c r="I38" s="129" t="str">
        <f t="shared" si="2"/>
        <v/>
      </c>
    </row>
    <row r="39" spans="1:9" x14ac:dyDescent="0.25">
      <c r="A39" s="71" t="str">
        <f>IF(B39&lt;&gt;"", IF(D39 = "", MAX($A$30:A38)+1, ""), "")</f>
        <v/>
      </c>
      <c r="B39" s="224"/>
      <c r="C39" s="224"/>
      <c r="D39" s="224"/>
      <c r="E39" s="72"/>
      <c r="F39" s="73"/>
      <c r="I39" s="129" t="str">
        <f t="shared" si="2"/>
        <v/>
      </c>
    </row>
    <row r="40" spans="1:9" x14ac:dyDescent="0.25">
      <c r="A40" s="71" t="str">
        <f>IF(B40&lt;&gt;"", IF(D40 = "", MAX($A$30:A39)+1, ""), "")</f>
        <v/>
      </c>
      <c r="B40" s="224"/>
      <c r="C40" s="224"/>
      <c r="D40" s="224"/>
      <c r="E40" s="72"/>
      <c r="F40" s="73"/>
      <c r="I40" s="129" t="str">
        <f t="shared" si="2"/>
        <v/>
      </c>
    </row>
    <row r="41" spans="1:9" x14ac:dyDescent="0.25">
      <c r="A41" s="71" t="str">
        <f>IF(B41&lt;&gt;"", IF(D41 = "", MAX($A$30:A40)+1, ""), "")</f>
        <v/>
      </c>
      <c r="B41" s="224"/>
      <c r="C41" s="224"/>
      <c r="D41" s="224"/>
      <c r="E41" s="72"/>
      <c r="F41" s="73"/>
      <c r="I41" s="129" t="str">
        <f t="shared" si="2"/>
        <v/>
      </c>
    </row>
    <row r="42" spans="1:9" x14ac:dyDescent="0.25">
      <c r="A42" s="71" t="str">
        <f>IF(B42&lt;&gt;"", IF(D42 = "", MAX($A$30:A41)+1, ""), "")</f>
        <v/>
      </c>
      <c r="B42" s="224"/>
      <c r="C42" s="224"/>
      <c r="D42" s="224"/>
      <c r="E42" s="72"/>
      <c r="F42" s="73"/>
      <c r="I42" s="129" t="str">
        <f t="shared" si="2"/>
        <v/>
      </c>
    </row>
    <row r="43" spans="1:9" x14ac:dyDescent="0.25">
      <c r="A43" s="71" t="str">
        <f>IF(B43&lt;&gt;"", IF(D43 = "", MAX($A$30:A42)+1, ""), "")</f>
        <v/>
      </c>
      <c r="B43" s="224"/>
      <c r="C43" s="224"/>
      <c r="D43" s="224"/>
      <c r="E43" s="72"/>
      <c r="F43" s="73"/>
      <c r="I43" s="129" t="str">
        <f t="shared" si="2"/>
        <v/>
      </c>
    </row>
    <row r="44" spans="1:9" x14ac:dyDescent="0.25">
      <c r="A44" s="71" t="str">
        <f>IF(B44&lt;&gt;"", IF(D44 = "", MAX($A$30:A43)+1, ""), "")</f>
        <v/>
      </c>
      <c r="B44" s="224"/>
      <c r="C44" s="224"/>
      <c r="D44" s="224"/>
      <c r="E44" s="72"/>
      <c r="F44" s="73"/>
      <c r="I44" s="129" t="str">
        <f t="shared" si="2"/>
        <v/>
      </c>
    </row>
    <row r="45" spans="1:9" x14ac:dyDescent="0.25">
      <c r="A45" s="71"/>
      <c r="B45" s="224"/>
      <c r="C45" s="224"/>
      <c r="D45" s="224"/>
      <c r="E45" s="72"/>
      <c r="F45" s="73"/>
      <c r="I45" s="129" t="str">
        <f t="shared" si="2"/>
        <v/>
      </c>
    </row>
    <row r="46" spans="1:9" x14ac:dyDescent="0.25">
      <c r="A46" s="71"/>
      <c r="B46" s="224"/>
      <c r="C46" s="224"/>
      <c r="D46" s="224"/>
      <c r="E46" s="72"/>
      <c r="F46" s="73"/>
      <c r="I46" s="129" t="str">
        <f t="shared" si="2"/>
        <v/>
      </c>
    </row>
    <row r="47" spans="1:9" x14ac:dyDescent="0.25">
      <c r="A47" s="71"/>
      <c r="B47" s="224"/>
      <c r="C47" s="224"/>
      <c r="D47" s="224"/>
      <c r="E47" s="72"/>
      <c r="F47" s="73"/>
      <c r="I47" s="129" t="str">
        <f t="shared" si="2"/>
        <v/>
      </c>
    </row>
    <row r="48" spans="1:9" x14ac:dyDescent="0.25">
      <c r="A48" s="71"/>
      <c r="B48" s="224"/>
      <c r="C48" s="224"/>
      <c r="D48" s="224"/>
      <c r="E48" s="72"/>
      <c r="F48" s="73"/>
      <c r="I48" s="129" t="str">
        <f t="shared" si="2"/>
        <v/>
      </c>
    </row>
    <row r="49" spans="1:9" x14ac:dyDescent="0.25">
      <c r="A49" s="71"/>
      <c r="B49" s="224"/>
      <c r="C49" s="224"/>
      <c r="D49" s="224"/>
      <c r="E49" s="72"/>
      <c r="F49" s="73"/>
      <c r="I49" s="129" t="str">
        <f t="shared" si="2"/>
        <v/>
      </c>
    </row>
    <row r="50" spans="1:9" x14ac:dyDescent="0.25">
      <c r="A50" s="71"/>
      <c r="B50" s="224"/>
      <c r="C50" s="224"/>
      <c r="D50" s="224"/>
      <c r="E50" s="72"/>
      <c r="F50" s="73"/>
      <c r="I50" s="129" t="str">
        <f t="shared" si="2"/>
        <v/>
      </c>
    </row>
    <row r="51" spans="1:9" x14ac:dyDescent="0.25">
      <c r="A51" s="71"/>
      <c r="B51" s="224"/>
      <c r="C51" s="224"/>
      <c r="D51" s="224"/>
      <c r="E51" s="72"/>
      <c r="F51" s="73"/>
      <c r="I51" s="129" t="str">
        <f t="shared" si="2"/>
        <v/>
      </c>
    </row>
    <row r="52" spans="1:9" x14ac:dyDescent="0.25">
      <c r="A52" s="71"/>
      <c r="B52" s="224"/>
      <c r="C52" s="224"/>
      <c r="D52" s="224"/>
      <c r="E52" s="72"/>
      <c r="F52" s="73"/>
      <c r="I52" s="129" t="str">
        <f t="shared" si="2"/>
        <v/>
      </c>
    </row>
    <row r="53" spans="1:9" x14ac:dyDescent="0.25">
      <c r="A53" s="71"/>
      <c r="B53" s="224"/>
      <c r="C53" s="224"/>
      <c r="D53" s="224"/>
      <c r="E53" s="72"/>
      <c r="F53" s="73"/>
      <c r="I53" s="129" t="str">
        <f t="shared" si="2"/>
        <v/>
      </c>
    </row>
    <row r="54" spans="1:9" x14ac:dyDescent="0.25">
      <c r="A54" s="71"/>
      <c r="B54" s="224"/>
      <c r="C54" s="224"/>
      <c r="D54" s="224"/>
      <c r="E54" s="72"/>
      <c r="F54" s="73"/>
      <c r="I54" s="129" t="str">
        <f t="shared" si="2"/>
        <v/>
      </c>
    </row>
    <row r="55" spans="1:9" x14ac:dyDescent="0.25">
      <c r="A55" s="71"/>
      <c r="B55" s="224"/>
      <c r="C55" s="224"/>
      <c r="D55" s="224"/>
      <c r="E55" s="72"/>
      <c r="F55" s="73"/>
      <c r="I55" s="129" t="str">
        <f t="shared" si="2"/>
        <v/>
      </c>
    </row>
    <row r="56" spans="1:9" x14ac:dyDescent="0.25">
      <c r="A56" s="71"/>
      <c r="B56" s="224"/>
      <c r="C56" s="224"/>
      <c r="D56" s="224"/>
      <c r="E56" s="72"/>
      <c r="F56" s="73"/>
      <c r="I56" s="129" t="str">
        <f t="shared" si="2"/>
        <v/>
      </c>
    </row>
    <row r="57" spans="1:9" x14ac:dyDescent="0.25">
      <c r="A57" s="71"/>
      <c r="B57" s="224"/>
      <c r="C57" s="224"/>
      <c r="D57" s="224"/>
      <c r="E57" s="72"/>
      <c r="F57" s="73"/>
      <c r="I57" s="129" t="str">
        <f t="shared" si="2"/>
        <v/>
      </c>
    </row>
    <row r="58" spans="1:9" x14ac:dyDescent="0.25">
      <c r="A58" s="71"/>
      <c r="B58" s="224"/>
      <c r="C58" s="224"/>
      <c r="D58" s="224"/>
      <c r="E58" s="72"/>
      <c r="F58" s="73"/>
      <c r="I58" s="129" t="str">
        <f t="shared" si="2"/>
        <v/>
      </c>
    </row>
    <row r="59" spans="1:9" x14ac:dyDescent="0.25">
      <c r="A59" s="71"/>
      <c r="B59" s="224"/>
      <c r="C59" s="224"/>
      <c r="D59" s="224"/>
      <c r="E59" s="72"/>
      <c r="F59" s="73"/>
      <c r="I59" s="129" t="str">
        <f t="shared" si="2"/>
        <v/>
      </c>
    </row>
    <row r="60" spans="1:9" x14ac:dyDescent="0.25">
      <c r="A60" s="71"/>
      <c r="B60" s="224"/>
      <c r="C60" s="224"/>
      <c r="D60" s="224"/>
      <c r="E60" s="72"/>
      <c r="F60" s="73"/>
      <c r="I60" s="129" t="str">
        <f t="shared" si="2"/>
        <v/>
      </c>
    </row>
    <row r="61" spans="1:9" x14ac:dyDescent="0.25">
      <c r="A61" s="71"/>
      <c r="B61" s="224"/>
      <c r="C61" s="224"/>
      <c r="D61" s="224"/>
      <c r="E61" s="72"/>
      <c r="F61" s="73"/>
      <c r="I61" s="129" t="str">
        <f t="shared" si="2"/>
        <v/>
      </c>
    </row>
    <row r="62" spans="1:9" x14ac:dyDescent="0.25">
      <c r="A62" s="71"/>
      <c r="B62" s="224"/>
      <c r="C62" s="224"/>
      <c r="D62" s="224"/>
      <c r="E62" s="72"/>
      <c r="F62" s="73"/>
      <c r="I62" s="129" t="str">
        <f t="shared" si="2"/>
        <v/>
      </c>
    </row>
    <row r="63" spans="1:9" x14ac:dyDescent="0.25">
      <c r="A63" s="71"/>
      <c r="B63" s="224"/>
      <c r="C63" s="224"/>
      <c r="D63" s="224"/>
      <c r="E63" s="72"/>
      <c r="F63" s="73"/>
      <c r="I63" s="129" t="str">
        <f t="shared" si="2"/>
        <v/>
      </c>
    </row>
    <row r="64" spans="1:9" x14ac:dyDescent="0.25">
      <c r="A64" s="71"/>
      <c r="B64" s="224"/>
      <c r="C64" s="224"/>
      <c r="D64" s="224"/>
      <c r="E64" s="72"/>
      <c r="F64" s="73"/>
      <c r="I64" s="129" t="str">
        <f t="shared" si="2"/>
        <v/>
      </c>
    </row>
    <row r="65" spans="1:9" x14ac:dyDescent="0.25">
      <c r="A65" s="71"/>
      <c r="B65" s="224"/>
      <c r="C65" s="224"/>
      <c r="D65" s="224"/>
      <c r="E65" s="72"/>
      <c r="F65" s="73"/>
      <c r="I65" s="129" t="str">
        <f t="shared" si="2"/>
        <v/>
      </c>
    </row>
    <row r="66" spans="1:9" x14ac:dyDescent="0.25">
      <c r="A66" s="71"/>
      <c r="B66" s="224"/>
      <c r="C66" s="224"/>
      <c r="D66" s="224"/>
      <c r="E66" s="72"/>
      <c r="F66" s="73"/>
      <c r="I66" s="129" t="str">
        <f t="shared" si="2"/>
        <v/>
      </c>
    </row>
    <row r="67" spans="1:9" x14ac:dyDescent="0.25">
      <c r="A67" s="71"/>
      <c r="B67" s="224"/>
      <c r="C67" s="224"/>
      <c r="D67" s="224"/>
      <c r="E67" s="72"/>
      <c r="F67" s="73"/>
      <c r="I67" s="129" t="str">
        <f t="shared" si="2"/>
        <v/>
      </c>
    </row>
    <row r="68" spans="1:9" x14ac:dyDescent="0.25">
      <c r="A68" s="71"/>
      <c r="B68" s="224"/>
      <c r="C68" s="224"/>
      <c r="D68" s="224"/>
      <c r="E68" s="72"/>
      <c r="F68" s="73"/>
      <c r="I68" s="129" t="str">
        <f t="shared" si="2"/>
        <v/>
      </c>
    </row>
    <row r="69" spans="1:9" x14ac:dyDescent="0.25">
      <c r="A69" s="71"/>
      <c r="B69" s="224"/>
      <c r="C69" s="224"/>
      <c r="D69" s="224"/>
      <c r="E69" s="72"/>
      <c r="F69" s="73"/>
      <c r="I69" s="129" t="str">
        <f t="shared" si="2"/>
        <v/>
      </c>
    </row>
    <row r="70" spans="1:9" x14ac:dyDescent="0.25">
      <c r="A70" s="71"/>
      <c r="B70" s="224"/>
      <c r="C70" s="224"/>
      <c r="D70" s="224"/>
      <c r="E70" s="72"/>
      <c r="F70" s="73"/>
      <c r="I70" s="129" t="str">
        <f t="shared" si="2"/>
        <v/>
      </c>
    </row>
    <row r="71" spans="1:9" x14ac:dyDescent="0.25">
      <c r="A71" s="71"/>
      <c r="B71" s="224"/>
      <c r="C71" s="224"/>
      <c r="D71" s="224"/>
      <c r="E71" s="72"/>
      <c r="F71" s="73"/>
      <c r="I71" s="129" t="str">
        <f t="shared" si="2"/>
        <v/>
      </c>
    </row>
    <row r="72" spans="1:9" x14ac:dyDescent="0.25">
      <c r="A72" s="71"/>
      <c r="B72" s="224"/>
      <c r="C72" s="224"/>
      <c r="D72" s="224"/>
      <c r="E72" s="72"/>
      <c r="F72" s="73"/>
      <c r="I72" s="129" t="str">
        <f t="shared" si="2"/>
        <v/>
      </c>
    </row>
    <row r="73" spans="1:9" x14ac:dyDescent="0.25">
      <c r="A73" s="71"/>
      <c r="B73" s="224"/>
      <c r="C73" s="224"/>
      <c r="D73" s="224"/>
      <c r="E73" s="72"/>
      <c r="F73" s="73"/>
      <c r="I73" s="129" t="str">
        <f t="shared" si="2"/>
        <v/>
      </c>
    </row>
    <row r="74" spans="1:9" x14ac:dyDescent="0.25">
      <c r="A74" s="71"/>
      <c r="B74" s="224"/>
      <c r="C74" s="224"/>
      <c r="D74" s="224"/>
      <c r="E74" s="72"/>
      <c r="F74" s="73"/>
      <c r="I74" s="129" t="str">
        <f t="shared" si="2"/>
        <v/>
      </c>
    </row>
    <row r="75" spans="1:9" x14ac:dyDescent="0.25">
      <c r="A75" s="71"/>
      <c r="B75" s="224"/>
      <c r="C75" s="224"/>
      <c r="D75" s="224"/>
      <c r="E75" s="72"/>
      <c r="F75" s="73"/>
      <c r="I75" s="129" t="str">
        <f t="shared" si="2"/>
        <v/>
      </c>
    </row>
    <row r="76" spans="1:9" x14ac:dyDescent="0.25">
      <c r="A76" s="71"/>
      <c r="B76" s="224"/>
      <c r="C76" s="224"/>
      <c r="D76" s="224"/>
      <c r="E76" s="72"/>
      <c r="F76" s="73"/>
      <c r="I76" s="129" t="str">
        <f t="shared" si="2"/>
        <v/>
      </c>
    </row>
    <row r="77" spans="1:9" x14ac:dyDescent="0.25">
      <c r="A77" s="71"/>
      <c r="B77" s="224"/>
      <c r="C77" s="224"/>
      <c r="D77" s="224"/>
      <c r="E77" s="72"/>
      <c r="F77" s="73"/>
      <c r="I77" s="129" t="str">
        <f t="shared" si="2"/>
        <v/>
      </c>
    </row>
    <row r="78" spans="1:9" x14ac:dyDescent="0.25">
      <c r="A78" s="71"/>
      <c r="B78" s="224"/>
      <c r="C78" s="224"/>
      <c r="D78" s="224"/>
      <c r="E78" s="72"/>
      <c r="F78" s="73"/>
      <c r="I78" s="129" t="str">
        <f t="shared" si="2"/>
        <v/>
      </c>
    </row>
    <row r="79" spans="1:9" x14ac:dyDescent="0.25">
      <c r="A79" s="71"/>
      <c r="B79" s="224"/>
      <c r="C79" s="224"/>
      <c r="D79" s="224"/>
      <c r="E79" s="72"/>
      <c r="F79" s="73"/>
      <c r="I79" s="129" t="str">
        <f t="shared" si="2"/>
        <v/>
      </c>
    </row>
    <row r="80" spans="1:9" x14ac:dyDescent="0.25">
      <c r="A80" s="71"/>
      <c r="B80" s="224"/>
      <c r="C80" s="224"/>
      <c r="D80" s="224"/>
      <c r="E80" s="72"/>
      <c r="F80" s="73"/>
      <c r="I80" s="129" t="str">
        <f t="shared" si="2"/>
        <v/>
      </c>
    </row>
    <row r="81" spans="1:9" x14ac:dyDescent="0.25">
      <c r="A81" s="71"/>
      <c r="B81" s="224"/>
      <c r="C81" s="224"/>
      <c r="D81" s="224"/>
      <c r="E81" s="72"/>
      <c r="F81" s="73"/>
      <c r="I81" s="129" t="str">
        <f t="shared" si="2"/>
        <v/>
      </c>
    </row>
    <row r="82" spans="1:9" x14ac:dyDescent="0.25">
      <c r="A82" s="71"/>
      <c r="B82" s="224"/>
      <c r="C82" s="224"/>
      <c r="D82" s="224"/>
      <c r="E82" s="72"/>
      <c r="F82" s="73"/>
      <c r="I82" s="129" t="str">
        <f t="shared" si="2"/>
        <v/>
      </c>
    </row>
    <row r="83" spans="1:9" x14ac:dyDescent="0.25">
      <c r="A83" s="71"/>
      <c r="B83" s="224"/>
      <c r="C83" s="224"/>
      <c r="D83" s="224"/>
      <c r="E83" s="72"/>
      <c r="F83" s="73"/>
      <c r="I83" s="129" t="str">
        <f t="shared" si="2"/>
        <v/>
      </c>
    </row>
    <row r="84" spans="1:9" x14ac:dyDescent="0.25">
      <c r="A84" s="71"/>
      <c r="B84" s="224"/>
      <c r="C84" s="224"/>
      <c r="D84" s="224"/>
      <c r="E84" s="72"/>
      <c r="F84" s="73"/>
      <c r="I84" s="129" t="str">
        <f t="shared" si="2"/>
        <v/>
      </c>
    </row>
    <row r="85" spans="1:9" x14ac:dyDescent="0.25">
      <c r="A85" s="71"/>
      <c r="B85" s="224"/>
      <c r="C85" s="224"/>
      <c r="D85" s="224"/>
      <c r="E85" s="72"/>
      <c r="F85" s="73"/>
      <c r="I85" s="129" t="str">
        <f t="shared" si="2"/>
        <v/>
      </c>
    </row>
    <row r="86" spans="1:9" x14ac:dyDescent="0.25">
      <c r="A86" s="71"/>
      <c r="B86" s="224"/>
      <c r="C86" s="224"/>
      <c r="D86" s="224"/>
      <c r="E86" s="72"/>
      <c r="F86" s="73"/>
      <c r="I86" s="129" t="str">
        <f t="shared" si="2"/>
        <v/>
      </c>
    </row>
    <row r="87" spans="1:9" x14ac:dyDescent="0.25">
      <c r="A87" s="71"/>
      <c r="B87" s="224"/>
      <c r="C87" s="224"/>
      <c r="D87" s="224"/>
      <c r="E87" s="72"/>
      <c r="F87" s="73"/>
      <c r="I87" s="129" t="str">
        <f t="shared" si="2"/>
        <v/>
      </c>
    </row>
    <row r="88" spans="1:9" x14ac:dyDescent="0.25">
      <c r="A88" s="71"/>
      <c r="B88" s="224"/>
      <c r="C88" s="224"/>
      <c r="D88" s="224"/>
      <c r="E88" s="72"/>
      <c r="F88" s="73"/>
      <c r="I88" s="129" t="str">
        <f t="shared" si="2"/>
        <v/>
      </c>
    </row>
    <row r="89" spans="1:9" x14ac:dyDescent="0.25">
      <c r="A89" s="71"/>
      <c r="B89" s="224"/>
      <c r="C89" s="224"/>
      <c r="D89" s="224"/>
      <c r="E89" s="72"/>
      <c r="F89" s="73"/>
      <c r="I89" s="129" t="str">
        <f t="shared" si="2"/>
        <v/>
      </c>
    </row>
    <row r="90" spans="1:9" x14ac:dyDescent="0.25">
      <c r="A90" s="71"/>
      <c r="B90" s="224"/>
      <c r="C90" s="224"/>
      <c r="D90" s="224"/>
      <c r="E90" s="72"/>
      <c r="F90" s="73"/>
      <c r="I90" s="129" t="str">
        <f t="shared" si="2"/>
        <v/>
      </c>
    </row>
    <row r="91" spans="1:9" x14ac:dyDescent="0.25">
      <c r="A91" s="71"/>
      <c r="B91" s="224"/>
      <c r="C91" s="224"/>
      <c r="D91" s="224"/>
      <c r="E91" s="72"/>
      <c r="F91" s="73"/>
      <c r="I91" s="129" t="str">
        <f t="shared" si="2"/>
        <v/>
      </c>
    </row>
    <row r="92" spans="1:9" x14ac:dyDescent="0.25">
      <c r="A92" s="71"/>
      <c r="B92" s="224"/>
      <c r="C92" s="224"/>
      <c r="D92" s="224"/>
      <c r="E92" s="72"/>
      <c r="F92" s="73"/>
      <c r="I92" s="129" t="str">
        <f t="shared" si="2"/>
        <v/>
      </c>
    </row>
    <row r="93" spans="1:9" x14ac:dyDescent="0.25">
      <c r="A93" s="71"/>
      <c r="B93" s="224"/>
      <c r="C93" s="224"/>
      <c r="D93" s="224"/>
      <c r="E93" s="72"/>
      <c r="F93" s="73"/>
      <c r="I93" s="129" t="str">
        <f t="shared" si="2"/>
        <v/>
      </c>
    </row>
    <row r="94" spans="1:9" x14ac:dyDescent="0.25">
      <c r="A94" s="71"/>
      <c r="B94" s="224"/>
      <c r="C94" s="224"/>
      <c r="D94" s="224"/>
      <c r="E94" s="72"/>
      <c r="F94" s="73"/>
      <c r="I94" s="129" t="str">
        <f t="shared" si="2"/>
        <v/>
      </c>
    </row>
    <row r="95" spans="1:9" x14ac:dyDescent="0.25">
      <c r="A95" s="71"/>
      <c r="B95" s="224"/>
      <c r="C95" s="224"/>
      <c r="D95" s="224"/>
      <c r="E95" s="72"/>
      <c r="F95" s="73"/>
      <c r="I95" s="129" t="str">
        <f t="shared" ref="I95:I108" si="3">IF(A95="","",HYPERLINK("#'Action Items'!A1", "Go back to Action Items"))</f>
        <v/>
      </c>
    </row>
    <row r="96" spans="1:9" x14ac:dyDescent="0.25">
      <c r="A96" s="71"/>
      <c r="B96" s="224"/>
      <c r="C96" s="224"/>
      <c r="D96" s="224"/>
      <c r="E96" s="72"/>
      <c r="F96" s="73"/>
      <c r="I96" s="129" t="str">
        <f t="shared" si="3"/>
        <v/>
      </c>
    </row>
    <row r="97" spans="1:9" x14ac:dyDescent="0.25">
      <c r="A97" s="71"/>
      <c r="B97" s="224"/>
      <c r="C97" s="224"/>
      <c r="D97" s="224"/>
      <c r="E97" s="72"/>
      <c r="F97" s="73"/>
      <c r="I97" s="129" t="str">
        <f t="shared" si="3"/>
        <v/>
      </c>
    </row>
    <row r="98" spans="1:9" x14ac:dyDescent="0.25">
      <c r="A98" s="71"/>
      <c r="B98" s="224"/>
      <c r="C98" s="224"/>
      <c r="D98" s="224"/>
      <c r="E98" s="72"/>
      <c r="F98" s="73"/>
      <c r="I98" s="129" t="str">
        <f t="shared" si="3"/>
        <v/>
      </c>
    </row>
    <row r="99" spans="1:9" x14ac:dyDescent="0.25">
      <c r="A99" s="71"/>
      <c r="B99" s="224"/>
      <c r="C99" s="224"/>
      <c r="D99" s="224"/>
      <c r="E99" s="72"/>
      <c r="F99" s="73"/>
      <c r="I99" s="129" t="str">
        <f t="shared" si="3"/>
        <v/>
      </c>
    </row>
    <row r="100" spans="1:9" x14ac:dyDescent="0.25">
      <c r="A100" s="71"/>
      <c r="B100" s="224"/>
      <c r="C100" s="224"/>
      <c r="D100" s="224"/>
      <c r="E100" s="72"/>
      <c r="F100" s="73"/>
      <c r="I100" s="129" t="str">
        <f t="shared" si="3"/>
        <v/>
      </c>
    </row>
    <row r="101" spans="1:9" x14ac:dyDescent="0.25">
      <c r="A101" s="71"/>
      <c r="B101" s="224"/>
      <c r="C101" s="224"/>
      <c r="D101" s="224"/>
      <c r="E101" s="72"/>
      <c r="F101" s="73"/>
      <c r="I101" s="129" t="str">
        <f t="shared" si="3"/>
        <v/>
      </c>
    </row>
    <row r="102" spans="1:9" x14ac:dyDescent="0.25">
      <c r="A102" s="71"/>
      <c r="B102" s="224"/>
      <c r="C102" s="224"/>
      <c r="D102" s="224"/>
      <c r="E102" s="72"/>
      <c r="F102" s="73"/>
      <c r="I102" s="129" t="str">
        <f t="shared" si="3"/>
        <v/>
      </c>
    </row>
    <row r="103" spans="1:9" x14ac:dyDescent="0.25">
      <c r="A103" s="71"/>
      <c r="B103" s="224"/>
      <c r="C103" s="224"/>
      <c r="D103" s="224"/>
      <c r="E103" s="72"/>
      <c r="F103" s="73"/>
      <c r="I103" s="129" t="str">
        <f t="shared" si="3"/>
        <v/>
      </c>
    </row>
    <row r="104" spans="1:9" x14ac:dyDescent="0.25">
      <c r="A104" s="71"/>
      <c r="B104" s="224"/>
      <c r="C104" s="224"/>
      <c r="D104" s="224"/>
      <c r="E104" s="72"/>
      <c r="F104" s="73"/>
      <c r="I104" s="129" t="str">
        <f t="shared" si="3"/>
        <v/>
      </c>
    </row>
    <row r="105" spans="1:9" x14ac:dyDescent="0.25">
      <c r="A105" s="71"/>
      <c r="B105" s="224"/>
      <c r="C105" s="224"/>
      <c r="D105" s="224"/>
      <c r="E105" s="72"/>
      <c r="F105" s="73"/>
      <c r="I105" s="129" t="str">
        <f t="shared" si="3"/>
        <v/>
      </c>
    </row>
    <row r="106" spans="1:9" x14ac:dyDescent="0.25">
      <c r="A106" s="71"/>
      <c r="B106" s="224"/>
      <c r="C106" s="224"/>
      <c r="D106" s="224"/>
      <c r="E106" s="72"/>
      <c r="F106" s="73"/>
      <c r="I106" s="129" t="str">
        <f t="shared" si="3"/>
        <v/>
      </c>
    </row>
    <row r="107" spans="1:9" x14ac:dyDescent="0.25">
      <c r="A107" s="71"/>
      <c r="B107" s="224"/>
      <c r="C107" s="224"/>
      <c r="D107" s="224"/>
      <c r="E107" s="72"/>
      <c r="F107" s="73"/>
      <c r="I107" s="129" t="str">
        <f t="shared" si="3"/>
        <v/>
      </c>
    </row>
    <row r="108" spans="1:9" x14ac:dyDescent="0.25">
      <c r="A108" s="71"/>
      <c r="B108" s="224"/>
      <c r="C108" s="224"/>
      <c r="D108" s="224"/>
      <c r="E108" s="72"/>
      <c r="F108" s="73"/>
      <c r="I108" s="129" t="str">
        <f t="shared" si="3"/>
        <v/>
      </c>
    </row>
    <row r="109" spans="1:9" x14ac:dyDescent="0.25">
      <c r="I109" s="129"/>
    </row>
    <row r="110" spans="1:9" x14ac:dyDescent="0.25">
      <c r="I110" s="129"/>
    </row>
  </sheetData>
  <mergeCells count="4">
    <mergeCell ref="E8:G8"/>
    <mergeCell ref="E10:G10"/>
    <mergeCell ref="E11:G11"/>
    <mergeCell ref="E12:G12"/>
  </mergeCells>
  <conditionalFormatting sqref="B19:N19 B25:N26 J20:N24">
    <cfRule type="iconSet" priority="3">
      <iconSet>
        <cfvo type="percent" val="0"/>
        <cfvo type="num" val="1"/>
        <cfvo type="num" val="3"/>
      </iconSet>
    </cfRule>
  </conditionalFormatting>
  <conditionalFormatting sqref="B24:H24">
    <cfRule type="iconSet" priority="2">
      <iconSet>
        <cfvo type="percent" val="0"/>
        <cfvo type="num" val="1"/>
        <cfvo type="num" val="3"/>
      </iconSet>
    </cfRule>
  </conditionalFormatting>
  <conditionalFormatting sqref="I24">
    <cfRule type="iconSet" priority="1">
      <iconSet>
        <cfvo type="percent" val="0"/>
        <cfvo type="num" val="1"/>
        <cfvo type="num" val="3"/>
      </iconSet>
    </cfRule>
  </conditionalFormatting>
  <dataValidations count="4">
    <dataValidation allowBlank="1" showInputMessage="1" showErrorMessage="1" prompt="TK, License, NRE or Royalty" sqref="B7"/>
    <dataValidation allowBlank="1" showInputMessage="1" showErrorMessage="1" prompt="IPD or CSD" sqref="B8"/>
    <dataValidation allowBlank="1" showInputMessage="1" showErrorMessage="1" prompt="70% - 100% : Most likely close in this quarter_x000a_40% - 60% : Normal chance to close_x000a_0% - 30% : Low chance to close" sqref="B10"/>
    <dataValidation allowBlank="1" showInputMessage="1" showErrorMessage="1" prompt="Q1, Q2, Q3 or Q4" sqref="B11"/>
  </dataValidations>
  <hyperlinks>
    <hyperlink ref="A1" location="Menu!A1" display="Back To Menu"/>
    <hyperlink ref="B1" location="'Regular Cases'!A1" display="Regular Cases"/>
    <hyperlink ref="C1" location="QECD!B4" display="QECD"/>
    <hyperlink ref="D1" location="'Action Items'!A1" display="Action Items"/>
    <hyperlink ref="E1" location="Summary!A1" display="Summary"/>
    <hyperlink ref="F1" location="Weekly!A1" display="Weekly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Please choose &quot;High&quot;, &quot;Low&quot; or &quot;Funnel&quot; from the drop-down list, or enter it yourself._x000a__x000a_Funnel -- This project is being cooked and may go real in the next few quarters.">
          <x14:formula1>
            <xm:f>Worksheet!$A$2:$A$4</xm:f>
          </x14:formula1>
          <xm:sqref>B12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58</vt:i4>
      </vt:variant>
      <vt:variant>
        <vt:lpstr>Named Ranges</vt:lpstr>
      </vt:variant>
      <vt:variant>
        <vt:i4>3</vt:i4>
      </vt:variant>
    </vt:vector>
  </HeadingPairs>
  <TitlesOfParts>
    <vt:vector size="61" baseType="lpstr">
      <vt:lpstr>Worksheet</vt:lpstr>
      <vt:lpstr>Menu</vt:lpstr>
      <vt:lpstr>QECD</vt:lpstr>
      <vt:lpstr>Summary</vt:lpstr>
      <vt:lpstr>Weekly</vt:lpstr>
      <vt:lpstr>Action Items</vt:lpstr>
      <vt:lpstr>Regular Cases</vt:lpstr>
      <vt:lpstr>Sample</vt:lpstr>
      <vt:lpstr>Project 01</vt:lpstr>
      <vt:lpstr>Project 02</vt:lpstr>
      <vt:lpstr>Project 03</vt:lpstr>
      <vt:lpstr>Project 04</vt:lpstr>
      <vt:lpstr>Project 05</vt:lpstr>
      <vt:lpstr>Project 06</vt:lpstr>
      <vt:lpstr>Project 07</vt:lpstr>
      <vt:lpstr>Project 08</vt:lpstr>
      <vt:lpstr>Project 09</vt:lpstr>
      <vt:lpstr>Project 10</vt:lpstr>
      <vt:lpstr>Project 11</vt:lpstr>
      <vt:lpstr>Project 12</vt:lpstr>
      <vt:lpstr>Project 13</vt:lpstr>
      <vt:lpstr>Project 14</vt:lpstr>
      <vt:lpstr>Project 15</vt:lpstr>
      <vt:lpstr>Project 16</vt:lpstr>
      <vt:lpstr>Project 17</vt:lpstr>
      <vt:lpstr>Project 18</vt:lpstr>
      <vt:lpstr>Project 19</vt:lpstr>
      <vt:lpstr>Project 20</vt:lpstr>
      <vt:lpstr>Project 21</vt:lpstr>
      <vt:lpstr>Project 22</vt:lpstr>
      <vt:lpstr>Project 23</vt:lpstr>
      <vt:lpstr>Project 24</vt:lpstr>
      <vt:lpstr>Project 25</vt:lpstr>
      <vt:lpstr>Project 26</vt:lpstr>
      <vt:lpstr>Project 27</vt:lpstr>
      <vt:lpstr>Project 28</vt:lpstr>
      <vt:lpstr>Project 29</vt:lpstr>
      <vt:lpstr>Project 30</vt:lpstr>
      <vt:lpstr>Project 31</vt:lpstr>
      <vt:lpstr>Project 32</vt:lpstr>
      <vt:lpstr>Project 33</vt:lpstr>
      <vt:lpstr>Project 34</vt:lpstr>
      <vt:lpstr>Project 35</vt:lpstr>
      <vt:lpstr>Project 36</vt:lpstr>
      <vt:lpstr>Project 37</vt:lpstr>
      <vt:lpstr>Project 38</vt:lpstr>
      <vt:lpstr>Project 39</vt:lpstr>
      <vt:lpstr>Project 40</vt:lpstr>
      <vt:lpstr>Project 41</vt:lpstr>
      <vt:lpstr>Project 42</vt:lpstr>
      <vt:lpstr>Project 43</vt:lpstr>
      <vt:lpstr>Project 44</vt:lpstr>
      <vt:lpstr>Project 45</vt:lpstr>
      <vt:lpstr>Project 46</vt:lpstr>
      <vt:lpstr>Project 47</vt:lpstr>
      <vt:lpstr>Project 48</vt:lpstr>
      <vt:lpstr>Project 49</vt:lpstr>
      <vt:lpstr>Project 50</vt:lpstr>
      <vt:lpstr>aaaaa</vt:lpstr>
      <vt:lpstr>BU</vt:lpstr>
      <vt:lpstr>Priority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Sophie</dc:creator>
  <cp:lastModifiedBy>Li, Bs</cp:lastModifiedBy>
  <dcterms:created xsi:type="dcterms:W3CDTF">2016-04-14T20:02:05Z</dcterms:created>
  <dcterms:modified xsi:type="dcterms:W3CDTF">2016-07-16T04:36:11Z</dcterms:modified>
</cp:coreProperties>
</file>