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OneDrive\Documents\Employment\Sales Operation\QECD\2016\template 20160727\"/>
    </mc:Choice>
  </mc:AlternateContent>
  <bookViews>
    <workbookView xWindow="240" yWindow="105" windowWidth="14160" windowHeight="8025" tabRatio="728"/>
  </bookViews>
  <sheets>
    <sheet name="Summary" sheetId="1" r:id="rId1"/>
    <sheet name="China" sheetId="2" r:id="rId2"/>
    <sheet name="China Actions " sheetId="3" r:id="rId3"/>
    <sheet name="China Closed Actions " sheetId="4" r:id="rId4"/>
    <sheet name="Taiwan" sheetId="5" r:id="rId5"/>
    <sheet name="Taiwan Actions " sheetId="6" r:id="rId6"/>
    <sheet name="Taiwan Closed Actions " sheetId="7" r:id="rId7"/>
    <sheet name="Europe" sheetId="8" r:id="rId8"/>
    <sheet name="Europe Actions " sheetId="9" r:id="rId9"/>
    <sheet name="Europe Closed Actions " sheetId="10" r:id="rId10"/>
    <sheet name="North America" sheetId="11" r:id="rId11"/>
    <sheet name="US Actions " sheetId="12" r:id="rId12"/>
    <sheet name="US Closed Actions " sheetId="13" r:id="rId13"/>
    <sheet name="Japan" sheetId="14" r:id="rId14"/>
    <sheet name="Japan Actions " sheetId="15" r:id="rId15"/>
    <sheet name="Japan Closed Actions " sheetId="16" r:id="rId16"/>
    <sheet name="Korea" sheetId="17" r:id="rId17"/>
    <sheet name="Korea Actions " sheetId="18" r:id="rId18"/>
    <sheet name="Korea Closed Actions " sheetId="19" r:id="rId19"/>
  </sheets>
  <definedNames>
    <definedName name="_xlnm._FilterDatabase" localSheetId="1" hidden="1">China!$A$6:$AN$6</definedName>
    <definedName name="_xlnm._FilterDatabase" localSheetId="7" hidden="1">Europe!$A$6:$AY$92</definedName>
    <definedName name="_xlnm._FilterDatabase" localSheetId="13" hidden="1">Japan!$A$6:$AY$7</definedName>
    <definedName name="_xlnm._FilterDatabase" localSheetId="10" hidden="1">'North America'!$A$6:$AY$7</definedName>
    <definedName name="_xlnm._FilterDatabase" localSheetId="4" hidden="1">Taiwan!$A$6:$AY$6</definedName>
    <definedName name="_xlnm.Print_Area" localSheetId="7">Europe!$A$1:$AT$93</definedName>
    <definedName name="_xlnm.Print_Area" localSheetId="13">Japan!$A$1:$AT$45</definedName>
    <definedName name="_xlnm.Print_Area" localSheetId="16">Korea!$A$1:$AT$19</definedName>
    <definedName name="_xlnm.Print_Area" localSheetId="10">'North America'!$A$1:$AT$30</definedName>
    <definedName name="_xlnm.Print_Area" localSheetId="4">Taiwan!$A$1:$AT$33</definedName>
    <definedName name="_xlnm.Print_Titles" localSheetId="7">Europe!$1:$4</definedName>
    <definedName name="_xlnm.Print_Titles" localSheetId="13">Japan!$1:$4</definedName>
    <definedName name="_xlnm.Print_Titles" localSheetId="16">Korea!$1:$4</definedName>
    <definedName name="_xlnm.Print_Titles" localSheetId="10">'North America'!$1:$4</definedName>
    <definedName name="_xlnm.Print_Titles" localSheetId="4">Taiwan!$1:$4</definedName>
    <definedName name="Today_Date">Summary!$B$4</definedName>
  </definedNames>
  <calcPr calcId="152511" concurrentCalc="0"/>
</workbook>
</file>

<file path=xl/calcChain.xml><?xml version="1.0" encoding="utf-8"?>
<calcChain xmlns="http://schemas.openxmlformats.org/spreadsheetml/2006/main">
  <c r="I12" i="18" l="1"/>
  <c r="B12" i="18"/>
  <c r="I11" i="18"/>
  <c r="B11" i="18"/>
  <c r="I10" i="18"/>
  <c r="B10" i="18"/>
  <c r="I7" i="18"/>
  <c r="B7" i="18"/>
  <c r="I15" i="15"/>
  <c r="B15" i="15"/>
  <c r="I17" i="12"/>
  <c r="B17" i="12"/>
  <c r="I16" i="12"/>
  <c r="B16" i="12"/>
  <c r="I15" i="12"/>
  <c r="B15" i="12"/>
  <c r="I14" i="12"/>
  <c r="B14" i="12"/>
  <c r="I13" i="12"/>
  <c r="B13" i="12"/>
  <c r="I10" i="12"/>
  <c r="B10" i="12"/>
  <c r="I9" i="12"/>
  <c r="B9" i="12"/>
  <c r="I8" i="12"/>
  <c r="B8" i="12"/>
  <c r="I7" i="12"/>
  <c r="B7" i="12"/>
  <c r="I6" i="12"/>
  <c r="B6" i="12"/>
  <c r="I14" i="6"/>
  <c r="B14" i="6"/>
  <c r="I12" i="6"/>
  <c r="B12" i="6"/>
  <c r="I9" i="6"/>
  <c r="B9" i="6"/>
  <c r="I7" i="6"/>
  <c r="B7" i="6"/>
  <c r="I16" i="3"/>
  <c r="B16" i="3"/>
  <c r="I13" i="3"/>
  <c r="B13" i="3"/>
  <c r="I11" i="3"/>
  <c r="B11" i="3"/>
  <c r="I9" i="3"/>
  <c r="B9" i="3"/>
  <c r="A4" i="18"/>
  <c r="A4" i="15"/>
  <c r="A4" i="6"/>
  <c r="G173" i="8"/>
  <c r="G165" i="8"/>
  <c r="G158" i="8"/>
  <c r="G150" i="8"/>
  <c r="G116" i="8"/>
  <c r="I7" i="16"/>
  <c r="B7" i="16"/>
  <c r="P92" i="8"/>
  <c r="Q92" i="8"/>
  <c r="S92" i="8"/>
  <c r="T92" i="8"/>
  <c r="W92" i="8"/>
  <c r="X92" i="8"/>
  <c r="Y92" i="8"/>
  <c r="Z92" i="8"/>
  <c r="AA92" i="8"/>
  <c r="AB92" i="8"/>
  <c r="O29" i="11"/>
  <c r="V92" i="8"/>
  <c r="AT92" i="8"/>
  <c r="O92" i="8"/>
  <c r="AF92" i="8"/>
  <c r="F119" i="14"/>
  <c r="D119" i="14"/>
  <c r="C119" i="14"/>
  <c r="B119" i="14"/>
  <c r="H118" i="14"/>
  <c r="H117" i="14"/>
  <c r="H116" i="14"/>
  <c r="F111" i="14"/>
  <c r="D111" i="14"/>
  <c r="C111" i="14"/>
  <c r="B111" i="14"/>
  <c r="H110" i="14"/>
  <c r="H109" i="14"/>
  <c r="H107" i="14"/>
  <c r="H106" i="14"/>
  <c r="F102" i="14"/>
  <c r="D102" i="14"/>
  <c r="C102" i="14"/>
  <c r="B102" i="14"/>
  <c r="H99" i="14"/>
  <c r="H102" i="14"/>
  <c r="H95" i="14"/>
  <c r="D95" i="14"/>
  <c r="C95" i="14"/>
  <c r="B95" i="14"/>
  <c r="I94" i="14"/>
  <c r="I93" i="14"/>
  <c r="I92" i="14"/>
  <c r="I91" i="14"/>
  <c r="I89" i="14"/>
  <c r="I88" i="14"/>
  <c r="I87" i="14"/>
  <c r="I86" i="14"/>
  <c r="I85" i="14"/>
  <c r="I84" i="14"/>
  <c r="I83" i="14"/>
  <c r="I82" i="14"/>
  <c r="I81" i="14"/>
  <c r="I80" i="14"/>
  <c r="F90" i="14"/>
  <c r="F95" i="14"/>
  <c r="H76" i="14"/>
  <c r="F76" i="14"/>
  <c r="D76" i="14"/>
  <c r="I75" i="14"/>
  <c r="I74" i="14"/>
  <c r="I73" i="14"/>
  <c r="I72" i="14"/>
  <c r="I71" i="14"/>
  <c r="I70" i="14"/>
  <c r="I67" i="14"/>
  <c r="I66" i="14"/>
  <c r="I64" i="14"/>
  <c r="I63" i="14"/>
  <c r="I62" i="14"/>
  <c r="I61" i="14"/>
  <c r="I60" i="14"/>
  <c r="I59" i="14"/>
  <c r="I58" i="14"/>
  <c r="I57" i="14"/>
  <c r="I56" i="14"/>
  <c r="I55" i="14"/>
  <c r="I54" i="14"/>
  <c r="I53" i="14"/>
  <c r="I52" i="14"/>
  <c r="I51" i="14"/>
  <c r="I50" i="14"/>
  <c r="C69" i="14"/>
  <c r="I69" i="14"/>
  <c r="C68" i="14"/>
  <c r="I68" i="14"/>
  <c r="C65" i="14"/>
  <c r="I65" i="14"/>
  <c r="C49" i="14"/>
  <c r="I49" i="14"/>
  <c r="C48" i="14"/>
  <c r="I48" i="14"/>
  <c r="AF44" i="14"/>
  <c r="AB44" i="14"/>
  <c r="AA44" i="14"/>
  <c r="Z44" i="14"/>
  <c r="X44" i="14"/>
  <c r="V44" i="14"/>
  <c r="AS44" i="14"/>
  <c r="O44" i="14"/>
  <c r="AR6" i="14"/>
  <c r="AQ6" i="14"/>
  <c r="AP6" i="14"/>
  <c r="N6" i="14"/>
  <c r="M6" i="14"/>
  <c r="L6" i="14"/>
  <c r="K6" i="14"/>
  <c r="F104" i="11"/>
  <c r="D104" i="11"/>
  <c r="C104" i="11"/>
  <c r="B104" i="11"/>
  <c r="H103" i="11"/>
  <c r="H102" i="11"/>
  <c r="H101" i="11"/>
  <c r="F97" i="11"/>
  <c r="D97" i="11"/>
  <c r="C97" i="11"/>
  <c r="B97" i="11"/>
  <c r="H96" i="11"/>
  <c r="H95" i="11"/>
  <c r="F89" i="11"/>
  <c r="D89" i="11"/>
  <c r="C89" i="11"/>
  <c r="B89" i="11"/>
  <c r="H88" i="11"/>
  <c r="H87" i="11"/>
  <c r="H86" i="11"/>
  <c r="H85" i="11"/>
  <c r="H84" i="11"/>
  <c r="H80" i="11"/>
  <c r="F80" i="11"/>
  <c r="D80" i="11"/>
  <c r="B80" i="11"/>
  <c r="I79" i="11"/>
  <c r="I78" i="11"/>
  <c r="I77" i="11"/>
  <c r="I76" i="11"/>
  <c r="I75" i="11"/>
  <c r="I73" i="11"/>
  <c r="I72" i="11"/>
  <c r="I71" i="11"/>
  <c r="I70" i="11"/>
  <c r="I69" i="11"/>
  <c r="I68" i="11"/>
  <c r="I67" i="11"/>
  <c r="I66" i="11"/>
  <c r="I65" i="11"/>
  <c r="C74" i="11"/>
  <c r="I74" i="11"/>
  <c r="H61" i="11"/>
  <c r="F61" i="11"/>
  <c r="D61" i="11"/>
  <c r="I59" i="11"/>
  <c r="I58" i="11"/>
  <c r="I57" i="11"/>
  <c r="I55" i="11"/>
  <c r="I54" i="11"/>
  <c r="I53" i="11"/>
  <c r="I52" i="11"/>
  <c r="I51" i="11"/>
  <c r="I47" i="11"/>
  <c r="I46" i="11"/>
  <c r="I45" i="11"/>
  <c r="I44" i="11"/>
  <c r="I43" i="11"/>
  <c r="I42" i="11"/>
  <c r="I41" i="11"/>
  <c r="I40" i="11"/>
  <c r="I39" i="11"/>
  <c r="I38" i="11"/>
  <c r="I37" i="11"/>
  <c r="I33" i="11"/>
  <c r="C56" i="11"/>
  <c r="I56" i="11"/>
  <c r="C50" i="11"/>
  <c r="I50" i="11"/>
  <c r="C49" i="11"/>
  <c r="I49" i="11"/>
  <c r="C48" i="11"/>
  <c r="I48" i="11"/>
  <c r="C36" i="11"/>
  <c r="I36" i="11"/>
  <c r="C35" i="11"/>
  <c r="I35" i="11"/>
  <c r="C34" i="11"/>
  <c r="AF29" i="11"/>
  <c r="AB29" i="11"/>
  <c r="AA29" i="11"/>
  <c r="Z29" i="11"/>
  <c r="Y29" i="11"/>
  <c r="X29" i="11"/>
  <c r="W29" i="11"/>
  <c r="V29" i="11"/>
  <c r="AT29" i="11"/>
  <c r="P29" i="11"/>
  <c r="AR6" i="11"/>
  <c r="AQ6" i="11"/>
  <c r="AP6" i="11"/>
  <c r="N6" i="11"/>
  <c r="M6" i="11"/>
  <c r="L6" i="11"/>
  <c r="K6" i="11"/>
  <c r="D173" i="8"/>
  <c r="C173" i="8"/>
  <c r="B173" i="8"/>
  <c r="H172" i="8"/>
  <c r="H170" i="8"/>
  <c r="D165" i="8"/>
  <c r="C165" i="8"/>
  <c r="B165" i="8"/>
  <c r="H164" i="8"/>
  <c r="H165" i="8"/>
  <c r="D158" i="8"/>
  <c r="C158" i="8"/>
  <c r="B158" i="8"/>
  <c r="H157" i="8"/>
  <c r="H158" i="8"/>
  <c r="H150" i="8"/>
  <c r="D150" i="8"/>
  <c r="C150" i="8"/>
  <c r="B150"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H116" i="8"/>
  <c r="D116" i="8"/>
  <c r="I115" i="8"/>
  <c r="I114" i="8"/>
  <c r="I113" i="8"/>
  <c r="I112" i="8"/>
  <c r="I111" i="8"/>
  <c r="I110" i="8"/>
  <c r="I109" i="8"/>
  <c r="I108" i="8"/>
  <c r="I107" i="8"/>
  <c r="I106" i="8"/>
  <c r="I101" i="8"/>
  <c r="I100" i="8"/>
  <c r="I99" i="8"/>
  <c r="I98" i="8"/>
  <c r="I97" i="8"/>
  <c r="I96" i="8"/>
  <c r="C105" i="8"/>
  <c r="I105" i="8"/>
  <c r="C104" i="8"/>
  <c r="I104" i="8"/>
  <c r="C103" i="8"/>
  <c r="I103" i="8"/>
  <c r="C102" i="8"/>
  <c r="AR6" i="8"/>
  <c r="AQ6" i="8"/>
  <c r="AP6" i="8"/>
  <c r="N6" i="8"/>
  <c r="M6" i="8"/>
  <c r="L6" i="8"/>
  <c r="K6" i="8"/>
  <c r="AE92" i="8"/>
  <c r="AS92" i="8"/>
  <c r="C116" i="8"/>
  <c r="W44" i="14"/>
  <c r="AC44" i="14"/>
  <c r="I90" i="14"/>
  <c r="I95" i="14"/>
  <c r="H111" i="14"/>
  <c r="H119" i="14"/>
  <c r="C61" i="11"/>
  <c r="Q44" i="14"/>
  <c r="AD92" i="8"/>
  <c r="I150" i="8"/>
  <c r="H173" i="8"/>
  <c r="AC92" i="8"/>
  <c r="C80" i="11"/>
  <c r="AS29" i="11"/>
  <c r="H89" i="11"/>
  <c r="H97" i="11"/>
  <c r="H104" i="11"/>
  <c r="AE29" i="11"/>
  <c r="I76" i="14"/>
  <c r="P44" i="14"/>
  <c r="AT44" i="14"/>
  <c r="C76" i="14"/>
  <c r="Y44" i="14"/>
  <c r="I80" i="11"/>
  <c r="AC29" i="11"/>
  <c r="I34" i="11"/>
  <c r="I61" i="11"/>
  <c r="AD29" i="11"/>
  <c r="I102" i="8"/>
  <c r="I116" i="8"/>
  <c r="Q18" i="17"/>
  <c r="AE44" i="14"/>
  <c r="AD44" i="14"/>
  <c r="AR6" i="17"/>
  <c r="AQ6" i="17"/>
  <c r="AP6" i="17"/>
  <c r="AQ6" i="5"/>
  <c r="AR6" i="5"/>
  <c r="AP6" i="5"/>
  <c r="N6" i="17"/>
  <c r="M6" i="17"/>
  <c r="L6" i="17"/>
  <c r="K6" i="17"/>
  <c r="L6" i="5"/>
  <c r="M6" i="5"/>
  <c r="N6" i="5"/>
  <c r="K6" i="5"/>
  <c r="I7" i="4"/>
  <c r="B7" i="4"/>
  <c r="I9" i="4"/>
  <c r="B9" i="4"/>
  <c r="AF36" i="2"/>
  <c r="AB36" i="2"/>
  <c r="AA36" i="2"/>
  <c r="Z36" i="2"/>
  <c r="Y36" i="2"/>
  <c r="X36" i="2"/>
  <c r="W36" i="2"/>
  <c r="V36" i="2"/>
  <c r="Q36" i="2"/>
  <c r="P36" i="2"/>
  <c r="O36" i="2"/>
  <c r="AD36" i="2"/>
  <c r="AE36" i="2"/>
  <c r="AC36" i="2"/>
  <c r="I5" i="19"/>
  <c r="B5" i="19"/>
  <c r="A4" i="19"/>
  <c r="I10" i="19"/>
  <c r="B10" i="19"/>
  <c r="AB18" i="17"/>
  <c r="AA18" i="17"/>
  <c r="Z18" i="17"/>
  <c r="Y18" i="17"/>
  <c r="X18" i="17"/>
  <c r="W18" i="17"/>
  <c r="P18" i="17"/>
  <c r="O18" i="17"/>
  <c r="A4" i="16"/>
  <c r="I12" i="16"/>
  <c r="B12" i="16"/>
  <c r="A4" i="13"/>
  <c r="I12" i="13"/>
  <c r="B12" i="13"/>
  <c r="A4" i="12"/>
  <c r="A4" i="10"/>
  <c r="A4" i="9"/>
  <c r="A4" i="7"/>
  <c r="AB32" i="5"/>
  <c r="AA32" i="5"/>
  <c r="Z32" i="5"/>
  <c r="Y32" i="5"/>
  <c r="X32" i="5"/>
  <c r="W32" i="5"/>
  <c r="Q32" i="5"/>
  <c r="P32" i="5"/>
  <c r="O32" i="5"/>
  <c r="AF32" i="5"/>
  <c r="A4" i="4"/>
  <c r="A4" i="3"/>
  <c r="I11" i="13"/>
  <c r="B11" i="13"/>
  <c r="I10" i="13"/>
  <c r="B10" i="13"/>
  <c r="I9" i="13"/>
  <c r="B9" i="13"/>
  <c r="I8" i="13"/>
  <c r="B8" i="13"/>
  <c r="I7" i="13"/>
  <c r="B7" i="13"/>
  <c r="I6" i="13"/>
  <c r="B6" i="13"/>
  <c r="I5" i="13"/>
  <c r="B5" i="13"/>
  <c r="V32" i="5"/>
  <c r="AS32" i="5"/>
  <c r="AF18" i="17"/>
  <c r="V18" i="17"/>
  <c r="AT32" i="5"/>
  <c r="AE32" i="5"/>
  <c r="AD32" i="5"/>
  <c r="AC32" i="5"/>
  <c r="AT18" i="17"/>
  <c r="AD18" i="17"/>
  <c r="AS18" i="17"/>
  <c r="AC18" i="17"/>
  <c r="AE18" i="17"/>
</calcChain>
</file>

<file path=xl/sharedStrings.xml><?xml version="1.0" encoding="utf-8"?>
<sst xmlns="http://schemas.openxmlformats.org/spreadsheetml/2006/main" count="1164" uniqueCount="346">
  <si>
    <t>QECD Turned in On Time?</t>
  </si>
  <si>
    <t>Customer/Region</t>
  </si>
  <si>
    <t>BU</t>
  </si>
  <si>
    <t>Stage</t>
  </si>
  <si>
    <t>%</t>
  </si>
  <si>
    <t>Est. Close Date</t>
  </si>
  <si>
    <t>WW02</t>
  </si>
  <si>
    <t>WW03</t>
  </si>
  <si>
    <t>WW04</t>
  </si>
  <si>
    <t>WW05</t>
  </si>
  <si>
    <t>WW06</t>
  </si>
  <si>
    <t>WW07</t>
  </si>
  <si>
    <t>WW08</t>
  </si>
  <si>
    <t>WW09</t>
  </si>
  <si>
    <t>WW10</t>
  </si>
  <si>
    <t>WW11</t>
  </si>
  <si>
    <t>WW12</t>
  </si>
  <si>
    <t>WW13</t>
  </si>
  <si>
    <t>WW14</t>
  </si>
  <si>
    <t>China</t>
  </si>
  <si>
    <t>●</t>
    <phoneticPr fontId="16" type="noConversion"/>
  </si>
  <si>
    <t>Key</t>
  </si>
  <si>
    <t>Europe</t>
  </si>
  <si>
    <t>●</t>
    <phoneticPr fontId="16" type="noConversion"/>
  </si>
  <si>
    <t>QECD was NOT submitted or submitted during or after the Sales Call.</t>
  </si>
  <si>
    <t>Japan</t>
  </si>
  <si>
    <t>●</t>
  </si>
  <si>
    <t>QECD was turned-in, but either: 1) late, but before the Monday Sales Call, or 2) Incorrect format.</t>
  </si>
  <si>
    <t>Korea</t>
  </si>
  <si>
    <t>QECD was submitted on time in correct format.</t>
  </si>
  <si>
    <t>North America</t>
  </si>
  <si>
    <t>Taiwan</t>
  </si>
  <si>
    <t>QECD Conference Call Attendance?</t>
    <phoneticPr fontId="16" type="noConversion"/>
  </si>
  <si>
    <t>Region</t>
  </si>
  <si>
    <t>WW03</t>
    <phoneticPr fontId="16" type="noConversion"/>
  </si>
  <si>
    <t>WW04</t>
    <phoneticPr fontId="16" type="noConversion"/>
  </si>
  <si>
    <t xml:space="preserve"> </t>
  </si>
  <si>
    <t>VeriSilicon Holdings Co., Ltd.</t>
  </si>
  <si>
    <t>WW Weekly Sales Call</t>
  </si>
  <si>
    <t>Date:</t>
  </si>
  <si>
    <t>Customer Name</t>
  </si>
  <si>
    <t>1) Countdown Summary</t>
  </si>
  <si>
    <t>2) Action Items</t>
  </si>
  <si>
    <t>BOOKING</t>
  </si>
  <si>
    <t>REVENUE</t>
  </si>
  <si>
    <t>ACTIONS / STATUS</t>
  </si>
  <si>
    <t>TARGET</t>
  </si>
  <si>
    <t>(a)</t>
  </si>
  <si>
    <t>(b)</t>
  </si>
  <si>
    <t xml:space="preserve">( c) </t>
  </si>
  <si>
    <t>(d)</t>
  </si>
  <si>
    <t>( A )</t>
  </si>
  <si>
    <t>( B )</t>
  </si>
  <si>
    <t>( C )</t>
  </si>
  <si>
    <t>( D )</t>
  </si>
  <si>
    <t>( E )</t>
  </si>
  <si>
    <t>( F )</t>
  </si>
  <si>
    <t>( G )</t>
  </si>
  <si>
    <t>( H )</t>
  </si>
  <si>
    <t>( I )</t>
  </si>
  <si>
    <t>( J )</t>
  </si>
  <si>
    <t>( K )</t>
  </si>
  <si>
    <t>( L )</t>
  </si>
  <si>
    <t>( M )</t>
  </si>
  <si>
    <t xml:space="preserve">HELP Request </t>
  </si>
  <si>
    <t>Target</t>
  </si>
  <si>
    <t>Project Name / Description</t>
  </si>
  <si>
    <t>Sales Person</t>
  </si>
  <si>
    <t>Total 
Booking 
To Date (a+b+c+d)</t>
  </si>
  <si>
    <t>New Potential Booking</t>
  </si>
  <si>
    <t>Near Term Booking  Opps</t>
  </si>
  <si>
    <t>Backlog</t>
  </si>
  <si>
    <r>
      <rPr>
        <b/>
        <sz val="10"/>
        <rFont val="Cambria"/>
        <family val="1"/>
      </rPr>
      <t>Backlog</t>
    </r>
    <r>
      <rPr>
        <b/>
        <sz val="10"/>
        <color indexed="10"/>
        <rFont val="Cambria"/>
        <family val="1"/>
      </rPr>
      <t xml:space="preserve"> (Risks)/
</t>
    </r>
    <r>
      <rPr>
        <b/>
        <sz val="10"/>
        <rFont val="Cambria"/>
        <family val="1"/>
      </rPr>
      <t>Pulls</t>
    </r>
  </si>
  <si>
    <t>Demand FCST 
(&gt;50% Conf)
Safe Achievable</t>
  </si>
  <si>
    <r>
      <t xml:space="preserve">Demand
 FCST
</t>
    </r>
    <r>
      <rPr>
        <b/>
        <sz val="10"/>
        <color indexed="10"/>
        <rFont val="Cambria"/>
        <family val="1"/>
      </rPr>
      <t xml:space="preserve">Mgmt 
Judgment </t>
    </r>
  </si>
  <si>
    <t>Sales Funnel (All % Conf) 
MAX Achievable</t>
  </si>
  <si>
    <t>Sales Funnel
Mgmt Judgment</t>
  </si>
  <si>
    <t>NEW Opportunities
MAX Achievable</t>
  </si>
  <si>
    <t>NEW Opportunities
Mgmt Judgment</t>
  </si>
  <si>
    <t>Status</t>
  </si>
  <si>
    <t>Action</t>
  </si>
  <si>
    <t>Owner</t>
  </si>
  <si>
    <t>Deadline</t>
  </si>
  <si>
    <t>Completion
Date 
(of action item)</t>
  </si>
  <si>
    <t xml:space="preserve">From:  </t>
  </si>
  <si>
    <t>From:   Wayne</t>
  </si>
  <si>
    <t>Variance
BB
vs.
FCST</t>
  </si>
  <si>
    <t>Variance
BB
vs
AOP</t>
  </si>
  <si>
    <t>Total China</t>
  </si>
  <si>
    <t>Conservative</t>
  </si>
  <si>
    <t>Assessed</t>
  </si>
  <si>
    <t>Bookings</t>
  </si>
  <si>
    <t xml:space="preserve">Total Booking </t>
  </si>
  <si>
    <t>Project Name</t>
  </si>
  <si>
    <t>Total</t>
  </si>
  <si>
    <t>DS/NRE</t>
  </si>
  <si>
    <t>License</t>
  </si>
  <si>
    <t>Reference Silicon</t>
  </si>
  <si>
    <t>Royalty</t>
  </si>
  <si>
    <t>Turnkey</t>
  </si>
  <si>
    <t>ZSP Royalty</t>
  </si>
  <si>
    <t>Grand Total</t>
  </si>
  <si>
    <t xml:space="preserve"> Total</t>
  </si>
  <si>
    <t>UnScheduled Backlog</t>
  </si>
  <si>
    <t>Ref Silicon</t>
  </si>
  <si>
    <t>Back</t>
    <phoneticPr fontId="78"/>
  </si>
  <si>
    <t>VeriSilicon China ACTION ITEMS</t>
  </si>
  <si>
    <t>Closed items will be moved to the Closed Actions Tab</t>
  </si>
  <si>
    <t>Date Opened</t>
  </si>
  <si>
    <t>Issue</t>
  </si>
  <si>
    <t>Action Item</t>
  </si>
  <si>
    <t xml:space="preserve">No. of Days </t>
  </si>
  <si>
    <t>Design and Turn Key Service</t>
  </si>
  <si>
    <t>Back</t>
  </si>
  <si>
    <t>VeriSilicon China CLOSED ACTION ITEMS</t>
    <phoneticPr fontId="0"/>
  </si>
  <si>
    <t>Closed items will be moved to the Closed Actions Tab</t>
    <phoneticPr fontId="0"/>
  </si>
  <si>
    <t>Date Closed</t>
  </si>
  <si>
    <t xml:space="preserve">From:  </t>
    <phoneticPr fontId="0" type="noConversion"/>
  </si>
  <si>
    <t>Total Taiwan</t>
  </si>
  <si>
    <t>VeriSilicon Taiwan CLOSED ACTION ITEMS</t>
  </si>
  <si>
    <t>Closed items will be moved to the Closed Actions Tab</t>
    <phoneticPr fontId="59"/>
  </si>
  <si>
    <r>
      <rPr>
        <b/>
        <sz val="10"/>
        <rFont val="Cambria"/>
        <family val="1"/>
      </rPr>
      <t>Backlog</t>
    </r>
    <r>
      <rPr>
        <b/>
        <sz val="10"/>
        <color indexed="10"/>
        <rFont val="Cambria"/>
        <family val="1"/>
      </rPr>
      <t xml:space="preserve"> (Risks)/
Pulls</t>
    </r>
  </si>
  <si>
    <t>Prime Sense</t>
  </si>
  <si>
    <t>TK</t>
  </si>
  <si>
    <t>Bosch</t>
  </si>
  <si>
    <t>Sequans</t>
  </si>
  <si>
    <t>Intel</t>
  </si>
  <si>
    <t>Total Europe</t>
  </si>
  <si>
    <t>Q309</t>
  </si>
  <si>
    <t>Q409</t>
  </si>
  <si>
    <t>Q110</t>
  </si>
  <si>
    <t>Q210</t>
  </si>
  <si>
    <t>David-BD bookings adjustment based on parts shipped and Invoiced to date</t>
  </si>
  <si>
    <t>Fisrt portinon PO for  David-CA</t>
  </si>
  <si>
    <t>Perkeo Probe card wafers</t>
  </si>
  <si>
    <t>David-CA additiona NRE, CP test time</t>
  </si>
  <si>
    <t>David-CA additiona NRE, SHL &amp; HL fee</t>
  </si>
  <si>
    <t>Perkeo-AA additiona NRE, SHL fee</t>
  </si>
  <si>
    <t>Samba 1st Risk prod order</t>
  </si>
  <si>
    <t>Samba additional NRE for 12" SMIC Beijing fab</t>
  </si>
  <si>
    <t>Samba additional NRE for SAMBA-II Assembly &amp; Ft of 6 wafers</t>
  </si>
  <si>
    <t>Samba additional NRE for various qualification tasks</t>
  </si>
  <si>
    <t>Failure analysis+FIB</t>
  </si>
  <si>
    <t>Amkor package HSpice models</t>
  </si>
  <si>
    <t>Samba-B1 ECO(Design Service) completed 35% then stopped</t>
  </si>
  <si>
    <t>Samba-A2 ECO(Design Service)</t>
  </si>
  <si>
    <t>De-book as 2nd SPIL substate re-design not required</t>
  </si>
  <si>
    <t>SambaA3 ESD+LU on Amkor modified bonding</t>
  </si>
  <si>
    <t>Royatlty</t>
  </si>
  <si>
    <t>ZSP500+540 Royalties</t>
  </si>
  <si>
    <t>TC Electronic</t>
  </si>
  <si>
    <t>RefSilicon</t>
  </si>
  <si>
    <t>SB-USB2 + USB-EMU</t>
  </si>
  <si>
    <t>2x USB-EMU</t>
  </si>
  <si>
    <t>Project 
Name</t>
  </si>
  <si>
    <t>David-BD production shipment (Invoice#. INHOPR090076)</t>
  </si>
  <si>
    <t>David-BD production shipment (Invoice#. INHOPR090078)</t>
  </si>
  <si>
    <t>David-BD production shipment (Invoice#. INHOPR090087)</t>
  </si>
  <si>
    <t>David-BD production shipment (Invoice#. INHOPR090094)</t>
  </si>
  <si>
    <t>David-BD production shipment (Invoice#. INHOPR090096)</t>
  </si>
  <si>
    <t>David-BD production shipment (Invoice#. INHOPR090102)</t>
  </si>
  <si>
    <t>David-BD production shipment (Invoice#. INHOPR090104)</t>
  </si>
  <si>
    <t>David-BD production shipment (Invoice#. INHOPR090106)</t>
  </si>
  <si>
    <t>David-CA first production shipment (Invoice#. INHOPR090110)</t>
  </si>
  <si>
    <t>Perkeo Engineering prototype delivery</t>
  </si>
  <si>
    <t>DAVID-CA(Char+test prog)</t>
  </si>
  <si>
    <t>Samba NRE (SPIL Auto Bat)</t>
  </si>
  <si>
    <t>Samba NRE (SPIL ET Checkers)</t>
  </si>
  <si>
    <t>Failure analysis+FIB (Invoice#. INHO090078)</t>
  </si>
  <si>
    <t>Amkor package HSpice models (Invoice#. INHO090079)</t>
  </si>
  <si>
    <t>Test Program + Corner Samples(Invoice#. INHO090085)</t>
  </si>
  <si>
    <t>Samba Qualification tasks (Invoice#. INHO090083)</t>
  </si>
  <si>
    <t>Samba-B1 NRE(Design Service, 35% completed) - Invoice#. INHO090088</t>
  </si>
  <si>
    <t>Samba-A2 NRE(Design Service) - Invoice#. INHO090090</t>
  </si>
  <si>
    <t>Samba NRE (Characterization)</t>
  </si>
  <si>
    <t>SambaA3 ESD+LU on Amkor modified bonding - Invoice INHO090091</t>
  </si>
  <si>
    <t>S&amp;M fee</t>
  </si>
  <si>
    <r>
      <t xml:space="preserve">Backlog </t>
    </r>
    <r>
      <rPr>
        <b/>
        <sz val="14"/>
        <color indexed="10"/>
        <rFont val="Cambria"/>
        <family val="1"/>
      </rPr>
      <t>At-Risk</t>
    </r>
    <r>
      <rPr>
        <b/>
        <sz val="14"/>
        <rFont val="Cambria"/>
        <family val="1"/>
      </rPr>
      <t>/Pulls</t>
    </r>
  </si>
  <si>
    <t>Samba additional NRE for SAMBA-II Assembly &amp; Ft of 6 wafers - Push out to Q4</t>
  </si>
  <si>
    <t>Samba additional NRE for various qualification tasks - Push out to Q4</t>
  </si>
  <si>
    <t>Samba NRE (Amkor ELCs)</t>
  </si>
  <si>
    <t>VeriSilicon Europe ACTION ITEMS</t>
  </si>
  <si>
    <t>IP License</t>
    <phoneticPr fontId="59"/>
  </si>
  <si>
    <t>VeriSilicon Europe CLOSED ACTION ITEMS</t>
  </si>
  <si>
    <t xml:space="preserve">From:  </t>
    <phoneticPr fontId="16" type="noConversion"/>
  </si>
  <si>
    <t>Marvell</t>
  </si>
  <si>
    <t>Total North America</t>
  </si>
  <si>
    <t>Broadcom</t>
  </si>
  <si>
    <t>Cortina</t>
  </si>
  <si>
    <t>Triceratop - Last Unit in Eng lot delivery</t>
  </si>
  <si>
    <t>Triceratop - 1st batch of Prd Test Yielded parts</t>
  </si>
  <si>
    <t>Quark wafers</t>
  </si>
  <si>
    <t>Triceratop  - 1st Proto delivery</t>
  </si>
  <si>
    <t>ECO 187 - Triceratops A2</t>
  </si>
  <si>
    <t>Triceratop - Production test program and hardware</t>
  </si>
  <si>
    <t>Triceratop A2  ECO_187</t>
  </si>
  <si>
    <t>Triceratop M5 revision</t>
  </si>
  <si>
    <t>Kendron</t>
  </si>
  <si>
    <t xml:space="preserve">JTAG Proble </t>
  </si>
  <si>
    <t>ZS Bundle</t>
  </si>
  <si>
    <t>Nabro Able LLC</t>
  </si>
  <si>
    <t>O2 Micro</t>
  </si>
  <si>
    <t>Gunslinger_C3 ECO</t>
  </si>
  <si>
    <t>SMIC IP Bundle</t>
  </si>
  <si>
    <t>Fujin</t>
  </si>
  <si>
    <t>Raijin</t>
  </si>
  <si>
    <t>Gunslinger</t>
  </si>
  <si>
    <t>SMIC 0.13i generic process</t>
  </si>
  <si>
    <t>NRE Mini BAR</t>
  </si>
  <si>
    <t>PMC Sierra</t>
  </si>
  <si>
    <t>Prescope Tech</t>
  </si>
  <si>
    <t>Quintic Holdings</t>
  </si>
  <si>
    <t>Symphony</t>
  </si>
  <si>
    <t>Sonavation</t>
  </si>
  <si>
    <t>Sparrow-BD  75000-$0.47</t>
  </si>
  <si>
    <t xml:space="preserve">Sparrow-BD           </t>
  </si>
  <si>
    <t>Fortemedia Inc.</t>
  </si>
  <si>
    <t>ATI</t>
  </si>
  <si>
    <t>Triceratop</t>
  </si>
  <si>
    <t xml:space="preserve">Triceratop A1 </t>
  </si>
  <si>
    <t>Cresta</t>
  </si>
  <si>
    <t>Fortemedia</t>
  </si>
  <si>
    <t>Lexar Media</t>
  </si>
  <si>
    <t>O2Micro</t>
  </si>
  <si>
    <t>Triceratop A2</t>
  </si>
  <si>
    <t>Mini Bar</t>
  </si>
  <si>
    <t>GS - D</t>
  </si>
  <si>
    <t>Sonavation (ATI)</t>
  </si>
  <si>
    <t>VeriSilicon US ACTION ITEMS</t>
  </si>
  <si>
    <t>No. of Days</t>
  </si>
  <si>
    <t>VeriSilicon USA CLOSED ACTION ITEMS</t>
    <phoneticPr fontId="59"/>
  </si>
  <si>
    <t>Closed items will be moved to the Closed Actions Tab</t>
    <phoneticPr fontId="59"/>
  </si>
  <si>
    <t>Sales Funnel (All % Conf) 
MAX Achievable</t>
    <phoneticPr fontId="16" type="noConversion"/>
  </si>
  <si>
    <t>JRC</t>
  </si>
  <si>
    <t>Yamaha</t>
  </si>
  <si>
    <t>NRE</t>
    <phoneticPr fontId="16" type="noConversion"/>
  </si>
  <si>
    <t>Siglead</t>
    <phoneticPr fontId="16" type="noConversion"/>
  </si>
  <si>
    <t>Total Japan</t>
  </si>
  <si>
    <t>Daito</t>
  </si>
  <si>
    <t>BD1280816A</t>
  </si>
  <si>
    <t>BD2561616A</t>
  </si>
  <si>
    <t>JVC</t>
    <phoneticPr fontId="6" type="noConversion"/>
  </si>
  <si>
    <t>Royalty</t>
    <phoneticPr fontId="6" type="noConversion"/>
  </si>
  <si>
    <t>NEC</t>
    <phoneticPr fontId="6" type="noConversion"/>
  </si>
  <si>
    <t>License</t>
    <phoneticPr fontId="6" type="noConversion"/>
  </si>
  <si>
    <t>8th use</t>
    <phoneticPr fontId="6" type="noConversion"/>
  </si>
  <si>
    <t>Shinko</t>
    <phoneticPr fontId="6" type="noConversion"/>
  </si>
  <si>
    <t>TK</t>
    <phoneticPr fontId="6" type="noConversion"/>
  </si>
  <si>
    <t>Adjustment</t>
    <phoneticPr fontId="6" type="noConversion"/>
  </si>
  <si>
    <t>LVD1027</t>
  </si>
  <si>
    <t>TK</t>
    <phoneticPr fontId="16" type="noConversion"/>
  </si>
  <si>
    <t>Yamaha</t>
    <phoneticPr fontId="6" type="noConversion"/>
  </si>
  <si>
    <t>Zview Annual  ZSP400 (4x$3500)</t>
  </si>
  <si>
    <t>Zview Annual (09-01-09 to 08-31-10)</t>
  </si>
  <si>
    <t>JRC</t>
    <phoneticPr fontId="16" type="noConversion"/>
  </si>
  <si>
    <t>Reference 
Silicon</t>
  </si>
  <si>
    <t>Daito</t>
    <phoneticPr fontId="5" type="noConversion"/>
  </si>
  <si>
    <t>BD128/256</t>
    <phoneticPr fontId="5" type="noConversion"/>
  </si>
  <si>
    <t>JRC</t>
    <phoneticPr fontId="12" type="noConversion"/>
  </si>
  <si>
    <t>NEC</t>
    <phoneticPr fontId="16" type="noConversion"/>
  </si>
  <si>
    <t>Ryosan - JRC</t>
  </si>
  <si>
    <t>JRC2 3rd Payment</t>
    <phoneticPr fontId="12" type="noConversion"/>
  </si>
  <si>
    <t>Shinko</t>
    <phoneticPr fontId="12" type="noConversion"/>
  </si>
  <si>
    <t>EID</t>
  </si>
  <si>
    <t>ExtraCharge</t>
    <phoneticPr fontId="12" type="noConversion"/>
  </si>
  <si>
    <t>Thine LVD1027</t>
    <phoneticPr fontId="6" type="noConversion"/>
  </si>
  <si>
    <t>Sony</t>
  </si>
  <si>
    <t>Zview ZSP-IDE Node-Locked for ZSP400 (4 x $3,500)</t>
  </si>
  <si>
    <r>
      <t>D</t>
    </r>
    <r>
      <rPr>
        <b/>
        <sz val="10"/>
        <color indexed="8"/>
        <rFont val="Cambria"/>
        <family val="1"/>
      </rPr>
      <t>aito</t>
    </r>
  </si>
  <si>
    <t>Siglead</t>
  </si>
  <si>
    <t>Push out to Q4 - due to sub-vendor ASO delay</t>
  </si>
  <si>
    <t>VeriSilicon Japan ACTION ITEMS</t>
  </si>
  <si>
    <t>VeriSilicon Japan CLOSED ACTION ITEMS</t>
  </si>
  <si>
    <t>(A)</t>
  </si>
  <si>
    <t>(B)</t>
  </si>
  <si>
    <t>( C)</t>
  </si>
  <si>
    <t>(D)</t>
  </si>
  <si>
    <t>(E)</t>
  </si>
  <si>
    <t>(F)</t>
  </si>
  <si>
    <t xml:space="preserve">(G) </t>
  </si>
  <si>
    <t>(H)</t>
  </si>
  <si>
    <t>(I)</t>
  </si>
  <si>
    <t>(J)</t>
  </si>
  <si>
    <t>(K)</t>
  </si>
  <si>
    <t>Total Korea</t>
  </si>
  <si>
    <t>VeriSilicon Korea ACTION ITEMS</t>
  </si>
  <si>
    <t>Regional Ongoing Deals</t>
  </si>
  <si>
    <t>DS/NRE Backlog Updates - PMO</t>
  </si>
  <si>
    <t>Turnkey Backlog Updates - Operation</t>
  </si>
  <si>
    <t>Regional Reviews</t>
  </si>
  <si>
    <t>CN</t>
  </si>
  <si>
    <t># of New Action Item</t>
  </si>
  <si>
    <t># of Open Action Item</t>
  </si>
  <si>
    <t># of Closed Action Item</t>
  </si>
  <si>
    <t>TW</t>
  </si>
  <si>
    <t>NA</t>
  </si>
  <si>
    <t>JP</t>
  </si>
  <si>
    <t>KR</t>
  </si>
  <si>
    <t>EU</t>
  </si>
  <si>
    <t>Deal Quarlification</t>
  </si>
  <si>
    <t>Please refer the consolidated file from NianFeng</t>
  </si>
  <si>
    <t>Billing Category</t>
  </si>
  <si>
    <t>Billing</t>
  </si>
  <si>
    <t>Conservative 
Billing 
(D+E+F)</t>
  </si>
  <si>
    <t>MAX Achievable Billing (Sales Funnel + Opportunities)
(D+E+G+I)</t>
  </si>
  <si>
    <t>Assessed 
Billing 
(D+E+F+G+H+I+J)</t>
  </si>
  <si>
    <t>Max Billing</t>
  </si>
  <si>
    <t>MAX Achievable Billing 
(Sales Funnel + Opportunities)
(D+E+G+I)</t>
  </si>
  <si>
    <t>TOTAL 
Bill+BKLG
(A+B+C)</t>
  </si>
  <si>
    <t>B2B
Up to Date (Bill/
Booking)</t>
  </si>
  <si>
    <t>CTC201 Bill B (ES verification - PASSED!)</t>
  </si>
  <si>
    <t>IP License</t>
    <phoneticPr fontId="84"/>
  </si>
  <si>
    <t>Booking  for 
Q116</t>
  </si>
  <si>
    <t>Booking  for 
Q216</t>
  </si>
  <si>
    <t>Booking  for 
Q316</t>
  </si>
  <si>
    <t>Booking  for 
Q416</t>
  </si>
  <si>
    <t>FCST
Q116</t>
  </si>
  <si>
    <t>Funnel
Q116</t>
  </si>
  <si>
    <t>AOP
Q116</t>
  </si>
  <si>
    <t>Bill Wang</t>
  </si>
  <si>
    <t>Prasad Kalluri</t>
  </si>
  <si>
    <t>Jeff Li</t>
  </si>
  <si>
    <t>Jensen Zhang</t>
  </si>
  <si>
    <t>Halim Theny</t>
  </si>
  <si>
    <t>Thomas Wong</t>
  </si>
  <si>
    <t>Howard Tang</t>
  </si>
  <si>
    <t>Victor Fan</t>
  </si>
  <si>
    <t>James Jiang</t>
  </si>
  <si>
    <t>Jiaming Du</t>
  </si>
  <si>
    <t>Sheng Wu</t>
  </si>
  <si>
    <t>Joe Liu</t>
  </si>
  <si>
    <t>William Sun/Janet Zhao</t>
  </si>
  <si>
    <t>Nianfeng Li</t>
  </si>
  <si>
    <t>Dave Jarmon</t>
  </si>
  <si>
    <t>Weijin Dai</t>
  </si>
  <si>
    <t>Updated 1/5/10</t>
  </si>
  <si>
    <t>RFQ Received</t>
  </si>
  <si>
    <t>IP License</t>
    <phoneticPr fontId="59"/>
  </si>
  <si>
    <t>Q3 2016 - Work week 04</t>
  </si>
  <si>
    <t>Schedule Close Date</t>
    <phoneticPr fontId="78"/>
  </si>
  <si>
    <t>IP License</t>
    <phoneticPr fontId="86" type="noConversion"/>
  </si>
  <si>
    <t>VeriSilicon TW ACTION ITEMS</t>
    <phoneticPr fontId="59"/>
  </si>
  <si>
    <t>Schedule Close Date</t>
    <phoneticPr fontId="76"/>
  </si>
  <si>
    <t>IP License</t>
    <phoneticPr fontId="59"/>
  </si>
  <si>
    <t>Date Opened</t>
    <phoneticPr fontId="59"/>
  </si>
  <si>
    <t>IP License</t>
    <phoneticPr fontId="84"/>
  </si>
</sst>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164" formatCode="[$$-409]#,##0.00"/>
    <numFmt numFmtId="165" formatCode="mm/dd/yy;@"/>
    <numFmt numFmtId="166" formatCode="[$-409]d/mmm;@"/>
    <numFmt numFmtId="167" formatCode="_ [$€-2]\ * #,##0.0000_ ;_ [$€-2]\ * \-#,##0.0000_ ;_ [$€-2]\ * &quot;-&quot;????_ ;_ @_ "/>
    <numFmt numFmtId="168" formatCode="0_);[Red]\(0\)"/>
    <numFmt numFmtId="169" formatCode="&quot;$&quot;#,##0"/>
    <numFmt numFmtId="170" formatCode="[$-409]d\-mmm\-yy;@"/>
    <numFmt numFmtId="171" formatCode="_(&quot;$&quot;* #,##0_);_(&quot;$&quot;* \(#,##0\);_(&quot;$&quot;* &quot;-&quot;??_);_(@_)"/>
    <numFmt numFmtId="172" formatCode="000000"/>
    <numFmt numFmtId="173" formatCode="[$$-409]#,##0"/>
    <numFmt numFmtId="174" formatCode="m/d/yy;@"/>
    <numFmt numFmtId="175" formatCode="\$#,##0;[Red]\-\$#,##0"/>
    <numFmt numFmtId="176" formatCode="\$#,##0"/>
    <numFmt numFmtId="177" formatCode="[$$-409]#,##0_);\([$$-409]#,##0\)"/>
    <numFmt numFmtId="178" formatCode="_ &quot;¥&quot;* #,##0_ ;_ &quot;¥&quot;* \-#,##0_ ;_ &quot;¥&quot;* &quot;-&quot;_ ;_ @_ "/>
  </numFmts>
  <fonts count="97">
    <font>
      <sz val="11"/>
      <color theme="1"/>
      <name val="Calibri"/>
      <family val="2"/>
      <scheme val="minor"/>
    </font>
    <font>
      <sz val="10"/>
      <name val="Arial"/>
      <family val="2"/>
    </font>
    <font>
      <b/>
      <sz val="14"/>
      <name val="Cambria"/>
      <family val="1"/>
    </font>
    <font>
      <sz val="10"/>
      <name val="Cambria"/>
      <family val="1"/>
    </font>
    <font>
      <b/>
      <sz val="10"/>
      <name val="Cambria"/>
      <family val="1"/>
    </font>
    <font>
      <sz val="10"/>
      <color indexed="17"/>
      <name val="宋体"/>
      <family val="3"/>
      <charset val="134"/>
    </font>
    <font>
      <sz val="10"/>
      <color indexed="10"/>
      <name val="宋体"/>
      <family val="3"/>
      <charset val="134"/>
    </font>
    <font>
      <b/>
      <sz val="10"/>
      <color indexed="30"/>
      <name val="Cambria"/>
      <family val="1"/>
    </font>
    <font>
      <b/>
      <sz val="12"/>
      <color indexed="30"/>
      <name val="Cambria"/>
      <family val="1"/>
    </font>
    <font>
      <sz val="10"/>
      <color indexed="13"/>
      <name val="Cambria"/>
      <family val="1"/>
    </font>
    <font>
      <sz val="12"/>
      <name val="Cambria"/>
      <family val="1"/>
    </font>
    <font>
      <b/>
      <sz val="12"/>
      <color indexed="62"/>
      <name val="Cambria"/>
      <family val="1"/>
    </font>
    <font>
      <sz val="12"/>
      <color theme="0"/>
      <name val="Cambria"/>
      <family val="1"/>
    </font>
    <font>
      <b/>
      <sz val="14"/>
      <color indexed="62"/>
      <name val="Cambria"/>
      <family val="1"/>
    </font>
    <font>
      <b/>
      <sz val="12"/>
      <name val="Cambria"/>
      <family val="1"/>
    </font>
    <font>
      <sz val="14"/>
      <color indexed="62"/>
      <name val="Cambria"/>
      <family val="1"/>
    </font>
    <font>
      <sz val="12"/>
      <name val="宋体"/>
      <family val="3"/>
      <charset val="134"/>
    </font>
    <font>
      <b/>
      <sz val="11"/>
      <name val="Cambria"/>
      <family val="1"/>
    </font>
    <font>
      <u/>
      <sz val="9"/>
      <color theme="10"/>
      <name val="Bookman Old Style"/>
      <family val="1"/>
    </font>
    <font>
      <b/>
      <u/>
      <sz val="12"/>
      <color indexed="12"/>
      <name val="Arial Black"/>
      <family val="2"/>
    </font>
    <font>
      <sz val="10"/>
      <color theme="1"/>
      <name val="Bookman Old Style"/>
      <family val="1"/>
    </font>
    <font>
      <u/>
      <sz val="12"/>
      <color indexed="12"/>
      <name val="Bookman Old Style"/>
      <family val="1"/>
    </font>
    <font>
      <b/>
      <sz val="10"/>
      <color indexed="10"/>
      <name val="Cambria"/>
      <family val="1"/>
    </font>
    <font>
      <b/>
      <sz val="10"/>
      <color indexed="18"/>
      <name val="Cambria"/>
      <family val="1"/>
    </font>
    <font>
      <sz val="10"/>
      <color theme="1"/>
      <name val="Cambria"/>
      <family val="1"/>
    </font>
    <font>
      <sz val="10"/>
      <color rgb="FFFF0000"/>
      <name val="Cambria"/>
      <family val="1"/>
    </font>
    <font>
      <sz val="14"/>
      <color theme="1"/>
      <name val="Cambria"/>
      <family val="1"/>
    </font>
    <font>
      <sz val="14"/>
      <color rgb="FFFF0000"/>
      <name val="Cambria"/>
      <family val="1"/>
    </font>
    <font>
      <sz val="10"/>
      <color rgb="FFFF0000"/>
      <name val="Bookman Old Style"/>
      <family val="1"/>
    </font>
    <font>
      <sz val="10"/>
      <color indexed="8"/>
      <name val="Bookman Old Style"/>
      <family val="1"/>
    </font>
    <font>
      <sz val="10"/>
      <color indexed="18"/>
      <name val="Cambria"/>
      <family val="1"/>
    </font>
    <font>
      <sz val="10"/>
      <color indexed="30"/>
      <name val="Cambria"/>
      <family val="1"/>
    </font>
    <font>
      <b/>
      <sz val="10"/>
      <color indexed="9"/>
      <name val="Cambria"/>
      <family val="1"/>
    </font>
    <font>
      <b/>
      <sz val="10"/>
      <color indexed="8"/>
      <name val="Cambria"/>
      <family val="1"/>
    </font>
    <font>
      <sz val="10"/>
      <color indexed="8"/>
      <name val="Cambria"/>
      <family val="1"/>
    </font>
    <font>
      <sz val="8"/>
      <name val="Arial"/>
      <family val="2"/>
    </font>
    <font>
      <sz val="10"/>
      <color indexed="10"/>
      <name val="Cambria"/>
      <family val="1"/>
    </font>
    <font>
      <u/>
      <sz val="12"/>
      <color indexed="12"/>
      <name val="Arial Black"/>
      <family val="2"/>
    </font>
    <font>
      <b/>
      <sz val="12"/>
      <color indexed="10"/>
      <name val="Calibri"/>
      <family val="2"/>
    </font>
    <font>
      <sz val="10"/>
      <name val="Calibri"/>
      <family val="2"/>
    </font>
    <font>
      <i/>
      <sz val="10"/>
      <color indexed="8"/>
      <name val="Calibri"/>
      <family val="2"/>
    </font>
    <font>
      <sz val="8"/>
      <name val="Calibri"/>
      <family val="2"/>
    </font>
    <font>
      <sz val="10"/>
      <color indexed="8"/>
      <name val="Calibri"/>
      <family val="2"/>
    </font>
    <font>
      <b/>
      <sz val="12"/>
      <name val="Calibri"/>
      <family val="2"/>
    </font>
    <font>
      <b/>
      <i/>
      <sz val="12"/>
      <color indexed="10"/>
      <name val="Calibri"/>
      <family val="2"/>
    </font>
    <font>
      <b/>
      <sz val="10"/>
      <color indexed="10"/>
      <name val="Calibri"/>
      <family val="2"/>
    </font>
    <font>
      <b/>
      <sz val="11"/>
      <color indexed="8"/>
      <name val="Cambria"/>
      <family val="1"/>
    </font>
    <font>
      <b/>
      <sz val="11"/>
      <name val="Calibri"/>
      <family val="2"/>
    </font>
    <font>
      <b/>
      <sz val="12"/>
      <color rgb="FFFF0000"/>
      <name val="Calibri"/>
      <family val="2"/>
    </font>
    <font>
      <sz val="10"/>
      <color rgb="FFFF0000"/>
      <name val="Calibri"/>
      <family val="2"/>
    </font>
    <font>
      <b/>
      <sz val="11"/>
      <color rgb="FFFF0000"/>
      <name val="Calibri"/>
      <family val="2"/>
    </font>
    <font>
      <i/>
      <sz val="11"/>
      <color rgb="FFFF0000"/>
      <name val="Calibri"/>
      <family val="2"/>
    </font>
    <font>
      <i/>
      <sz val="10"/>
      <color rgb="FFFF0000"/>
      <name val="Calibri"/>
      <family val="2"/>
    </font>
    <font>
      <sz val="14"/>
      <color indexed="8"/>
      <name val="Calibri"/>
      <family val="2"/>
    </font>
    <font>
      <sz val="11"/>
      <color rgb="FFFF0000"/>
      <name val="Calibri"/>
      <family val="2"/>
    </font>
    <font>
      <i/>
      <sz val="11"/>
      <color indexed="8"/>
      <name val="Calibri"/>
      <family val="2"/>
    </font>
    <font>
      <sz val="11"/>
      <name val="Calibri"/>
      <family val="2"/>
    </font>
    <font>
      <i/>
      <sz val="11"/>
      <name val="Calibri"/>
      <family val="2"/>
    </font>
    <font>
      <b/>
      <sz val="12"/>
      <color indexed="8"/>
      <name val="Calibri"/>
      <family val="2"/>
    </font>
    <font>
      <b/>
      <sz val="11"/>
      <color indexed="8"/>
      <name val="Calibri"/>
      <family val="2"/>
    </font>
    <font>
      <i/>
      <sz val="10"/>
      <color indexed="12"/>
      <name val="Calibri"/>
      <family val="2"/>
    </font>
    <font>
      <sz val="14"/>
      <color theme="0" tint="-0.34998626667073579"/>
      <name val="Cambria"/>
      <family val="1"/>
    </font>
    <font>
      <sz val="14"/>
      <color theme="0" tint="-0.249977111117893"/>
      <name val="Cambria"/>
      <family val="1"/>
    </font>
    <font>
      <sz val="14"/>
      <color rgb="FFFF0000"/>
      <name val="Calibri"/>
      <family val="2"/>
    </font>
    <font>
      <sz val="10"/>
      <color indexed="23"/>
      <name val="Cambria"/>
      <family val="1"/>
    </font>
    <font>
      <b/>
      <sz val="10"/>
      <color rgb="FFFF0000"/>
      <name val="Cambria"/>
      <family val="1"/>
    </font>
    <font>
      <b/>
      <u/>
      <sz val="10"/>
      <name val="Cambria"/>
      <family val="1"/>
    </font>
    <font>
      <sz val="10"/>
      <color indexed="12"/>
      <name val="Cambria"/>
      <family val="1"/>
    </font>
    <font>
      <b/>
      <sz val="10"/>
      <color indexed="12"/>
      <name val="Cambria"/>
      <family val="1"/>
    </font>
    <font>
      <b/>
      <sz val="14"/>
      <color indexed="10"/>
      <name val="Cambria"/>
      <family val="1"/>
    </font>
    <font>
      <sz val="10"/>
      <color rgb="FF00B050"/>
      <name val="Cambria"/>
      <family val="1"/>
    </font>
    <font>
      <b/>
      <sz val="10"/>
      <color rgb="FF00B050"/>
      <name val="Cambria"/>
      <family val="1"/>
    </font>
    <font>
      <sz val="10"/>
      <color theme="0" tint="-0.249977111117893"/>
      <name val="Cambria"/>
      <family val="1"/>
    </font>
    <font>
      <b/>
      <sz val="10"/>
      <color theme="0" tint="-0.249977111117893"/>
      <name val="Cambria"/>
      <family val="1"/>
    </font>
    <font>
      <b/>
      <u/>
      <sz val="12"/>
      <color theme="4"/>
      <name val="Arial Black"/>
      <family val="2"/>
    </font>
    <font>
      <b/>
      <i/>
      <sz val="12"/>
      <color indexed="10"/>
      <name val="Arial"/>
      <family val="2"/>
    </font>
    <font>
      <sz val="10"/>
      <color theme="6" tint="-0.249977111117893"/>
      <name val="Cambria"/>
      <family val="1"/>
    </font>
    <font>
      <b/>
      <sz val="10"/>
      <color theme="6" tint="-0.249977111117893"/>
      <name val="Cambria"/>
      <family val="1"/>
    </font>
    <font>
      <sz val="10"/>
      <color theme="0" tint="-0.499984740745262"/>
      <name val="Times New Roman"/>
      <family val="1"/>
    </font>
    <font>
      <sz val="11"/>
      <color rgb="FFFF0000"/>
      <name val="Calibri"/>
      <family val="2"/>
      <scheme val="minor"/>
    </font>
    <font>
      <b/>
      <sz val="11"/>
      <color theme="1"/>
      <name val="Calibri"/>
      <family val="2"/>
      <scheme val="minor"/>
    </font>
    <font>
      <b/>
      <sz val="11"/>
      <color rgb="FFFF0000"/>
      <name val="Calibri"/>
      <family val="2"/>
      <scheme val="minor"/>
    </font>
    <font>
      <b/>
      <sz val="10"/>
      <color theme="1"/>
      <name val="Calibri"/>
      <family val="2"/>
      <scheme val="minor"/>
    </font>
    <font>
      <sz val="10"/>
      <color theme="1"/>
      <name val="Calibri"/>
      <family val="2"/>
      <scheme val="minor"/>
    </font>
    <font>
      <sz val="18"/>
      <color theme="3"/>
      <name val="Cambria"/>
      <family val="2"/>
      <scheme val="major"/>
    </font>
    <font>
      <i/>
      <sz val="10"/>
      <name val="Calibri"/>
      <family val="2"/>
    </font>
    <font>
      <sz val="11"/>
      <color theme="0"/>
      <name val="Calibri"/>
      <family val="2"/>
      <scheme val="minor"/>
    </font>
    <font>
      <sz val="11"/>
      <color indexed="8"/>
      <name val="Calibri"/>
      <family val="2"/>
    </font>
    <font>
      <sz val="11"/>
      <color theme="1"/>
      <name val="Calibri"/>
      <family val="2"/>
      <scheme val="minor"/>
    </font>
    <font>
      <b/>
      <sz val="12"/>
      <color theme="1"/>
      <name val="Calibri"/>
      <family val="2"/>
    </font>
    <font>
      <i/>
      <sz val="12"/>
      <color theme="1"/>
      <name val="Calibri"/>
      <family val="2"/>
    </font>
    <font>
      <sz val="10"/>
      <color rgb="FFFF0000"/>
      <name val="Times New Roman"/>
      <family val="1"/>
    </font>
    <font>
      <b/>
      <i/>
      <sz val="12"/>
      <name val="Calibri"/>
      <family val="2"/>
    </font>
    <font>
      <sz val="10"/>
      <color theme="6" tint="0.59999389629810485"/>
      <name val="Cambria"/>
      <family val="1"/>
    </font>
    <font>
      <b/>
      <sz val="10"/>
      <color theme="6" tint="0.59999389629810485"/>
      <name val="Cambria"/>
      <family val="1"/>
    </font>
    <font>
      <sz val="10"/>
      <color theme="0" tint="-0.34998626667073579"/>
      <name val="Cambria"/>
    </font>
    <font>
      <b/>
      <sz val="10"/>
      <color theme="0" tint="-0.34998626667073579"/>
      <name val="Cambria"/>
    </font>
  </fonts>
  <fills count="41">
    <fill>
      <patternFill patternType="none"/>
    </fill>
    <fill>
      <patternFill patternType="gray125"/>
    </fill>
    <fill>
      <patternFill patternType="solid">
        <fgColor rgb="FFFFFF00"/>
        <bgColor indexed="64"/>
      </patternFill>
    </fill>
    <fill>
      <patternFill patternType="solid">
        <fgColor indexed="8"/>
        <bgColor indexed="64"/>
      </patternFill>
    </fill>
    <fill>
      <patternFill patternType="solid">
        <fgColor indexed="53"/>
        <bgColor indexed="64"/>
      </patternFill>
    </fill>
    <fill>
      <patternFill patternType="solid">
        <fgColor theme="0"/>
        <bgColor indexed="64"/>
      </patternFill>
    </fill>
    <fill>
      <patternFill patternType="solid">
        <fgColor indexed="9"/>
        <bgColor indexed="64"/>
      </patternFill>
    </fill>
    <fill>
      <patternFill patternType="solid">
        <fgColor indexed="27"/>
        <bgColor indexed="64"/>
      </patternFill>
    </fill>
    <fill>
      <patternFill patternType="solid">
        <fgColor indexed="11"/>
        <bgColor indexed="64"/>
      </patternFill>
    </fill>
    <fill>
      <patternFill patternType="solid">
        <fgColor indexed="22"/>
        <bgColor indexed="64"/>
      </patternFill>
    </fill>
    <fill>
      <patternFill patternType="solid">
        <fgColor indexed="44"/>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indexed="9"/>
        <bgColor indexed="9"/>
      </patternFill>
    </fill>
    <fill>
      <patternFill patternType="solid">
        <fgColor indexed="49"/>
        <bgColor indexed="64"/>
      </patternFill>
    </fill>
    <fill>
      <patternFill patternType="lightUp">
        <bgColor indexed="11"/>
      </patternFill>
    </fill>
    <fill>
      <patternFill patternType="lightUp"/>
    </fill>
    <fill>
      <patternFill patternType="lightUp">
        <bgColor indexed="44"/>
      </patternFill>
    </fill>
    <fill>
      <patternFill patternType="lightUp">
        <bgColor indexed="51"/>
      </patternFill>
    </fill>
    <fill>
      <patternFill patternType="lightUp">
        <bgColor indexed="31"/>
      </patternFill>
    </fill>
    <fill>
      <patternFill patternType="solid">
        <fgColor indexed="44"/>
        <bgColor indexed="9"/>
      </patternFill>
    </fill>
    <fill>
      <patternFill patternType="solid">
        <fgColor indexed="65"/>
        <bgColor indexed="9"/>
      </patternFill>
    </fill>
    <fill>
      <patternFill patternType="solid">
        <fgColor indexed="51"/>
        <bgColor indexed="9"/>
      </patternFill>
    </fill>
    <fill>
      <patternFill patternType="solid">
        <fgColor indexed="31"/>
        <bgColor indexed="9"/>
      </patternFill>
    </fill>
    <fill>
      <patternFill patternType="solid">
        <fgColor indexed="11"/>
        <bgColor indexed="9"/>
      </patternFill>
    </fill>
    <fill>
      <patternFill patternType="solid">
        <fgColor indexed="65"/>
        <bgColor indexed="64"/>
      </patternFill>
    </fill>
    <fill>
      <patternFill patternType="lightUp">
        <fgColor indexed="9"/>
        <bgColor indexed="9"/>
      </patternFill>
    </fill>
    <fill>
      <patternFill patternType="solid">
        <fgColor indexed="18"/>
        <bgColor indexed="18"/>
      </patternFill>
    </fill>
    <fill>
      <patternFill patternType="solid">
        <fgColor indexed="9"/>
        <bgColor indexed="18"/>
      </patternFill>
    </fill>
    <fill>
      <patternFill patternType="solid">
        <fgColor indexed="31"/>
        <bgColor indexed="31"/>
      </patternFill>
    </fill>
    <fill>
      <patternFill patternType="solid">
        <fgColor indexed="44"/>
        <bgColor indexed="44"/>
      </patternFill>
    </fill>
    <fill>
      <patternFill patternType="solid">
        <fgColor indexed="9"/>
        <bgColor indexed="44"/>
      </patternFill>
    </fill>
    <fill>
      <patternFill patternType="solid">
        <fgColor indexed="49"/>
      </patternFill>
    </fill>
    <fill>
      <patternFill patternType="solid">
        <fgColor indexed="13"/>
        <bgColor indexed="64"/>
      </patternFill>
    </fill>
    <fill>
      <patternFill patternType="solid">
        <fgColor indexed="43"/>
        <bgColor indexed="64"/>
      </patternFill>
    </fill>
    <fill>
      <patternFill patternType="solid">
        <fgColor indexed="31"/>
        <bgColor indexed="18"/>
      </patternFill>
    </fill>
    <fill>
      <patternFill patternType="solid">
        <fgColor theme="1"/>
        <bgColor indexed="64"/>
      </patternFill>
    </fill>
    <fill>
      <patternFill patternType="solid">
        <fgColor theme="0" tint="-0.34998626667073579"/>
        <bgColor indexed="64"/>
      </patternFill>
    </fill>
    <fill>
      <patternFill patternType="lightUp">
        <bgColor theme="0" tint="-0.34998626667073579"/>
      </patternFill>
    </fill>
    <fill>
      <patternFill patternType="solid">
        <fgColor theme="0" tint="-0.14999847407452621"/>
        <bgColor indexed="64"/>
      </patternFill>
    </fill>
  </fills>
  <borders count="2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53"/>
      </left>
      <right style="thin">
        <color indexed="53"/>
      </right>
      <top/>
      <bottom style="thin">
        <color indexed="53"/>
      </bottom>
      <diagonal/>
    </border>
    <border>
      <left style="thin">
        <color indexed="53"/>
      </left>
      <right style="thin">
        <color indexed="53"/>
      </right>
      <top style="thin">
        <color indexed="53"/>
      </top>
      <bottom style="thin">
        <color indexed="53"/>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medium">
        <color indexed="64"/>
      </bottom>
      <diagonal/>
    </border>
    <border>
      <left style="thin">
        <color indexed="22"/>
      </left>
      <right style="thin">
        <color indexed="22"/>
      </right>
      <top/>
      <bottom style="thin">
        <color indexed="22"/>
      </bottom>
      <diagonal/>
    </border>
    <border>
      <left style="medium">
        <color indexed="17"/>
      </left>
      <right/>
      <top style="medium">
        <color indexed="17"/>
      </top>
      <bottom style="medium">
        <color indexed="17"/>
      </bottom>
      <diagonal/>
    </border>
    <border>
      <left/>
      <right/>
      <top style="medium">
        <color indexed="17"/>
      </top>
      <bottom style="medium">
        <color indexed="17"/>
      </bottom>
      <diagonal/>
    </border>
    <border>
      <left/>
      <right style="medium">
        <color indexed="17"/>
      </right>
      <top style="medium">
        <color indexed="17"/>
      </top>
      <bottom style="medium">
        <color indexed="17"/>
      </bottom>
      <diagonal/>
    </border>
    <border>
      <left style="medium">
        <color indexed="18"/>
      </left>
      <right style="medium">
        <color indexed="18"/>
      </right>
      <top style="medium">
        <color indexed="18"/>
      </top>
      <bottom/>
      <diagonal/>
    </border>
    <border>
      <left style="medium">
        <color indexed="53"/>
      </left>
      <right style="medium">
        <color indexed="53"/>
      </right>
      <top style="medium">
        <color indexed="53"/>
      </top>
      <bottom/>
      <diagonal/>
    </border>
    <border>
      <left style="thick">
        <color indexed="62"/>
      </left>
      <right style="thick">
        <color indexed="62"/>
      </right>
      <top style="thick">
        <color indexed="62"/>
      </top>
      <bottom/>
      <diagonal/>
    </border>
    <border>
      <left style="thick">
        <color indexed="36"/>
      </left>
      <right/>
      <top style="thick">
        <color indexed="36"/>
      </top>
      <bottom style="medium">
        <color indexed="64"/>
      </bottom>
      <diagonal/>
    </border>
    <border>
      <left/>
      <right style="thick">
        <color indexed="36"/>
      </right>
      <top style="thick">
        <color indexed="36"/>
      </top>
      <bottom style="medium">
        <color indexed="64"/>
      </bottom>
      <diagonal/>
    </border>
    <border>
      <left style="medium">
        <color indexed="17"/>
      </left>
      <right/>
      <top style="medium">
        <color indexed="17"/>
      </top>
      <bottom/>
      <diagonal/>
    </border>
    <border>
      <left/>
      <right/>
      <top style="medium">
        <color indexed="17"/>
      </top>
      <bottom/>
      <diagonal/>
    </border>
    <border>
      <left/>
      <right style="medium">
        <color indexed="17"/>
      </right>
      <top style="medium">
        <color indexed="17"/>
      </top>
      <bottom/>
      <diagonal/>
    </border>
    <border>
      <left style="medium">
        <color indexed="64"/>
      </left>
      <right style="dashed">
        <color indexed="55"/>
      </right>
      <top style="medium">
        <color indexed="64"/>
      </top>
      <bottom style="medium">
        <color indexed="64"/>
      </bottom>
      <diagonal/>
    </border>
    <border>
      <left style="dashed">
        <color indexed="55"/>
      </left>
      <right style="dashed">
        <color indexed="55"/>
      </right>
      <top style="medium">
        <color indexed="64"/>
      </top>
      <bottom style="medium">
        <color indexed="64"/>
      </bottom>
      <diagonal/>
    </border>
    <border>
      <left style="dashed">
        <color indexed="55"/>
      </left>
      <right style="medium">
        <color indexed="64"/>
      </right>
      <top style="medium">
        <color indexed="64"/>
      </top>
      <bottom style="medium">
        <color indexed="64"/>
      </bottom>
      <diagonal/>
    </border>
    <border>
      <left style="medium">
        <color indexed="64"/>
      </left>
      <right style="thin">
        <color indexed="55"/>
      </right>
      <top style="medium">
        <color indexed="64"/>
      </top>
      <bottom style="medium">
        <color indexed="64"/>
      </bottom>
      <diagonal/>
    </border>
    <border>
      <left style="thin">
        <color indexed="55"/>
      </left>
      <right/>
      <top style="medium">
        <color indexed="64"/>
      </top>
      <bottom style="medium">
        <color indexed="64"/>
      </bottom>
      <diagonal/>
    </border>
    <border>
      <left style="medium">
        <color indexed="18"/>
      </left>
      <right style="medium">
        <color indexed="18"/>
      </right>
      <top style="medium">
        <color indexed="64"/>
      </top>
      <bottom style="medium">
        <color indexed="64"/>
      </bottom>
      <diagonal/>
    </border>
    <border>
      <left style="thin">
        <color indexed="55"/>
      </left>
      <right style="medium">
        <color indexed="64"/>
      </right>
      <top style="medium">
        <color indexed="64"/>
      </top>
      <bottom style="medium">
        <color indexed="64"/>
      </bottom>
      <diagonal/>
    </border>
    <border>
      <left style="medium">
        <color indexed="64"/>
      </left>
      <right style="thin">
        <color indexed="22"/>
      </right>
      <top style="medium">
        <color indexed="64"/>
      </top>
      <bottom style="medium">
        <color indexed="64"/>
      </bottom>
      <diagonal/>
    </border>
    <border>
      <left style="thin">
        <color indexed="22"/>
      </left>
      <right/>
      <top style="medium">
        <color indexed="64"/>
      </top>
      <bottom style="medium">
        <color indexed="64"/>
      </bottom>
      <diagonal/>
    </border>
    <border>
      <left style="medium">
        <color indexed="53"/>
      </left>
      <right style="medium">
        <color indexed="53"/>
      </right>
      <top style="medium">
        <color indexed="64"/>
      </top>
      <bottom style="medium">
        <color indexed="64"/>
      </bottom>
      <diagonal/>
    </border>
    <border>
      <left style="medium">
        <color indexed="53"/>
      </left>
      <right/>
      <top style="medium">
        <color indexed="8"/>
      </top>
      <bottom style="medium">
        <color indexed="64"/>
      </bottom>
      <diagonal/>
    </border>
    <border>
      <left style="thin">
        <color indexed="64"/>
      </left>
      <right/>
      <top style="medium">
        <color indexed="8"/>
      </top>
      <bottom style="medium">
        <color indexed="64"/>
      </bottom>
      <diagonal/>
    </border>
    <border>
      <left style="thick">
        <color indexed="53"/>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2"/>
      </left>
      <right style="thick">
        <color indexed="62"/>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36"/>
      </right>
      <top style="medium">
        <color indexed="64"/>
      </top>
      <bottom style="medium">
        <color indexed="64"/>
      </bottom>
      <diagonal/>
    </border>
    <border>
      <left style="thick">
        <color indexed="36"/>
      </left>
      <right style="thin">
        <color indexed="64"/>
      </right>
      <top style="medium">
        <color indexed="64"/>
      </top>
      <bottom style="medium">
        <color indexed="8"/>
      </bottom>
      <diagonal/>
    </border>
    <border>
      <left style="thin">
        <color indexed="64"/>
      </left>
      <right style="thick">
        <color indexed="36"/>
      </right>
      <top style="medium">
        <color indexed="64"/>
      </top>
      <bottom style="medium">
        <color indexed="8"/>
      </bottom>
      <diagonal/>
    </border>
    <border>
      <left style="medium">
        <color indexed="17"/>
      </left>
      <right style="thick">
        <color indexed="17"/>
      </right>
      <top style="medium">
        <color indexed="17"/>
      </top>
      <bottom style="medium">
        <color indexed="64"/>
      </bottom>
      <diagonal/>
    </border>
    <border>
      <left/>
      <right style="thick">
        <color indexed="17"/>
      </right>
      <top style="medium">
        <color indexed="17"/>
      </top>
      <bottom style="medium">
        <color indexed="64"/>
      </bottom>
      <diagonal/>
    </border>
    <border>
      <left style="thick">
        <color indexed="17"/>
      </left>
      <right style="medium">
        <color indexed="17"/>
      </right>
      <top style="medium">
        <color indexed="17"/>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dashed">
        <color indexed="55"/>
      </right>
      <top style="thin">
        <color indexed="22"/>
      </top>
      <bottom style="thin">
        <color indexed="22"/>
      </bottom>
      <diagonal/>
    </border>
    <border>
      <left style="dashed">
        <color indexed="55"/>
      </left>
      <right style="dashed">
        <color indexed="55"/>
      </right>
      <top style="thin">
        <color indexed="22"/>
      </top>
      <bottom style="thin">
        <color indexed="22"/>
      </bottom>
      <diagonal/>
    </border>
    <border>
      <left style="dashed">
        <color indexed="55"/>
      </left>
      <right style="dashed">
        <color indexed="55"/>
      </right>
      <top/>
      <bottom style="thin">
        <color indexed="22"/>
      </bottom>
      <diagonal/>
    </border>
    <border>
      <left style="dashed">
        <color indexed="55"/>
      </left>
      <right style="medium">
        <color indexed="64"/>
      </right>
      <top style="thin">
        <color indexed="22"/>
      </top>
      <bottom style="thin">
        <color indexed="22"/>
      </bottom>
      <diagonal/>
    </border>
    <border>
      <left style="medium">
        <color indexed="64"/>
      </left>
      <right style="thin">
        <color indexed="55"/>
      </right>
      <top/>
      <bottom style="thin">
        <color indexed="31"/>
      </bottom>
      <diagonal/>
    </border>
    <border>
      <left style="thin">
        <color indexed="55"/>
      </left>
      <right/>
      <top/>
      <bottom style="thin">
        <color indexed="31"/>
      </bottom>
      <diagonal/>
    </border>
    <border>
      <left style="thin">
        <color indexed="55"/>
      </left>
      <right style="medium">
        <color indexed="18"/>
      </right>
      <top/>
      <bottom style="thin">
        <color indexed="31"/>
      </bottom>
      <diagonal/>
    </border>
    <border>
      <left style="medium">
        <color indexed="53"/>
      </left>
      <right style="medium">
        <color indexed="53"/>
      </right>
      <top style="thin">
        <color indexed="22"/>
      </top>
      <bottom/>
      <diagonal/>
    </border>
    <border>
      <left/>
      <right style="thin">
        <color indexed="55"/>
      </right>
      <top/>
      <bottom style="thin">
        <color indexed="31"/>
      </bottom>
      <diagonal/>
    </border>
    <border>
      <left style="thin">
        <color indexed="64"/>
      </left>
      <right style="thick">
        <color indexed="53"/>
      </right>
      <top style="thin">
        <color indexed="22"/>
      </top>
      <bottom style="thin">
        <color indexed="22"/>
      </bottom>
      <diagonal/>
    </border>
    <border>
      <left/>
      <right style="thin">
        <color indexed="64"/>
      </right>
      <top style="thin">
        <color indexed="22"/>
      </top>
      <bottom style="thin">
        <color indexed="22"/>
      </bottom>
      <diagonal/>
    </border>
    <border>
      <left/>
      <right style="thick">
        <color indexed="62"/>
      </right>
      <top style="thin">
        <color indexed="22"/>
      </top>
      <bottom style="thin">
        <color indexed="22"/>
      </bottom>
      <diagonal/>
    </border>
    <border>
      <left style="thick">
        <color indexed="62"/>
      </left>
      <right style="thick">
        <color indexed="62"/>
      </right>
      <top style="thin">
        <color indexed="9"/>
      </top>
      <bottom style="thin">
        <color indexed="9"/>
      </bottom>
      <diagonal/>
    </border>
    <border>
      <left/>
      <right/>
      <top style="thin">
        <color indexed="9"/>
      </top>
      <bottom style="thin">
        <color indexed="9"/>
      </bottom>
      <diagonal/>
    </border>
    <border>
      <left/>
      <right style="medium">
        <color indexed="64"/>
      </right>
      <top style="thin">
        <color indexed="22"/>
      </top>
      <bottom style="thin">
        <color indexed="22"/>
      </bottom>
      <diagonal/>
    </border>
    <border>
      <left/>
      <right style="medium">
        <color indexed="64"/>
      </right>
      <top style="thin">
        <color indexed="22"/>
      </top>
      <bottom/>
      <diagonal/>
    </border>
    <border>
      <left style="thick">
        <color indexed="36"/>
      </left>
      <right style="thin">
        <color indexed="64"/>
      </right>
      <top/>
      <bottom style="thin">
        <color indexed="22"/>
      </bottom>
      <diagonal/>
    </border>
    <border>
      <left style="thin">
        <color indexed="64"/>
      </left>
      <right style="thick">
        <color indexed="20"/>
      </right>
      <top style="thin">
        <color indexed="22"/>
      </top>
      <bottom style="thin">
        <color indexed="22"/>
      </bottom>
      <diagonal/>
    </border>
    <border>
      <left style="medium">
        <color indexed="17"/>
      </left>
      <right style="thick">
        <color indexed="17"/>
      </right>
      <top/>
      <bottom/>
      <diagonal/>
    </border>
    <border>
      <left/>
      <right style="thick">
        <color indexed="17"/>
      </right>
      <top/>
      <bottom/>
      <diagonal/>
    </border>
    <border>
      <left style="thick">
        <color indexed="17"/>
      </left>
      <right style="medium">
        <color indexed="17"/>
      </right>
      <top/>
      <bottom/>
      <diagonal/>
    </border>
    <border>
      <left style="thin">
        <color indexed="64"/>
      </left>
      <right style="thin">
        <color indexed="64"/>
      </right>
      <top/>
      <bottom/>
      <diagonal/>
    </border>
    <border>
      <left style="medium">
        <color indexed="64"/>
      </left>
      <right style="thin">
        <color indexed="55"/>
      </right>
      <top/>
      <bottom/>
      <diagonal/>
    </border>
    <border>
      <left style="thin">
        <color indexed="55"/>
      </left>
      <right/>
      <top/>
      <bottom/>
      <diagonal/>
    </border>
    <border>
      <left style="medium">
        <color indexed="18"/>
      </left>
      <right style="medium">
        <color indexed="18"/>
      </right>
      <top style="thin">
        <color indexed="22"/>
      </top>
      <bottom/>
      <diagonal/>
    </border>
    <border>
      <left style="thin">
        <color indexed="55"/>
      </left>
      <right style="medium">
        <color indexed="64"/>
      </right>
      <top style="thin">
        <color indexed="22"/>
      </top>
      <bottom/>
      <diagonal/>
    </border>
    <border>
      <left/>
      <right/>
      <top style="thin">
        <color indexed="22"/>
      </top>
      <bottom style="thin">
        <color indexed="22"/>
      </bottom>
      <diagonal/>
    </border>
    <border>
      <left/>
      <right/>
      <top style="thin">
        <color indexed="22"/>
      </top>
      <bottom/>
      <diagonal/>
    </border>
    <border>
      <left style="thick">
        <color indexed="62"/>
      </left>
      <right style="thick">
        <color indexed="62"/>
      </right>
      <top/>
      <bottom/>
      <diagonal/>
    </border>
    <border>
      <left style="thin">
        <color indexed="55"/>
      </left>
      <right style="thin">
        <color indexed="55"/>
      </right>
      <top style="medium">
        <color indexed="64"/>
      </top>
      <bottom style="medium">
        <color indexed="64"/>
      </bottom>
      <diagonal/>
    </border>
    <border>
      <left style="thin">
        <color indexed="55"/>
      </left>
      <right style="thin">
        <color indexed="22"/>
      </right>
      <top style="medium">
        <color indexed="64"/>
      </top>
      <bottom style="medium">
        <color indexed="64"/>
      </bottom>
      <diagonal/>
    </border>
    <border>
      <left style="thick">
        <color indexed="53"/>
      </left>
      <right style="thin">
        <color indexed="64"/>
      </right>
      <top style="medium">
        <color indexed="64"/>
      </top>
      <bottom style="medium">
        <color indexed="8"/>
      </bottom>
      <diagonal/>
    </border>
    <border>
      <left style="thin">
        <color indexed="64"/>
      </left>
      <right/>
      <top style="medium">
        <color indexed="64"/>
      </top>
      <bottom style="medium">
        <color indexed="8"/>
      </bottom>
      <diagonal/>
    </border>
    <border>
      <left style="thin">
        <color theme="1"/>
      </left>
      <right style="thin">
        <color indexed="64"/>
      </right>
      <top style="medium">
        <color indexed="64"/>
      </top>
      <bottom style="medium">
        <color indexed="8"/>
      </bottom>
      <diagonal/>
    </border>
    <border>
      <left style="thin">
        <color indexed="64"/>
      </left>
      <right style="thick">
        <color indexed="62"/>
      </right>
      <top style="medium">
        <color indexed="64"/>
      </top>
      <bottom style="medium">
        <color indexed="8"/>
      </bottom>
      <diagonal/>
    </border>
    <border>
      <left style="thick">
        <color indexed="36"/>
      </left>
      <right/>
      <top style="medium">
        <color indexed="64"/>
      </top>
      <bottom style="thick">
        <color indexed="36"/>
      </bottom>
      <diagonal/>
    </border>
    <border>
      <left/>
      <right style="thick">
        <color indexed="36"/>
      </right>
      <top style="medium">
        <color indexed="64"/>
      </top>
      <bottom style="thick">
        <color indexed="36"/>
      </bottom>
      <diagonal/>
    </border>
    <border>
      <left style="medium">
        <color indexed="17"/>
      </left>
      <right style="thick">
        <color indexed="17"/>
      </right>
      <top style="medium">
        <color indexed="64"/>
      </top>
      <bottom style="medium">
        <color indexed="64"/>
      </bottom>
      <diagonal/>
    </border>
    <border>
      <left/>
      <right style="thick">
        <color indexed="17"/>
      </right>
      <top style="medium">
        <color indexed="64"/>
      </top>
      <bottom style="medium">
        <color indexed="64"/>
      </bottom>
      <diagonal/>
    </border>
    <border>
      <left style="thick">
        <color indexed="17"/>
      </left>
      <right style="medium">
        <color indexed="17"/>
      </right>
      <top style="medium">
        <color indexed="64"/>
      </top>
      <bottom style="medium">
        <color indexed="64"/>
      </bottom>
      <diagonal/>
    </border>
    <border>
      <left style="thick">
        <color indexed="62"/>
      </left>
      <right style="thick">
        <color indexed="62"/>
      </right>
      <top style="medium">
        <color indexed="64"/>
      </top>
      <bottom/>
      <diagonal/>
    </border>
    <border>
      <left style="thin">
        <color indexed="64"/>
      </left>
      <right/>
      <top style="thin">
        <color indexed="22"/>
      </top>
      <bottom/>
      <diagonal/>
    </border>
    <border>
      <left/>
      <right style="thick">
        <color indexed="17"/>
      </right>
      <top style="thin">
        <color indexed="22"/>
      </top>
      <bottom/>
      <diagonal/>
    </border>
    <border>
      <left style="thin">
        <color indexed="64"/>
      </left>
      <right style="thin">
        <color indexed="64"/>
      </right>
      <top style="thin">
        <color indexed="22"/>
      </top>
      <bottom/>
      <diagonal/>
    </border>
    <border>
      <left style="thick">
        <color indexed="53"/>
      </left>
      <right style="thin">
        <color indexed="64"/>
      </right>
      <top style="thin">
        <color indexed="22"/>
      </top>
      <bottom/>
      <diagonal/>
    </border>
    <border>
      <left/>
      <right/>
      <top/>
      <bottom style="thin">
        <color indexed="62"/>
      </bottom>
      <diagonal/>
    </border>
    <border>
      <left/>
      <right style="thin">
        <color indexed="18"/>
      </right>
      <top/>
      <bottom style="thin">
        <color indexed="62"/>
      </bottom>
      <diagonal/>
    </border>
    <border>
      <left style="thin">
        <color indexed="18"/>
      </left>
      <right style="thin">
        <color indexed="18"/>
      </right>
      <top/>
      <bottom style="thin">
        <color indexed="62"/>
      </bottom>
      <diagonal/>
    </border>
    <border>
      <left/>
      <right/>
      <top/>
      <bottom style="thin">
        <color indexed="31"/>
      </bottom>
      <diagonal/>
    </border>
    <border>
      <left style="thin">
        <color indexed="18"/>
      </left>
      <right/>
      <top/>
      <bottom style="thin">
        <color indexed="31"/>
      </bottom>
      <diagonal/>
    </border>
    <border>
      <left style="thin">
        <color indexed="62"/>
      </left>
      <right style="thin">
        <color indexed="18"/>
      </right>
      <top/>
      <bottom style="thin">
        <color indexed="31"/>
      </bottom>
      <diagonal/>
    </border>
    <border>
      <left/>
      <right style="thin">
        <color indexed="18"/>
      </right>
      <top/>
      <bottom style="thin">
        <color indexed="31"/>
      </bottom>
      <diagonal/>
    </border>
    <border>
      <left style="thin">
        <color indexed="18"/>
      </left>
      <right/>
      <top style="thin">
        <color indexed="18"/>
      </top>
      <bottom style="thin">
        <color indexed="18"/>
      </bottom>
      <diagonal/>
    </border>
    <border>
      <left/>
      <right/>
      <top style="thin">
        <color indexed="18"/>
      </top>
      <bottom style="thin">
        <color indexed="18"/>
      </bottom>
      <diagonal/>
    </border>
    <border>
      <left/>
      <right/>
      <top style="thin">
        <color indexed="18"/>
      </top>
      <bottom/>
      <diagonal/>
    </border>
    <border>
      <left style="thin">
        <color indexed="18"/>
      </left>
      <right/>
      <top/>
      <bottom style="thin">
        <color indexed="18"/>
      </bottom>
      <diagonal/>
    </border>
    <border>
      <left/>
      <right/>
      <top/>
      <bottom style="thin">
        <color indexed="18"/>
      </bottom>
      <diagonal/>
    </border>
    <border>
      <left/>
      <right/>
      <top style="thin">
        <color indexed="31"/>
      </top>
      <bottom style="thin">
        <color indexed="31"/>
      </bottom>
      <diagonal/>
    </border>
    <border>
      <left style="thin">
        <color indexed="18"/>
      </left>
      <right style="thin">
        <color indexed="18"/>
      </right>
      <top style="thin">
        <color indexed="31"/>
      </top>
      <bottom style="thin">
        <color indexed="31"/>
      </bottom>
      <diagonal/>
    </border>
    <border>
      <left/>
      <right/>
      <top/>
      <bottom style="thin">
        <color indexed="22"/>
      </bottom>
      <diagonal/>
    </border>
    <border>
      <left style="thin">
        <color indexed="18"/>
      </left>
      <right style="thin">
        <color indexed="18"/>
      </right>
      <top style="thin">
        <color indexed="18"/>
      </top>
      <bottom style="thin">
        <color indexed="18"/>
      </bottom>
      <diagonal/>
    </border>
    <border>
      <left style="thin">
        <color indexed="18"/>
      </left>
      <right/>
      <top/>
      <bottom/>
      <diagonal/>
    </border>
    <border>
      <left style="thin">
        <color indexed="18"/>
      </left>
      <right/>
      <top style="thin">
        <color indexed="31"/>
      </top>
      <bottom style="thin">
        <color indexed="18"/>
      </bottom>
      <diagonal/>
    </border>
    <border>
      <left/>
      <right/>
      <top style="thin">
        <color indexed="31"/>
      </top>
      <bottom style="thin">
        <color indexed="18"/>
      </bottom>
      <diagonal/>
    </border>
    <border>
      <left style="medium">
        <color indexed="64"/>
      </left>
      <right style="thin">
        <color indexed="55"/>
      </right>
      <top style="thin">
        <color indexed="55"/>
      </top>
      <bottom/>
      <diagonal/>
    </border>
    <border>
      <left style="thin">
        <color indexed="55"/>
      </left>
      <right/>
      <top style="thin">
        <color indexed="55"/>
      </top>
      <bottom/>
      <diagonal/>
    </border>
    <border>
      <left style="medium">
        <color indexed="64"/>
      </left>
      <right/>
      <top style="thin">
        <color indexed="22"/>
      </top>
      <bottom/>
      <diagonal/>
    </border>
    <border>
      <left style="thin">
        <color indexed="55"/>
      </left>
      <right/>
      <top style="thin">
        <color indexed="22"/>
      </top>
      <bottom/>
      <diagonal/>
    </border>
    <border>
      <left style="medium">
        <color indexed="64"/>
      </left>
      <right/>
      <top style="medium">
        <color indexed="64"/>
      </top>
      <bottom style="medium">
        <color indexed="8"/>
      </bottom>
      <diagonal/>
    </border>
    <border>
      <left style="medium">
        <color indexed="18"/>
      </left>
      <right style="medium">
        <color indexed="18"/>
      </right>
      <top style="medium">
        <color indexed="64"/>
      </top>
      <bottom style="medium">
        <color indexed="18"/>
      </bottom>
      <diagonal/>
    </border>
    <border>
      <left style="medium">
        <color indexed="53"/>
      </left>
      <right style="medium">
        <color indexed="53"/>
      </right>
      <top style="medium">
        <color indexed="64"/>
      </top>
      <bottom style="medium">
        <color indexed="53"/>
      </bottom>
      <diagonal/>
    </border>
    <border>
      <left style="thick">
        <color indexed="62"/>
      </left>
      <right style="thick">
        <color indexed="62"/>
      </right>
      <top style="medium">
        <color indexed="64"/>
      </top>
      <bottom style="thick">
        <color indexed="62"/>
      </bottom>
      <diagonal/>
    </border>
    <border>
      <left style="medium">
        <color indexed="17"/>
      </left>
      <right style="thick">
        <color indexed="17"/>
      </right>
      <top style="medium">
        <color indexed="64"/>
      </top>
      <bottom style="medium">
        <color indexed="17"/>
      </bottom>
      <diagonal/>
    </border>
    <border>
      <left/>
      <right style="thick">
        <color indexed="17"/>
      </right>
      <top style="medium">
        <color indexed="64"/>
      </top>
      <bottom style="medium">
        <color indexed="17"/>
      </bottom>
      <diagonal/>
    </border>
    <border>
      <left style="thick">
        <color indexed="17"/>
      </left>
      <right style="medium">
        <color indexed="17"/>
      </right>
      <top style="medium">
        <color indexed="64"/>
      </top>
      <bottom style="medium">
        <color indexed="17"/>
      </bottom>
      <diagonal/>
    </border>
    <border>
      <left style="medium">
        <color indexed="64"/>
      </left>
      <right/>
      <top/>
      <bottom style="thin">
        <color indexed="55"/>
      </bottom>
      <diagonal/>
    </border>
    <border>
      <left style="thin">
        <color indexed="24"/>
      </left>
      <right style="thin">
        <color indexed="55"/>
      </right>
      <top style="medium">
        <color indexed="64"/>
      </top>
      <bottom style="thin">
        <color indexed="55"/>
      </bottom>
      <diagonal/>
    </border>
    <border>
      <left style="medium">
        <color indexed="64"/>
      </left>
      <right style="thin">
        <color indexed="55"/>
      </right>
      <top/>
      <bottom style="thin">
        <color indexed="55"/>
      </bottom>
      <diagonal/>
    </border>
    <border>
      <left style="thin">
        <color indexed="55"/>
      </left>
      <right/>
      <top/>
      <bottom style="thin">
        <color indexed="55"/>
      </bottom>
      <diagonal/>
    </border>
    <border>
      <left style="medium">
        <color indexed="64"/>
      </left>
      <right style="thick">
        <color indexed="36"/>
      </right>
      <top/>
      <bottom/>
      <diagonal/>
    </border>
    <border>
      <left style="thick">
        <color indexed="36"/>
      </left>
      <right style="thin">
        <color indexed="64"/>
      </right>
      <top/>
      <bottom/>
      <diagonal/>
    </border>
    <border>
      <left style="thin">
        <color indexed="64"/>
      </left>
      <right style="thick">
        <color indexed="36"/>
      </right>
      <top/>
      <bottom/>
      <diagonal/>
    </border>
    <border>
      <left style="thick">
        <color indexed="17"/>
      </left>
      <right style="thick">
        <color indexed="17"/>
      </right>
      <top style="thin">
        <color indexed="22"/>
      </top>
      <bottom/>
      <diagonal/>
    </border>
    <border>
      <left style="thin">
        <color indexed="24"/>
      </left>
      <right style="thin">
        <color indexed="55"/>
      </right>
      <top/>
      <bottom style="thin">
        <color indexed="55"/>
      </bottom>
      <diagonal/>
    </border>
    <border>
      <left style="medium">
        <color indexed="64"/>
      </left>
      <right/>
      <top style="thin">
        <color indexed="55"/>
      </top>
      <bottom/>
      <diagonal/>
    </border>
    <border>
      <left style="thin">
        <color indexed="24"/>
      </left>
      <right style="thin">
        <color indexed="55"/>
      </right>
      <top style="thin">
        <color indexed="55"/>
      </top>
      <bottom/>
      <diagonal/>
    </border>
    <border>
      <left style="medium">
        <color indexed="64"/>
      </left>
      <right/>
      <top style="thin">
        <color indexed="55"/>
      </top>
      <bottom style="thin">
        <color indexed="55"/>
      </bottom>
      <diagonal/>
    </border>
    <border>
      <left style="thin">
        <color indexed="24"/>
      </left>
      <right style="thin">
        <color indexed="55"/>
      </right>
      <top style="thin">
        <color indexed="55"/>
      </top>
      <bottom style="thin">
        <color indexed="55"/>
      </bottom>
      <diagonal/>
    </border>
    <border>
      <left style="thin">
        <color indexed="22"/>
      </left>
      <right style="medium">
        <color indexed="64"/>
      </right>
      <top style="thin">
        <color indexed="22"/>
      </top>
      <bottom/>
      <diagonal/>
    </border>
    <border>
      <left style="thin">
        <color indexed="55"/>
      </left>
      <right/>
      <top style="thin">
        <color indexed="55"/>
      </top>
      <bottom style="thin">
        <color indexed="55"/>
      </bottom>
      <diagonal/>
    </border>
    <border>
      <left style="thin">
        <color indexed="24"/>
      </left>
      <right style="thin">
        <color indexed="55"/>
      </right>
      <top style="thin">
        <color indexed="55"/>
      </top>
      <bottom style="thin">
        <color indexed="24"/>
      </bottom>
      <diagonal/>
    </border>
    <border>
      <left style="thin">
        <color indexed="22"/>
      </left>
      <right style="thin">
        <color indexed="22"/>
      </right>
      <top style="medium">
        <color indexed="64"/>
      </top>
      <bottom style="medium">
        <color indexed="64"/>
      </bottom>
      <diagonal/>
    </border>
    <border>
      <left style="thick">
        <color indexed="17"/>
      </left>
      <right style="thick">
        <color indexed="17"/>
      </right>
      <top style="medium">
        <color indexed="64"/>
      </top>
      <bottom style="medium">
        <color indexed="64"/>
      </bottom>
      <diagonal/>
    </border>
    <border>
      <left style="thick">
        <color indexed="17"/>
      </left>
      <right style="thick">
        <color indexed="17"/>
      </right>
      <top style="medium">
        <color indexed="64"/>
      </top>
      <bottom style="medium">
        <color indexed="17"/>
      </bottom>
      <diagonal/>
    </border>
    <border>
      <left style="thin">
        <color indexed="18"/>
      </left>
      <right/>
      <top/>
      <bottom style="thin">
        <color indexed="62"/>
      </bottom>
      <diagonal/>
    </border>
    <border>
      <left style="thin">
        <color indexed="18"/>
      </left>
      <right style="thin">
        <color indexed="18"/>
      </right>
      <top/>
      <bottom style="thin">
        <color indexed="31"/>
      </bottom>
      <diagonal/>
    </border>
    <border>
      <left style="thin">
        <color indexed="18"/>
      </left>
      <right/>
      <top style="thin">
        <color indexed="62"/>
      </top>
      <bottom style="thin">
        <color indexed="31"/>
      </bottom>
      <diagonal/>
    </border>
    <border>
      <left style="thin">
        <color indexed="18"/>
      </left>
      <right/>
      <top style="thin">
        <color indexed="31"/>
      </top>
      <bottom style="thin">
        <color indexed="31"/>
      </bottom>
      <diagonal/>
    </border>
    <border>
      <left/>
      <right style="dashed">
        <color indexed="55"/>
      </right>
      <top style="thin">
        <color indexed="22"/>
      </top>
      <bottom style="thin">
        <color indexed="22"/>
      </bottom>
      <diagonal/>
    </border>
    <border>
      <left style="medium">
        <color indexed="18"/>
      </left>
      <right style="thin">
        <color indexed="18"/>
      </right>
      <top style="thin">
        <color indexed="22"/>
      </top>
      <bottom style="thin">
        <color indexed="22"/>
      </bottom>
      <diagonal/>
    </border>
    <border>
      <left style="thin">
        <color indexed="64"/>
      </left>
      <right style="thick">
        <color indexed="62"/>
      </right>
      <top style="medium">
        <color indexed="64"/>
      </top>
      <bottom style="medium">
        <color indexed="64"/>
      </bottom>
      <diagonal/>
    </border>
    <border>
      <left style="thin">
        <color indexed="18"/>
      </left>
      <right/>
      <top style="thin">
        <color indexed="55"/>
      </top>
      <bottom style="thin">
        <color indexed="55"/>
      </bottom>
      <diagonal/>
    </border>
    <border>
      <left/>
      <right/>
      <top style="thin">
        <color indexed="55"/>
      </top>
      <bottom style="thin">
        <color indexed="55"/>
      </bottom>
      <diagonal/>
    </border>
    <border>
      <left/>
      <right/>
      <top/>
      <bottom style="thin">
        <color indexed="64"/>
      </bottom>
      <diagonal/>
    </border>
    <border>
      <left style="medium">
        <color indexed="64"/>
      </left>
      <right style="thin">
        <color indexed="55"/>
      </right>
      <top style="thin">
        <color indexed="55"/>
      </top>
      <bottom style="thin">
        <color indexed="55"/>
      </bottom>
      <diagonal/>
    </border>
    <border>
      <left style="thin">
        <color indexed="64"/>
      </left>
      <right style="thin">
        <color indexed="62"/>
      </right>
      <top/>
      <bottom style="thin">
        <color indexed="31"/>
      </bottom>
      <diagonal/>
    </border>
    <border>
      <left/>
      <right/>
      <top style="thin">
        <color indexed="62"/>
      </top>
      <bottom style="thin">
        <color indexed="31"/>
      </bottom>
      <diagonal/>
    </border>
    <border>
      <left style="medium">
        <color indexed="64"/>
      </left>
      <right style="dashed">
        <color indexed="64"/>
      </right>
      <top style="thin">
        <color indexed="22"/>
      </top>
      <bottom style="thin">
        <color theme="0" tint="-0.34998626667073579"/>
      </bottom>
      <diagonal/>
    </border>
    <border>
      <left style="dashed">
        <color indexed="64"/>
      </left>
      <right style="dashed">
        <color indexed="64"/>
      </right>
      <top style="thin">
        <color indexed="22"/>
      </top>
      <bottom/>
      <diagonal/>
    </border>
    <border>
      <left style="dashed">
        <color indexed="64"/>
      </left>
      <right style="dashed">
        <color indexed="64"/>
      </right>
      <top style="thin">
        <color indexed="22"/>
      </top>
      <bottom style="thin">
        <color indexed="22"/>
      </bottom>
      <diagonal/>
    </border>
    <border>
      <left style="dashed">
        <color indexed="64"/>
      </left>
      <right style="medium">
        <color indexed="64"/>
      </right>
      <top style="thin">
        <color indexed="22"/>
      </top>
      <bottom/>
      <diagonal/>
    </border>
    <border>
      <left style="medium">
        <color indexed="64"/>
      </left>
      <right style="thin">
        <color indexed="55"/>
      </right>
      <top/>
      <bottom style="thin">
        <color indexed="22"/>
      </bottom>
      <diagonal/>
    </border>
    <border>
      <left style="medium">
        <color indexed="64"/>
      </left>
      <right style="thick">
        <color indexed="36"/>
      </right>
      <top style="thin">
        <color indexed="22"/>
      </top>
      <bottom style="thin">
        <color indexed="22"/>
      </bottom>
      <diagonal/>
    </border>
    <border>
      <left style="dashed">
        <color indexed="64"/>
      </left>
      <right style="medium">
        <color indexed="64"/>
      </right>
      <top style="thin">
        <color indexed="22"/>
      </top>
      <bottom style="thin">
        <color indexed="22"/>
      </bottom>
      <diagonal/>
    </border>
    <border>
      <left style="double">
        <color indexed="64"/>
      </left>
      <right/>
      <top style="double">
        <color indexed="64"/>
      </top>
      <bottom style="double">
        <color indexed="64"/>
      </bottom>
      <diagonal/>
    </border>
    <border>
      <left/>
      <right style="double">
        <color auto="1"/>
      </right>
      <top style="double">
        <color auto="1"/>
      </top>
      <bottom style="double">
        <color auto="1"/>
      </bottom>
      <diagonal/>
    </border>
    <border>
      <left/>
      <right/>
      <top style="double">
        <color auto="1"/>
      </top>
      <bottom style="double">
        <color auto="1"/>
      </bottom>
      <diagonal/>
    </border>
    <border>
      <left style="thin">
        <color auto="1"/>
      </left>
      <right/>
      <top style="thin">
        <color indexed="22"/>
      </top>
      <bottom/>
      <diagonal/>
    </border>
    <border>
      <left style="medium">
        <color auto="1"/>
      </left>
      <right style="thick">
        <color indexed="36"/>
      </right>
      <top style="thin">
        <color indexed="22"/>
      </top>
      <bottom/>
      <diagonal/>
    </border>
    <border>
      <left style="thin">
        <color auto="1"/>
      </left>
      <right style="thin">
        <color auto="1"/>
      </right>
      <top style="thin">
        <color indexed="22"/>
      </top>
      <bottom/>
      <diagonal/>
    </border>
    <border>
      <left style="medium">
        <color indexed="18"/>
      </left>
      <right style="medium">
        <color indexed="18"/>
      </right>
      <top style="thin">
        <color indexed="22"/>
      </top>
      <bottom/>
      <diagonal/>
    </border>
    <border>
      <left style="medium">
        <color indexed="53"/>
      </left>
      <right style="medium">
        <color indexed="53"/>
      </right>
      <top style="thin">
        <color indexed="22"/>
      </top>
      <bottom/>
      <diagonal/>
    </border>
    <border>
      <left style="medium">
        <color indexed="17"/>
      </left>
      <right style="thick">
        <color indexed="17"/>
      </right>
      <top style="thin">
        <color indexed="22"/>
      </top>
      <bottom/>
      <diagonal/>
    </border>
    <border>
      <left style="medium">
        <color indexed="64"/>
      </left>
      <right/>
      <top style="thin">
        <color indexed="22"/>
      </top>
      <bottom/>
      <diagonal/>
    </border>
    <border>
      <left style="thin">
        <color indexed="55"/>
      </left>
      <right/>
      <top style="thin">
        <color indexed="22"/>
      </top>
      <bottom style="thin">
        <color indexed="22"/>
      </bottom>
      <diagonal/>
    </border>
    <border>
      <left style="thin">
        <color indexed="64"/>
      </left>
      <right/>
      <top style="thin">
        <color indexed="22"/>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ck">
        <color indexed="20"/>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thin">
        <color indexed="22"/>
      </top>
      <bottom/>
      <diagonal/>
    </border>
    <border>
      <left style="medium">
        <color indexed="17"/>
      </left>
      <right style="thick">
        <color indexed="17"/>
      </right>
      <top/>
      <bottom/>
      <diagonal/>
    </border>
    <border>
      <left style="medium">
        <color indexed="64"/>
      </left>
      <right style="medium">
        <color indexed="64"/>
      </right>
      <top/>
      <bottom/>
      <diagonal/>
    </border>
    <border>
      <left style="medium">
        <color indexed="64"/>
      </left>
      <right/>
      <top/>
      <bottom/>
      <diagonal/>
    </border>
    <border>
      <left style="medium">
        <color indexed="64"/>
      </left>
      <right style="dashed">
        <color indexed="55"/>
      </right>
      <top/>
      <bottom/>
      <diagonal/>
    </border>
    <border>
      <left style="dashed">
        <color indexed="55"/>
      </left>
      <right style="dashed">
        <color indexed="55"/>
      </right>
      <top/>
      <bottom/>
      <diagonal/>
    </border>
    <border>
      <left style="dashed">
        <color indexed="55"/>
      </left>
      <right style="medium">
        <color indexed="64"/>
      </right>
      <top/>
      <bottom/>
      <diagonal/>
    </border>
    <border>
      <left style="medium">
        <color indexed="18"/>
      </left>
      <right style="medium">
        <color indexed="18"/>
      </right>
      <top/>
      <bottom/>
      <diagonal/>
    </border>
    <border>
      <left style="thin">
        <color indexed="55"/>
      </left>
      <right style="medium">
        <color indexed="64"/>
      </right>
      <top/>
      <bottom/>
      <diagonal/>
    </border>
    <border>
      <left style="medium">
        <color indexed="53"/>
      </left>
      <right style="medium">
        <color indexed="53"/>
      </right>
      <top/>
      <bottom/>
      <diagonal/>
    </border>
    <border>
      <left style="thin">
        <color indexed="64"/>
      </left>
      <right/>
      <top/>
      <bottom style="medium">
        <color indexed="64"/>
      </bottom>
      <diagonal/>
    </border>
    <border>
      <left style="thick">
        <color indexed="53"/>
      </left>
      <right style="thin">
        <color indexed="64"/>
      </right>
      <top/>
      <bottom style="medium">
        <color indexed="64"/>
      </bottom>
      <diagonal/>
    </border>
    <border>
      <left/>
      <right style="medium">
        <color indexed="64"/>
      </right>
      <top/>
      <bottom/>
      <diagonal/>
    </border>
    <border>
      <left style="thick">
        <color indexed="36"/>
      </left>
      <right/>
      <top/>
      <bottom/>
      <diagonal/>
    </border>
    <border>
      <left/>
      <right style="thick">
        <color indexed="36"/>
      </right>
      <top/>
      <bottom/>
      <diagonal/>
    </border>
    <border>
      <left style="thick">
        <color indexed="17"/>
      </left>
      <right/>
      <top/>
      <bottom/>
      <diagonal/>
    </border>
    <border>
      <left style="thin">
        <color indexed="22"/>
      </left>
      <right style="medium">
        <color theme="1"/>
      </right>
      <top style="thin">
        <color indexed="22"/>
      </top>
      <bottom style="thin">
        <color indexed="22"/>
      </bottom>
      <diagonal/>
    </border>
    <border>
      <left style="thin">
        <color auto="1"/>
      </left>
      <right style="thick">
        <color indexed="20"/>
      </right>
      <top style="thin">
        <color indexed="22"/>
      </top>
      <bottom style="thin">
        <color indexed="22"/>
      </bottom>
      <diagonal/>
    </border>
    <border>
      <left style="thin">
        <color indexed="55"/>
      </left>
      <right style="medium">
        <color theme="1"/>
      </right>
      <top style="thin">
        <color indexed="22"/>
      </top>
      <bottom style="thin">
        <color indexed="22"/>
      </bottom>
      <diagonal/>
    </border>
    <border>
      <left style="dashed">
        <color indexed="64"/>
      </left>
      <right style="dashed">
        <color indexed="64"/>
      </right>
      <top style="thin">
        <color indexed="22"/>
      </top>
      <bottom style="thin">
        <color theme="0" tint="-0.34998626667073579"/>
      </bottom>
      <diagonal/>
    </border>
    <border>
      <left style="medium">
        <color indexed="64"/>
      </left>
      <right style="dashed">
        <color indexed="64"/>
      </right>
      <top style="thin">
        <color theme="0" tint="-0.34998626667073579"/>
      </top>
      <bottom style="thin">
        <color theme="0" tint="-0.34998626667073579"/>
      </bottom>
      <diagonal/>
    </border>
    <border>
      <left style="medium">
        <color indexed="64"/>
      </left>
      <right style="dashed">
        <color indexed="64"/>
      </right>
      <top/>
      <bottom style="thin">
        <color theme="0" tint="-0.34998626667073579"/>
      </bottom>
      <diagonal/>
    </border>
    <border>
      <left style="medium">
        <color indexed="18"/>
      </left>
      <right style="medium">
        <color indexed="18"/>
      </right>
      <top style="thin">
        <color indexed="22"/>
      </top>
      <bottom style="thin">
        <color indexed="22"/>
      </bottom>
      <diagonal/>
    </border>
    <border>
      <left style="medium">
        <color indexed="64"/>
      </left>
      <right style="thin">
        <color indexed="55"/>
      </right>
      <top style="thin">
        <color indexed="22"/>
      </top>
      <bottom style="thin">
        <color indexed="22"/>
      </bottom>
      <diagonal/>
    </border>
    <border>
      <left style="medium">
        <color indexed="64"/>
      </left>
      <right style="dashed">
        <color indexed="55"/>
      </right>
      <top style="thin">
        <color indexed="22"/>
      </top>
      <bottom style="thin">
        <color indexed="22"/>
      </bottom>
      <diagonal/>
    </border>
    <border>
      <left style="medium">
        <color auto="1"/>
      </left>
      <right style="medium">
        <color auto="1"/>
      </right>
      <top/>
      <bottom/>
      <diagonal/>
    </border>
    <border>
      <left style="medium">
        <color indexed="64"/>
      </left>
      <right/>
      <top/>
      <bottom/>
      <diagonal/>
    </border>
    <border>
      <left style="medium">
        <color indexed="64"/>
      </left>
      <right style="thin">
        <color indexed="55"/>
      </right>
      <top style="thin">
        <color indexed="55"/>
      </top>
      <bottom style="thin">
        <color theme="0" tint="-0.34998626667073579"/>
      </bottom>
      <diagonal/>
    </border>
    <border>
      <left style="thin">
        <color indexed="55"/>
      </left>
      <right/>
      <top style="thin">
        <color indexed="55"/>
      </top>
      <bottom style="thin">
        <color theme="0" tint="-0.34998626667073579"/>
      </bottom>
      <diagonal/>
    </border>
    <border>
      <left style="medium">
        <color indexed="18"/>
      </left>
      <right style="medium">
        <color indexed="18"/>
      </right>
      <top style="thin">
        <color indexed="22"/>
      </top>
      <bottom style="thin">
        <color theme="0" tint="-0.34998626667073579"/>
      </bottom>
      <diagonal/>
    </border>
    <border>
      <left style="medium">
        <color indexed="64"/>
      </left>
      <right style="medium">
        <color indexed="64"/>
      </right>
      <top style="thin">
        <color indexed="22"/>
      </top>
      <bottom style="thin">
        <color theme="0" tint="-0.34998626667073579"/>
      </bottom>
      <diagonal/>
    </border>
    <border>
      <left/>
      <right style="medium">
        <color indexed="64"/>
      </right>
      <top style="thin">
        <color indexed="22"/>
      </top>
      <bottom style="thin">
        <color theme="0" tint="-0.34998626667073579"/>
      </bottom>
      <diagonal/>
    </border>
    <border>
      <left style="medium">
        <color rgb="FFC0C0C0"/>
      </left>
      <right style="medium">
        <color rgb="FFC0C0C0"/>
      </right>
      <top style="medium">
        <color rgb="FFC0C0C0"/>
      </top>
      <bottom style="medium">
        <color rgb="FFC0C0C0"/>
      </bottom>
      <diagonal/>
    </border>
    <border>
      <left style="thin">
        <color indexed="55"/>
      </left>
      <right style="medium">
        <color indexed="53"/>
      </right>
      <top style="thin">
        <color indexed="22"/>
      </top>
      <bottom style="thin">
        <color indexed="22"/>
      </bottom>
      <diagonal/>
    </border>
    <border>
      <left style="thin">
        <color indexed="55"/>
      </left>
      <right style="medium">
        <color indexed="64"/>
      </right>
      <top style="thin">
        <color indexed="22"/>
      </top>
      <bottom style="thin">
        <color indexed="22"/>
      </bottom>
      <diagonal/>
    </border>
    <border>
      <left style="thin">
        <color auto="1"/>
      </left>
      <right style="thin">
        <color auto="1"/>
      </right>
      <top/>
      <bottom/>
      <diagonal/>
    </border>
  </borders>
  <cellStyleXfs count="15">
    <xf numFmtId="0" fontId="0" fillId="0" borderId="0"/>
    <xf numFmtId="164" fontId="1" fillId="0" borderId="0"/>
    <xf numFmtId="164" fontId="16" fillId="0" borderId="0"/>
    <xf numFmtId="164" fontId="1" fillId="0" borderId="0"/>
    <xf numFmtId="164" fontId="1" fillId="0" borderId="0"/>
    <xf numFmtId="164" fontId="18" fillId="0" borderId="0" applyNumberFormat="0" applyFill="0" applyBorder="0" applyAlignment="0" applyProtection="0">
      <alignment vertical="top"/>
      <protection locked="0"/>
    </xf>
    <xf numFmtId="164" fontId="20" fillId="0" borderId="0">
      <protection locked="0"/>
    </xf>
    <xf numFmtId="166" fontId="1" fillId="0" borderId="0"/>
    <xf numFmtId="8" fontId="29" fillId="0" borderId="0" applyFont="0" applyFill="0" applyBorder="0" applyAlignment="0" applyProtection="0"/>
    <xf numFmtId="164" fontId="1" fillId="0" borderId="0">
      <protection locked="0"/>
    </xf>
    <xf numFmtId="4" fontId="35" fillId="33" borderId="108" applyNumberFormat="0" applyProtection="0">
      <alignment horizontal="left" vertical="center" indent="1"/>
    </xf>
    <xf numFmtId="44" fontId="29" fillId="0" borderId="0" applyFont="0" applyFill="0" applyBorder="0" applyAlignment="0" applyProtection="0"/>
    <xf numFmtId="44" fontId="29" fillId="0" borderId="0" applyFont="0" applyFill="0" applyBorder="0" applyAlignment="0" applyProtection="0"/>
    <xf numFmtId="0" fontId="29" fillId="0" borderId="0"/>
    <xf numFmtId="164" fontId="20" fillId="0" borderId="0">
      <protection locked="0"/>
    </xf>
  </cellStyleXfs>
  <cellXfs count="1244">
    <xf numFmtId="0" fontId="0" fillId="0" borderId="0" xfId="0"/>
    <xf numFmtId="164" fontId="3" fillId="0" borderId="0" xfId="1" applyFont="1" applyFill="1" applyBorder="1" applyAlignment="1" applyProtection="1">
      <alignment vertical="center"/>
      <protection locked="0"/>
    </xf>
    <xf numFmtId="164" fontId="3" fillId="0" borderId="0" xfId="1" applyNumberFormat="1" applyFont="1" applyFill="1" applyBorder="1" applyAlignment="1" applyProtection="1">
      <alignment vertical="center"/>
      <protection locked="0"/>
    </xf>
    <xf numFmtId="0" fontId="5" fillId="3" borderId="5" xfId="0" applyFont="1" applyFill="1" applyBorder="1" applyAlignment="1" applyProtection="1">
      <alignment horizontal="center" vertical="center"/>
      <protection locked="0"/>
    </xf>
    <xf numFmtId="0" fontId="3" fillId="5" borderId="5" xfId="0" applyFont="1" applyFill="1" applyBorder="1" applyAlignment="1" applyProtection="1">
      <alignment horizontal="center" vertical="center"/>
      <protection locked="0"/>
    </xf>
    <xf numFmtId="2" fontId="3" fillId="0" borderId="0" xfId="1" applyNumberFormat="1" applyFont="1" applyFill="1" applyBorder="1" applyAlignment="1" applyProtection="1">
      <alignment vertical="center"/>
      <protection locked="0"/>
    </xf>
    <xf numFmtId="2" fontId="3" fillId="6" borderId="0" xfId="1" applyNumberFormat="1" applyFont="1" applyFill="1" applyBorder="1" applyAlignment="1" applyProtection="1">
      <alignment vertical="center"/>
      <protection locked="0"/>
    </xf>
    <xf numFmtId="164" fontId="3" fillId="6" borderId="0" xfId="1" applyFont="1" applyFill="1" applyBorder="1" applyAlignment="1" applyProtection="1">
      <alignment vertical="center"/>
      <protection locked="0"/>
    </xf>
    <xf numFmtId="164" fontId="3" fillId="0" borderId="0" xfId="1" applyFont="1" applyFill="1" applyBorder="1" applyAlignment="1" applyProtection="1">
      <alignment vertical="center" wrapText="1"/>
      <protection locked="0"/>
    </xf>
    <xf numFmtId="164" fontId="3" fillId="6" borderId="0" xfId="1" applyFont="1" applyFill="1" applyBorder="1" applyAlignment="1" applyProtection="1">
      <alignment vertical="center" wrapText="1"/>
      <protection locked="0"/>
    </xf>
    <xf numFmtId="164" fontId="10" fillId="5" borderId="0" xfId="1" applyFont="1" applyFill="1" applyAlignment="1" applyProtection="1">
      <alignment vertical="center"/>
      <protection locked="0"/>
    </xf>
    <xf numFmtId="164" fontId="11" fillId="5" borderId="0" xfId="1" applyFont="1" applyFill="1" applyAlignment="1" applyProtection="1">
      <alignment vertical="center"/>
      <protection locked="0"/>
    </xf>
    <xf numFmtId="164" fontId="12" fillId="5" borderId="0" xfId="1" applyFont="1" applyFill="1" applyAlignment="1" applyProtection="1">
      <alignment vertical="center"/>
      <protection locked="0"/>
    </xf>
    <xf numFmtId="164" fontId="13" fillId="5" borderId="0" xfId="1" applyFont="1" applyFill="1" applyAlignment="1" applyProtection="1">
      <alignment horizontal="centerContinuous" vertical="center"/>
      <protection locked="0"/>
    </xf>
    <xf numFmtId="164" fontId="11" fillId="5" borderId="0" xfId="1" applyFont="1" applyFill="1" applyBorder="1" applyAlignment="1" applyProtection="1">
      <alignment horizontal="centerContinuous" vertical="center"/>
      <protection locked="0"/>
    </xf>
    <xf numFmtId="164" fontId="14" fillId="5" borderId="6" xfId="1" applyFont="1" applyFill="1" applyBorder="1" applyAlignment="1" applyProtection="1">
      <alignment horizontal="center" vertical="center"/>
      <protection locked="0"/>
    </xf>
    <xf numFmtId="165" fontId="14" fillId="5" borderId="6" xfId="1" applyNumberFormat="1" applyFont="1" applyFill="1" applyBorder="1" applyAlignment="1" applyProtection="1">
      <alignment horizontal="center" vertical="center"/>
      <protection locked="0"/>
    </xf>
    <xf numFmtId="164" fontId="15" fillId="5" borderId="0" xfId="1" applyFont="1" applyFill="1" applyAlignment="1" applyProtection="1">
      <alignment horizontal="centerContinuous" vertical="center"/>
      <protection locked="0"/>
    </xf>
    <xf numFmtId="0" fontId="0" fillId="5" borderId="0" xfId="0" applyFill="1"/>
    <xf numFmtId="164" fontId="3" fillId="5" borderId="0" xfId="1" applyFont="1" applyFill="1" applyBorder="1" applyAlignment="1" applyProtection="1">
      <alignment vertical="center"/>
      <protection locked="0"/>
    </xf>
    <xf numFmtId="164" fontId="3" fillId="5" borderId="0" xfId="1" applyNumberFormat="1" applyFont="1" applyFill="1" applyBorder="1" applyAlignment="1" applyProtection="1">
      <alignment vertical="center"/>
      <protection locked="0"/>
    </xf>
    <xf numFmtId="0" fontId="0" fillId="5" borderId="0" xfId="0" applyFill="1" applyProtection="1">
      <protection locked="0"/>
    </xf>
    <xf numFmtId="41" fontId="4" fillId="5" borderId="4" xfId="1" applyNumberFormat="1" applyFont="1" applyFill="1" applyBorder="1" applyAlignment="1" applyProtection="1">
      <alignment horizontal="center" vertical="center" wrapText="1"/>
      <protection locked="0"/>
    </xf>
    <xf numFmtId="41" fontId="4" fillId="5" borderId="0" xfId="1" applyNumberFormat="1" applyFont="1" applyFill="1" applyBorder="1" applyAlignment="1" applyProtection="1">
      <alignment horizontal="center" vertical="center" wrapText="1"/>
      <protection locked="0"/>
    </xf>
    <xf numFmtId="164" fontId="3" fillId="5" borderId="5" xfId="1" applyFont="1" applyFill="1" applyBorder="1" applyAlignment="1" applyProtection="1">
      <alignment vertical="center"/>
      <protection locked="0"/>
    </xf>
    <xf numFmtId="165" fontId="3" fillId="5" borderId="0" xfId="1" applyNumberFormat="1" applyFont="1" applyFill="1" applyBorder="1" applyAlignment="1" applyProtection="1">
      <alignment horizontal="center" vertical="center"/>
      <protection locked="0"/>
    </xf>
    <xf numFmtId="164" fontId="4" fillId="5" borderId="0" xfId="1" applyFont="1" applyFill="1" applyBorder="1" applyAlignment="1" applyProtection="1">
      <alignment horizontal="center" vertical="center"/>
      <protection locked="0"/>
    </xf>
    <xf numFmtId="164" fontId="7" fillId="5" borderId="0" xfId="1" applyFont="1" applyFill="1" applyBorder="1" applyAlignment="1" applyProtection="1">
      <alignment vertical="center"/>
      <protection locked="0"/>
    </xf>
    <xf numFmtId="164" fontId="8" fillId="5" borderId="0" xfId="1" applyFont="1" applyFill="1" applyBorder="1" applyAlignment="1" applyProtection="1">
      <alignment vertical="center"/>
      <protection locked="0"/>
    </xf>
    <xf numFmtId="2" fontId="3" fillId="5" borderId="0" xfId="1" applyNumberFormat="1" applyFont="1" applyFill="1" applyBorder="1" applyAlignment="1" applyProtection="1">
      <alignment vertical="center"/>
      <protection locked="0"/>
    </xf>
    <xf numFmtId="164" fontId="3" fillId="5" borderId="0" xfId="1" applyFont="1" applyFill="1" applyBorder="1" applyAlignment="1" applyProtection="1">
      <alignment vertical="center" wrapText="1"/>
      <protection locked="0"/>
    </xf>
    <xf numFmtId="164" fontId="19" fillId="0" borderId="0" xfId="5" applyFont="1" applyFill="1" applyBorder="1" applyAlignment="1" applyProtection="1">
      <alignment vertical="center"/>
    </xf>
    <xf numFmtId="164" fontId="3" fillId="0" borderId="0" xfId="1" applyFont="1" applyFill="1" applyBorder="1" applyAlignment="1" applyProtection="1">
      <alignment vertical="center"/>
    </xf>
    <xf numFmtId="2" fontId="3" fillId="0" borderId="0" xfId="1" applyNumberFormat="1" applyFont="1" applyFill="1" applyBorder="1" applyAlignment="1" applyProtection="1">
      <alignment vertical="center"/>
    </xf>
    <xf numFmtId="2" fontId="3" fillId="6" borderId="0" xfId="1" applyNumberFormat="1" applyFont="1" applyFill="1" applyBorder="1" applyAlignment="1" applyProtection="1">
      <alignment vertical="center"/>
    </xf>
    <xf numFmtId="164" fontId="3" fillId="6" borderId="0" xfId="1" applyFont="1" applyFill="1" applyBorder="1" applyAlignment="1" applyProtection="1">
      <alignment vertical="center"/>
    </xf>
    <xf numFmtId="164" fontId="3" fillId="0" borderId="0" xfId="1" applyNumberFormat="1" applyFont="1" applyFill="1" applyBorder="1" applyAlignment="1" applyProtection="1">
      <alignment vertical="center"/>
    </xf>
    <xf numFmtId="164" fontId="3" fillId="0" borderId="0" xfId="1" applyFont="1" applyFill="1" applyBorder="1" applyAlignment="1" applyProtection="1">
      <alignment vertical="center" wrapText="1"/>
    </xf>
    <xf numFmtId="164" fontId="3" fillId="6" borderId="0" xfId="1" applyFont="1" applyFill="1" applyBorder="1" applyAlignment="1" applyProtection="1">
      <alignment vertical="center" wrapText="1"/>
    </xf>
    <xf numFmtId="164" fontId="20" fillId="0" borderId="0" xfId="6" applyNumberFormat="1" applyAlignment="1" applyProtection="1">
      <alignment vertical="center"/>
    </xf>
    <xf numFmtId="164" fontId="10" fillId="0" borderId="0" xfId="1" applyFont="1" applyFill="1" applyBorder="1" applyAlignment="1" applyProtection="1">
      <alignment vertical="center"/>
    </xf>
    <xf numFmtId="164" fontId="14" fillId="6" borderId="0" xfId="1" applyFont="1" applyFill="1" applyBorder="1" applyAlignment="1" applyProtection="1">
      <alignment horizontal="center" vertical="center"/>
    </xf>
    <xf numFmtId="164" fontId="10" fillId="6" borderId="0" xfId="1" applyFont="1" applyFill="1" applyBorder="1" applyAlignment="1" applyProtection="1">
      <alignment horizontal="center" vertical="center"/>
    </xf>
    <xf numFmtId="164" fontId="21" fillId="0" borderId="0" xfId="5" applyFont="1" applyFill="1" applyBorder="1" applyAlignment="1" applyProtection="1">
      <alignment vertical="center"/>
    </xf>
    <xf numFmtId="164" fontId="4" fillId="0" borderId="0" xfId="1" applyFont="1" applyFill="1" applyBorder="1" applyAlignment="1" applyProtection="1">
      <alignment vertical="center"/>
    </xf>
    <xf numFmtId="2" fontId="4" fillId="0" borderId="0" xfId="1" applyNumberFormat="1" applyFont="1" applyFill="1" applyBorder="1" applyAlignment="1" applyProtection="1">
      <alignment vertical="center"/>
    </xf>
    <xf numFmtId="2" fontId="4" fillId="6" borderId="0" xfId="1" applyNumberFormat="1" applyFont="1" applyFill="1" applyBorder="1" applyAlignment="1" applyProtection="1">
      <alignment vertical="center"/>
    </xf>
    <xf numFmtId="164" fontId="4" fillId="6" borderId="0" xfId="1" applyFont="1" applyFill="1" applyBorder="1" applyAlignment="1" applyProtection="1">
      <alignment vertical="center"/>
    </xf>
    <xf numFmtId="164" fontId="4" fillId="0" borderId="0" xfId="1" applyNumberFormat="1" applyFont="1" applyFill="1" applyBorder="1" applyAlignment="1" applyProtection="1">
      <alignment vertical="center"/>
    </xf>
    <xf numFmtId="164" fontId="10" fillId="6" borderId="0" xfId="1" applyFont="1" applyFill="1" applyBorder="1" applyAlignment="1" applyProtection="1">
      <alignment vertical="center"/>
    </xf>
    <xf numFmtId="164" fontId="14" fillId="0" borderId="0" xfId="1" applyFont="1" applyFill="1" applyBorder="1" applyAlignment="1" applyProtection="1">
      <alignment vertical="center"/>
    </xf>
    <xf numFmtId="164" fontId="4" fillId="0" borderId="0" xfId="1" applyFont="1" applyFill="1" applyBorder="1" applyAlignment="1" applyProtection="1">
      <alignment horizontal="center" vertical="center"/>
    </xf>
    <xf numFmtId="164" fontId="4" fillId="10" borderId="16" xfId="1" applyFont="1" applyFill="1" applyBorder="1" applyAlignment="1" applyProtection="1">
      <alignment horizontal="center" vertical="center"/>
    </xf>
    <xf numFmtId="164" fontId="4" fillId="0" borderId="0" xfId="1" quotePrefix="1" applyFont="1" applyFill="1" applyBorder="1" applyAlignment="1" applyProtection="1">
      <alignment horizontal="center" vertical="center"/>
    </xf>
    <xf numFmtId="164" fontId="4" fillId="11" borderId="17" xfId="1" applyFont="1" applyFill="1" applyBorder="1" applyAlignment="1" applyProtection="1">
      <alignment horizontal="center" vertical="center"/>
    </xf>
    <xf numFmtId="164" fontId="4" fillId="12" borderId="18" xfId="1" applyFont="1" applyFill="1" applyBorder="1" applyAlignment="1" applyProtection="1">
      <alignment horizontal="center" vertical="center"/>
    </xf>
    <xf numFmtId="2" fontId="3" fillId="6" borderId="11" xfId="1" applyNumberFormat="1" applyFont="1" applyFill="1" applyBorder="1" applyAlignment="1" applyProtection="1">
      <alignment horizontal="center" vertical="center"/>
    </xf>
    <xf numFmtId="2" fontId="3" fillId="6" borderId="0" xfId="1" applyNumberFormat="1" applyFont="1" applyFill="1" applyBorder="1" applyAlignment="1" applyProtection="1">
      <alignment horizontal="center" vertical="center"/>
    </xf>
    <xf numFmtId="164" fontId="4" fillId="6" borderId="0" xfId="1" applyFont="1" applyFill="1" applyBorder="1" applyAlignment="1" applyProtection="1">
      <alignment horizontal="center" vertical="center"/>
    </xf>
    <xf numFmtId="164" fontId="4" fillId="0" borderId="0" xfId="1" applyNumberFormat="1" applyFont="1" applyFill="1" applyBorder="1" applyAlignment="1" applyProtection="1">
      <alignment horizontal="center" vertical="center"/>
    </xf>
    <xf numFmtId="164" fontId="14" fillId="6" borderId="0" xfId="1" applyFont="1" applyFill="1" applyBorder="1" applyAlignment="1" applyProtection="1">
      <alignment horizontal="center" vertical="center" wrapText="1"/>
    </xf>
    <xf numFmtId="164" fontId="10" fillId="8" borderId="21" xfId="1" applyFont="1" applyFill="1" applyBorder="1" applyAlignment="1" applyProtection="1">
      <alignment horizontal="center" vertical="center"/>
    </xf>
    <xf numFmtId="164" fontId="10" fillId="8" borderId="22" xfId="1" applyFont="1" applyFill="1" applyBorder="1" applyAlignment="1" applyProtection="1">
      <alignment horizontal="center" vertical="center"/>
    </xf>
    <xf numFmtId="164" fontId="10" fillId="8" borderId="23" xfId="1" applyFont="1" applyFill="1" applyBorder="1" applyAlignment="1" applyProtection="1">
      <alignment horizontal="center" vertical="center"/>
    </xf>
    <xf numFmtId="41" fontId="4" fillId="0" borderId="24" xfId="1" applyNumberFormat="1" applyFont="1" applyFill="1" applyBorder="1" applyAlignment="1" applyProtection="1">
      <alignment horizontal="center" vertical="center" wrapText="1"/>
    </xf>
    <xf numFmtId="41" fontId="4" fillId="0" borderId="25" xfId="1" applyNumberFormat="1" applyFont="1" applyFill="1" applyBorder="1" applyAlignment="1" applyProtection="1">
      <alignment horizontal="center" vertical="center" wrapText="1"/>
    </xf>
    <xf numFmtId="41" fontId="4" fillId="0" borderId="26" xfId="1" applyNumberFormat="1" applyFont="1" applyFill="1" applyBorder="1" applyAlignment="1" applyProtection="1">
      <alignment horizontal="center" vertical="center" wrapText="1"/>
    </xf>
    <xf numFmtId="41" fontId="4" fillId="0" borderId="0" xfId="1" applyNumberFormat="1" applyFont="1" applyFill="1" applyBorder="1" applyAlignment="1" applyProtection="1">
      <alignment horizontal="center" vertical="center" wrapText="1"/>
    </xf>
    <xf numFmtId="41" fontId="4" fillId="0" borderId="27" xfId="1" applyNumberFormat="1" applyFont="1" applyFill="1" applyBorder="1" applyAlignment="1" applyProtection="1">
      <alignment horizontal="center" vertical="center" wrapText="1"/>
    </xf>
    <xf numFmtId="41" fontId="4" fillId="0" borderId="28" xfId="1" applyNumberFormat="1" applyFont="1" applyFill="1" applyBorder="1" applyAlignment="1" applyProtection="1">
      <alignment horizontal="center" vertical="center" wrapText="1"/>
    </xf>
    <xf numFmtId="41" fontId="4" fillId="10" borderId="29" xfId="1" applyNumberFormat="1" applyFont="1" applyFill="1" applyBorder="1" applyAlignment="1" applyProtection="1">
      <alignment horizontal="center" vertical="center" wrapText="1"/>
    </xf>
    <xf numFmtId="41" fontId="4" fillId="0" borderId="2" xfId="1" applyNumberFormat="1" applyFont="1" applyFill="1" applyBorder="1" applyAlignment="1" applyProtection="1">
      <alignment horizontal="center" vertical="center" wrapText="1"/>
    </xf>
    <xf numFmtId="41" fontId="4" fillId="0" borderId="30" xfId="1" applyNumberFormat="1" applyFont="1" applyFill="1" applyBorder="1" applyAlignment="1" applyProtection="1">
      <alignment horizontal="center" vertical="center" wrapText="1"/>
    </xf>
    <xf numFmtId="41" fontId="4" fillId="0" borderId="31" xfId="1" applyNumberFormat="1" applyFont="1" applyFill="1" applyBorder="1" applyAlignment="1" applyProtection="1">
      <alignment horizontal="center" vertical="center" wrapText="1"/>
    </xf>
    <xf numFmtId="41" fontId="4" fillId="0" borderId="32" xfId="1" applyNumberFormat="1" applyFont="1" applyFill="1" applyBorder="1" applyAlignment="1" applyProtection="1">
      <alignment horizontal="center" vertical="center" wrapText="1"/>
    </xf>
    <xf numFmtId="41" fontId="22" fillId="6" borderId="28" xfId="1" applyNumberFormat="1" applyFont="1" applyFill="1" applyBorder="1" applyAlignment="1" applyProtection="1">
      <alignment horizontal="center" vertical="center" wrapText="1"/>
    </xf>
    <xf numFmtId="41" fontId="4" fillId="11" borderId="33" xfId="1" applyNumberFormat="1" applyFont="1" applyFill="1" applyBorder="1" applyAlignment="1" applyProtection="1">
      <alignment horizontal="center" vertical="center" wrapText="1"/>
    </xf>
    <xf numFmtId="41" fontId="4" fillId="0" borderId="34" xfId="1" applyNumberFormat="1" applyFont="1" applyFill="1" applyBorder="1" applyAlignment="1" applyProtection="1">
      <alignment horizontal="center" vertical="center" wrapText="1"/>
    </xf>
    <xf numFmtId="41" fontId="4" fillId="0" borderId="35" xfId="1" applyNumberFormat="1" applyFont="1" applyFill="1" applyBorder="1" applyAlignment="1" applyProtection="1">
      <alignment horizontal="center" vertical="center" wrapText="1"/>
    </xf>
    <xf numFmtId="41" fontId="7" fillId="0" borderId="36" xfId="1" applyNumberFormat="1" applyFont="1" applyFill="1" applyBorder="1" applyAlignment="1" applyProtection="1">
      <alignment horizontal="center" vertical="center" wrapText="1"/>
    </xf>
    <xf numFmtId="41" fontId="7" fillId="0" borderId="37" xfId="1" applyNumberFormat="1" applyFont="1" applyFill="1" applyBorder="1" applyAlignment="1" applyProtection="1">
      <alignment horizontal="center" vertical="center" wrapText="1"/>
    </xf>
    <xf numFmtId="41" fontId="7" fillId="0" borderId="1" xfId="1" applyNumberFormat="1" applyFont="1" applyFill="1" applyBorder="1" applyAlignment="1" applyProtection="1">
      <alignment horizontal="center" vertical="center" wrapText="1"/>
    </xf>
    <xf numFmtId="164" fontId="4" fillId="12" borderId="38" xfId="1" applyFont="1" applyFill="1" applyBorder="1" applyAlignment="1" applyProtection="1">
      <alignment horizontal="center" vertical="center" wrapText="1"/>
    </xf>
    <xf numFmtId="2" fontId="4" fillId="11" borderId="2" xfId="1" applyNumberFormat="1" applyFont="1" applyFill="1" applyBorder="1" applyAlignment="1" applyProtection="1">
      <alignment horizontal="center" vertical="center" wrapText="1"/>
    </xf>
    <xf numFmtId="2" fontId="4" fillId="14" borderId="39" xfId="1" applyNumberFormat="1" applyFont="1" applyFill="1" applyBorder="1" applyAlignment="1" applyProtection="1">
      <alignment horizontal="center" vertical="center" wrapText="1"/>
    </xf>
    <xf numFmtId="41" fontId="4" fillId="15" borderId="3" xfId="1" applyNumberFormat="1" applyFont="1" applyFill="1" applyBorder="1" applyAlignment="1" applyProtection="1">
      <alignment horizontal="center" vertical="center" wrapText="1"/>
    </xf>
    <xf numFmtId="164" fontId="4" fillId="15" borderId="40" xfId="1" applyNumberFormat="1" applyFont="1" applyFill="1" applyBorder="1" applyAlignment="1" applyProtection="1">
      <alignment horizontal="center" vertical="center" wrapText="1"/>
    </xf>
    <xf numFmtId="164" fontId="4" fillId="15" borderId="41" xfId="1" applyNumberFormat="1" applyFont="1" applyFill="1" applyBorder="1" applyAlignment="1" applyProtection="1">
      <alignment horizontal="center" vertical="center" wrapText="1"/>
    </xf>
    <xf numFmtId="164" fontId="23" fillId="13" borderId="42" xfId="1" applyFont="1" applyFill="1" applyBorder="1" applyAlignment="1" applyProtection="1">
      <alignment horizontal="center" vertical="center" wrapText="1"/>
    </xf>
    <xf numFmtId="164" fontId="22" fillId="13" borderId="43" xfId="1" applyFont="1" applyFill="1" applyBorder="1" applyAlignment="1" applyProtection="1">
      <alignment horizontal="center" vertical="center" wrapText="1"/>
    </xf>
    <xf numFmtId="164" fontId="22" fillId="6" borderId="0" xfId="1" applyFont="1" applyFill="1" applyBorder="1" applyAlignment="1" applyProtection="1">
      <alignment horizontal="center" vertical="center" wrapText="1"/>
    </xf>
    <xf numFmtId="41" fontId="4" fillId="8" borderId="44" xfId="1" applyNumberFormat="1" applyFont="1" applyFill="1" applyBorder="1" applyAlignment="1" applyProtection="1">
      <alignment horizontal="center" vertical="center" wrapText="1"/>
    </xf>
    <xf numFmtId="41" fontId="4" fillId="8" borderId="45" xfId="1" applyNumberFormat="1" applyFont="1" applyFill="1" applyBorder="1" applyAlignment="1" applyProtection="1">
      <alignment horizontal="center" vertical="center" wrapText="1"/>
    </xf>
    <xf numFmtId="41" fontId="4" fillId="8" borderId="46" xfId="1" applyNumberFormat="1" applyFont="1" applyFill="1" applyBorder="1" applyAlignment="1" applyProtection="1">
      <alignment horizontal="center" vertical="center" wrapText="1"/>
    </xf>
    <xf numFmtId="41" fontId="4" fillId="0" borderId="47" xfId="1" applyNumberFormat="1" applyFont="1" applyFill="1" applyBorder="1" applyAlignment="1" applyProtection="1">
      <alignment horizontal="center" vertical="center" wrapText="1"/>
    </xf>
    <xf numFmtId="0" fontId="26" fillId="6" borderId="0" xfId="7" applyNumberFormat="1" applyFont="1" applyFill="1" applyBorder="1" applyAlignment="1" applyProtection="1">
      <alignment vertical="center" wrapText="1"/>
      <protection locked="0"/>
    </xf>
    <xf numFmtId="42" fontId="26" fillId="16" borderId="67" xfId="7" applyNumberFormat="1" applyFont="1" applyFill="1" applyBorder="1" applyAlignment="1" applyProtection="1">
      <alignment vertical="center"/>
      <protection locked="0"/>
    </xf>
    <xf numFmtId="42" fontId="26" fillId="16" borderId="68" xfId="7" applyNumberFormat="1" applyFont="1" applyFill="1" applyBorder="1" applyAlignment="1" applyProtection="1">
      <alignment vertical="center"/>
      <protection locked="0"/>
    </xf>
    <xf numFmtId="42" fontId="26" fillId="17" borderId="0" xfId="7" applyNumberFormat="1" applyFont="1" applyFill="1" applyBorder="1" applyAlignment="1" applyProtection="1">
      <alignment vertical="center"/>
      <protection locked="0"/>
    </xf>
    <xf numFmtId="6" fontId="24" fillId="0" borderId="57" xfId="1" applyNumberFormat="1" applyFont="1" applyFill="1" applyBorder="1" applyAlignment="1">
      <alignment vertical="center"/>
    </xf>
    <xf numFmtId="42" fontId="24" fillId="0" borderId="58" xfId="1" applyNumberFormat="1" applyFont="1" applyFill="1" applyBorder="1" applyAlignment="1">
      <alignment vertical="center"/>
    </xf>
    <xf numFmtId="42" fontId="24" fillId="0" borderId="59" xfId="1" applyNumberFormat="1" applyFont="1" applyFill="1" applyBorder="1" applyAlignment="1">
      <alignment vertical="center"/>
    </xf>
    <xf numFmtId="164" fontId="26" fillId="0" borderId="63" xfId="1" applyNumberFormat="1" applyFont="1" applyFill="1" applyBorder="1" applyAlignment="1" applyProtection="1">
      <alignment horizontal="left" vertical="center" wrapText="1"/>
      <protection locked="0"/>
    </xf>
    <xf numFmtId="164" fontId="26" fillId="0" borderId="63" xfId="1" applyNumberFormat="1" applyFont="1" applyFill="1" applyBorder="1" applyAlignment="1" applyProtection="1">
      <alignment vertical="center" wrapText="1"/>
      <protection locked="0"/>
    </xf>
    <xf numFmtId="164" fontId="26" fillId="0" borderId="64" xfId="1" applyNumberFormat="1" applyFont="1" applyFill="1" applyBorder="1" applyAlignment="1" applyProtection="1">
      <alignment vertical="center" wrapText="1"/>
      <protection locked="0"/>
    </xf>
    <xf numFmtId="164" fontId="26" fillId="0" borderId="65" xfId="1" applyNumberFormat="1" applyFont="1" applyFill="1" applyBorder="1" applyAlignment="1" applyProtection="1">
      <alignment vertical="center" wrapText="1"/>
      <protection locked="0"/>
    </xf>
    <xf numFmtId="164" fontId="26" fillId="6" borderId="0" xfId="1" applyNumberFormat="1" applyFont="1" applyFill="1" applyBorder="1" applyAlignment="1" applyProtection="1">
      <alignment vertical="center" wrapText="1"/>
      <protection locked="0"/>
    </xf>
    <xf numFmtId="42" fontId="26" fillId="16" borderId="66" xfId="1" applyNumberFormat="1" applyFont="1" applyFill="1" applyBorder="1" applyAlignment="1" applyProtection="1">
      <alignment vertical="center"/>
      <protection locked="0"/>
    </xf>
    <xf numFmtId="42" fontId="26" fillId="16" borderId="67" xfId="1" applyNumberFormat="1" applyFont="1" applyFill="1" applyBorder="1" applyAlignment="1" applyProtection="1">
      <alignment vertical="center"/>
      <protection locked="0"/>
    </xf>
    <xf numFmtId="42" fontId="26" fillId="16" borderId="68" xfId="1" applyNumberFormat="1" applyFont="1" applyFill="1" applyBorder="1" applyAlignment="1" applyProtection="1">
      <alignment vertical="center"/>
      <protection locked="0"/>
    </xf>
    <xf numFmtId="42" fontId="26" fillId="17" borderId="0" xfId="1" applyNumberFormat="1" applyFont="1" applyFill="1" applyBorder="1" applyAlignment="1" applyProtection="1">
      <alignment vertical="center"/>
      <protection locked="0"/>
    </xf>
    <xf numFmtId="42" fontId="26" fillId="17" borderId="69" xfId="1" applyNumberFormat="1" applyFont="1" applyFill="1" applyBorder="1" applyAlignment="1" applyProtection="1">
      <alignment vertical="center"/>
      <protection locked="0"/>
    </xf>
    <xf numFmtId="0" fontId="26" fillId="0" borderId="0" xfId="7" applyNumberFormat="1" applyFont="1" applyFill="1" applyAlignment="1" applyProtection="1">
      <alignment vertical="center"/>
      <protection locked="0"/>
    </xf>
    <xf numFmtId="164" fontId="3" fillId="0" borderId="48" xfId="1" applyNumberFormat="1" applyFont="1" applyFill="1" applyBorder="1" applyAlignment="1">
      <alignment horizontal="left" vertical="center"/>
    </xf>
    <xf numFmtId="164" fontId="3" fillId="0" borderId="49" xfId="1" applyNumberFormat="1" applyFont="1" applyFill="1" applyBorder="1" applyAlignment="1">
      <alignment horizontal="center" vertical="center"/>
    </xf>
    <xf numFmtId="164" fontId="3" fillId="0" borderId="49" xfId="1" applyNumberFormat="1" applyFont="1" applyFill="1" applyBorder="1" applyAlignment="1">
      <alignment horizontal="center" vertical="center" wrapText="1"/>
    </xf>
    <xf numFmtId="9" fontId="3" fillId="6" borderId="50" xfId="1" applyNumberFormat="1" applyFont="1" applyFill="1" applyBorder="1" applyAlignment="1">
      <alignment horizontal="center" vertical="center"/>
    </xf>
    <xf numFmtId="165" fontId="3" fillId="6" borderId="51" xfId="1" applyNumberFormat="1" applyFont="1" applyFill="1" applyBorder="1" applyAlignment="1">
      <alignment horizontal="center" vertical="center"/>
    </xf>
    <xf numFmtId="165" fontId="25" fillId="0" borderId="0" xfId="1" applyNumberFormat="1" applyFont="1" applyFill="1" applyBorder="1" applyAlignment="1">
      <alignment horizontal="center" vertical="center"/>
    </xf>
    <xf numFmtId="169" fontId="25" fillId="0" borderId="70" xfId="1" applyNumberFormat="1" applyFont="1" applyFill="1" applyBorder="1" applyAlignment="1">
      <alignment horizontal="center" vertical="center"/>
    </xf>
    <xf numFmtId="169" fontId="25" fillId="0" borderId="71" xfId="1" applyNumberFormat="1" applyFont="1" applyFill="1" applyBorder="1" applyAlignment="1">
      <alignment horizontal="center" vertical="center"/>
    </xf>
    <xf numFmtId="6" fontId="3" fillId="0" borderId="75" xfId="1" applyNumberFormat="1" applyFont="1" applyFill="1" applyBorder="1" applyAlignment="1">
      <alignment horizontal="center" vertical="center"/>
    </xf>
    <xf numFmtId="6" fontId="25" fillId="0" borderId="73" xfId="1" applyNumberFormat="1" applyFont="1" applyFill="1" applyBorder="1" applyAlignment="1">
      <alignment horizontal="center" vertical="center"/>
    </xf>
    <xf numFmtId="165" fontId="25" fillId="6" borderId="0" xfId="1" applyNumberFormat="1" applyFont="1" applyFill="1" applyBorder="1" applyAlignment="1">
      <alignment horizontal="center" vertical="center"/>
    </xf>
    <xf numFmtId="42" fontId="25" fillId="6" borderId="70" xfId="1" applyNumberFormat="1" applyFont="1" applyFill="1" applyBorder="1" applyAlignment="1">
      <alignment horizontal="center" vertical="center"/>
    </xf>
    <xf numFmtId="1" fontId="25" fillId="0" borderId="71" xfId="1" applyNumberFormat="1" applyFont="1" applyFill="1" applyBorder="1" applyAlignment="1">
      <alignment horizontal="center" vertical="center"/>
    </xf>
    <xf numFmtId="42" fontId="25" fillId="20" borderId="76" xfId="1" applyNumberFormat="1" applyFont="1" applyFill="1" applyBorder="1" applyAlignment="1">
      <alignment vertical="center"/>
    </xf>
    <xf numFmtId="2" fontId="25" fillId="19" borderId="0" xfId="1" applyNumberFormat="1" applyFont="1" applyFill="1" applyBorder="1" applyAlignment="1">
      <alignment vertical="center"/>
    </xf>
    <xf numFmtId="164" fontId="25" fillId="6" borderId="63" xfId="1" applyNumberFormat="1" applyFont="1" applyFill="1" applyBorder="1" applyAlignment="1">
      <alignment vertical="center" wrapText="1"/>
    </xf>
    <xf numFmtId="164" fontId="25" fillId="0" borderId="63" xfId="1" applyNumberFormat="1" applyFont="1" applyFill="1" applyBorder="1" applyAlignment="1">
      <alignment vertical="center" wrapText="1"/>
    </xf>
    <xf numFmtId="164" fontId="25" fillId="0" borderId="63" xfId="1" applyNumberFormat="1" applyFont="1" applyFill="1" applyBorder="1" applyAlignment="1">
      <alignment horizontal="left" vertical="center"/>
    </xf>
    <xf numFmtId="164" fontId="27" fillId="0" borderId="63" xfId="1" applyNumberFormat="1" applyFont="1" applyFill="1" applyBorder="1" applyAlignment="1" applyProtection="1">
      <alignment horizontal="left" vertical="center" wrapText="1"/>
      <protection locked="0"/>
    </xf>
    <xf numFmtId="164" fontId="27" fillId="0" borderId="63" xfId="1" applyNumberFormat="1" applyFont="1" applyFill="1" applyBorder="1" applyAlignment="1" applyProtection="1">
      <alignment vertical="center" wrapText="1"/>
      <protection locked="0"/>
    </xf>
    <xf numFmtId="164" fontId="27" fillId="0" borderId="64" xfId="1" applyNumberFormat="1" applyFont="1" applyFill="1" applyBorder="1" applyAlignment="1" applyProtection="1">
      <alignment vertical="center" wrapText="1"/>
      <protection locked="0"/>
    </xf>
    <xf numFmtId="164" fontId="27" fillId="6" borderId="0" xfId="1" applyNumberFormat="1" applyFont="1" applyFill="1" applyBorder="1" applyAlignment="1" applyProtection="1">
      <alignment vertical="center" wrapText="1"/>
      <protection locked="0"/>
    </xf>
    <xf numFmtId="42" fontId="27" fillId="16" borderId="67" xfId="1" applyNumberFormat="1" applyFont="1" applyFill="1" applyBorder="1" applyAlignment="1" applyProtection="1">
      <alignment vertical="center"/>
      <protection locked="0"/>
    </xf>
    <xf numFmtId="42" fontId="27" fillId="16" borderId="68" xfId="1" applyNumberFormat="1" applyFont="1" applyFill="1" applyBorder="1" applyAlignment="1" applyProtection="1">
      <alignment vertical="center"/>
      <protection locked="0"/>
    </xf>
    <xf numFmtId="42" fontId="27" fillId="17" borderId="0" xfId="1" applyNumberFormat="1" applyFont="1" applyFill="1" applyBorder="1" applyAlignment="1" applyProtection="1">
      <alignment vertical="center"/>
      <protection locked="0"/>
    </xf>
    <xf numFmtId="42" fontId="27" fillId="17" borderId="69" xfId="1" applyNumberFormat="1" applyFont="1" applyFill="1" applyBorder="1" applyAlignment="1" applyProtection="1">
      <alignment vertical="center"/>
      <protection locked="0"/>
    </xf>
    <xf numFmtId="164" fontId="27" fillId="0" borderId="0" xfId="1" applyNumberFormat="1" applyFont="1" applyFill="1" applyAlignment="1" applyProtection="1">
      <alignment vertical="center"/>
      <protection locked="0"/>
    </xf>
    <xf numFmtId="164" fontId="4" fillId="0" borderId="24" xfId="1" applyFont="1" applyFill="1" applyBorder="1" applyAlignment="1" applyProtection="1">
      <alignment vertical="center"/>
    </xf>
    <xf numFmtId="164" fontId="4" fillId="0" borderId="25" xfId="1" applyFont="1" applyFill="1" applyBorder="1" applyAlignment="1" applyProtection="1">
      <alignment horizontal="center" vertical="center"/>
    </xf>
    <xf numFmtId="165" fontId="4" fillId="0" borderId="26" xfId="1" applyNumberFormat="1" applyFont="1" applyFill="1" applyBorder="1" applyAlignment="1" applyProtection="1">
      <alignment horizontal="center" vertical="center"/>
    </xf>
    <xf numFmtId="165" fontId="4" fillId="0" borderId="0" xfId="1" applyNumberFormat="1" applyFont="1" applyFill="1" applyBorder="1" applyAlignment="1" applyProtection="1">
      <alignment horizontal="center" vertical="center"/>
    </xf>
    <xf numFmtId="171" fontId="4" fillId="0" borderId="77" xfId="8" applyNumberFormat="1" applyFont="1" applyFill="1" applyBorder="1" applyAlignment="1" applyProtection="1">
      <alignment horizontal="center" vertical="center"/>
    </xf>
    <xf numFmtId="171" fontId="4" fillId="21" borderId="29" xfId="8" applyNumberFormat="1" applyFont="1" applyFill="1" applyBorder="1" applyAlignment="1" applyProtection="1">
      <alignment horizontal="center" vertical="center"/>
    </xf>
    <xf numFmtId="171" fontId="4" fillId="22" borderId="2" xfId="8" applyNumberFormat="1" applyFont="1" applyFill="1" applyBorder="1" applyAlignment="1" applyProtection="1">
      <alignment horizontal="center" vertical="center"/>
    </xf>
    <xf numFmtId="171" fontId="4" fillId="22" borderId="30" xfId="8" applyNumberFormat="1" applyFont="1" applyFill="1" applyBorder="1" applyAlignment="1" applyProtection="1">
      <alignment horizontal="center" vertical="center"/>
    </xf>
    <xf numFmtId="165" fontId="4" fillId="22" borderId="7" xfId="1" applyNumberFormat="1" applyFont="1" applyFill="1" applyBorder="1" applyAlignment="1" applyProtection="1">
      <alignment horizontal="center" vertical="center"/>
    </xf>
    <xf numFmtId="171" fontId="4" fillId="22" borderId="1" xfId="8" applyNumberFormat="1" applyFont="1" applyFill="1" applyBorder="1" applyAlignment="1" applyProtection="1">
      <alignment vertical="center"/>
    </xf>
    <xf numFmtId="171" fontId="4" fillId="22" borderId="78" xfId="8" applyNumberFormat="1" applyFont="1" applyFill="1" applyBorder="1" applyAlignment="1" applyProtection="1">
      <alignment vertical="center"/>
    </xf>
    <xf numFmtId="171" fontId="22" fillId="22" borderId="32" xfId="8" applyNumberFormat="1" applyFont="1" applyFill="1" applyBorder="1" applyAlignment="1" applyProtection="1">
      <alignment vertical="center"/>
    </xf>
    <xf numFmtId="171" fontId="4" fillId="23" borderId="33" xfId="8" applyNumberFormat="1" applyFont="1" applyFill="1" applyBorder="1" applyAlignment="1" applyProtection="1">
      <alignment vertical="center"/>
    </xf>
    <xf numFmtId="171" fontId="4" fillId="22" borderId="2" xfId="8" applyNumberFormat="1" applyFont="1" applyFill="1" applyBorder="1" applyAlignment="1" applyProtection="1">
      <alignment vertical="center"/>
    </xf>
    <xf numFmtId="171" fontId="4" fillId="22" borderId="79" xfId="8" applyNumberFormat="1" applyFont="1" applyFill="1" applyBorder="1" applyAlignment="1" applyProtection="1">
      <alignment vertical="center"/>
    </xf>
    <xf numFmtId="171" fontId="22" fillId="0" borderId="80" xfId="8" applyNumberFormat="1" applyFont="1" applyFill="1" applyBorder="1" applyAlignment="1" applyProtection="1">
      <alignment vertical="center"/>
    </xf>
    <xf numFmtId="171" fontId="4" fillId="22" borderId="81" xfId="8" applyNumberFormat="1" applyFont="1" applyFill="1" applyBorder="1" applyAlignment="1" applyProtection="1">
      <alignment vertical="center"/>
    </xf>
    <xf numFmtId="171" fontId="4" fillId="22" borderId="82" xfId="8" applyNumberFormat="1" applyFont="1" applyFill="1" applyBorder="1" applyAlignment="1" applyProtection="1">
      <alignment vertical="center"/>
    </xf>
    <xf numFmtId="171" fontId="4" fillId="24" borderId="38" xfId="8" applyNumberFormat="1" applyFont="1" applyFill="1" applyBorder="1" applyAlignment="1" applyProtection="1">
      <alignment vertical="center"/>
    </xf>
    <xf numFmtId="171" fontId="4" fillId="12" borderId="38" xfId="8" applyNumberFormat="1" applyFont="1" applyFill="1" applyBorder="1" applyAlignment="1" applyProtection="1">
      <alignment vertical="center"/>
    </xf>
    <xf numFmtId="2" fontId="4" fillId="11" borderId="3" xfId="1" applyNumberFormat="1" applyFont="1" applyFill="1" applyBorder="1" applyAlignment="1" applyProtection="1">
      <alignment vertical="center"/>
    </xf>
    <xf numFmtId="2" fontId="4" fillId="14" borderId="39" xfId="1" applyNumberFormat="1" applyFont="1" applyFill="1" applyBorder="1" applyAlignment="1" applyProtection="1">
      <alignment vertical="center"/>
    </xf>
    <xf numFmtId="42" fontId="4" fillId="9" borderId="3" xfId="1" applyNumberFormat="1" applyFont="1" applyFill="1" applyBorder="1" applyAlignment="1" applyProtection="1">
      <alignment vertical="center"/>
    </xf>
    <xf numFmtId="42" fontId="7" fillId="9" borderId="3" xfId="1" applyNumberFormat="1" applyFont="1" applyFill="1" applyBorder="1" applyAlignment="1" applyProtection="1">
      <alignment horizontal="center" vertical="center"/>
    </xf>
    <xf numFmtId="164" fontId="4" fillId="9" borderId="3" xfId="1" applyNumberFormat="1" applyFont="1" applyFill="1" applyBorder="1" applyAlignment="1" applyProtection="1">
      <alignment vertical="center"/>
    </xf>
    <xf numFmtId="164" fontId="30" fillId="9" borderId="83" xfId="1" applyFont="1" applyFill="1" applyBorder="1" applyAlignment="1" applyProtection="1">
      <alignment vertical="center" wrapText="1"/>
    </xf>
    <xf numFmtId="164" fontId="3" fillId="9" borderId="84" xfId="1" applyFont="1" applyFill="1" applyBorder="1" applyAlignment="1" applyProtection="1">
      <alignment vertical="center" wrapText="1"/>
    </xf>
    <xf numFmtId="42" fontId="4" fillId="25" borderId="85" xfId="1" applyNumberFormat="1" applyFont="1" applyFill="1" applyBorder="1" applyAlignment="1" applyProtection="1">
      <alignment vertical="center"/>
    </xf>
    <xf numFmtId="42" fontId="4" fillId="25" borderId="86" xfId="1" applyNumberFormat="1" applyFont="1" applyFill="1" applyBorder="1" applyAlignment="1" applyProtection="1">
      <alignment vertical="center"/>
    </xf>
    <xf numFmtId="42" fontId="4" fillId="25" borderId="87" xfId="1" applyNumberFormat="1" applyFont="1" applyFill="1" applyBorder="1" applyAlignment="1" applyProtection="1">
      <alignment vertical="center"/>
    </xf>
    <xf numFmtId="42" fontId="22" fillId="22" borderId="2" xfId="1" applyNumberFormat="1" applyFont="1" applyFill="1" applyBorder="1" applyAlignment="1" applyProtection="1">
      <alignment vertical="center"/>
    </xf>
    <xf numFmtId="42" fontId="22" fillId="22" borderId="47" xfId="1" applyNumberFormat="1" applyFont="1" applyFill="1" applyBorder="1" applyAlignment="1" applyProtection="1">
      <alignment vertical="center"/>
    </xf>
    <xf numFmtId="164" fontId="4" fillId="0" borderId="0" xfId="1" applyFont="1" applyFill="1" applyAlignment="1" applyProtection="1">
      <alignment vertical="center"/>
    </xf>
    <xf numFmtId="164" fontId="4" fillId="12" borderId="88" xfId="1" applyFont="1" applyFill="1" applyBorder="1" applyAlignment="1" applyProtection="1">
      <alignment horizontal="center" vertical="center" wrapText="1"/>
    </xf>
    <xf numFmtId="165" fontId="3" fillId="0" borderId="0" xfId="1" applyNumberFormat="1" applyFont="1" applyFill="1" applyBorder="1" applyAlignment="1" applyProtection="1">
      <alignment horizontal="center" vertical="center"/>
    </xf>
    <xf numFmtId="165" fontId="3" fillId="26" borderId="0" xfId="1" applyNumberFormat="1" applyFont="1" applyFill="1" applyBorder="1" applyAlignment="1" applyProtection="1">
      <alignment horizontal="center" vertical="center"/>
    </xf>
    <xf numFmtId="164" fontId="3" fillId="0" borderId="0" xfId="1" applyFont="1" applyFill="1" applyAlignment="1" applyProtection="1">
      <alignment vertical="center"/>
    </xf>
    <xf numFmtId="164" fontId="3" fillId="0" borderId="0" xfId="1" applyFont="1" applyFill="1" applyBorder="1" applyAlignment="1">
      <alignment vertical="center"/>
    </xf>
    <xf numFmtId="164" fontId="3" fillId="0" borderId="0" xfId="1" applyFont="1" applyFill="1" applyBorder="1" applyAlignment="1" applyProtection="1">
      <alignment horizontal="center" vertical="center"/>
    </xf>
    <xf numFmtId="164" fontId="3" fillId="0" borderId="0" xfId="1" applyFont="1" applyFill="1" applyBorder="1" applyAlignment="1" applyProtection="1">
      <alignment horizontal="center" vertical="center" wrapText="1"/>
    </xf>
    <xf numFmtId="9" fontId="3" fillId="0" borderId="0" xfId="1" applyNumberFormat="1" applyFont="1" applyFill="1" applyBorder="1" applyAlignment="1" applyProtection="1">
      <alignment horizontal="center" vertical="center"/>
    </xf>
    <xf numFmtId="42" fontId="3" fillId="26" borderId="0" xfId="1" applyNumberFormat="1" applyFont="1" applyFill="1" applyBorder="1" applyAlignment="1" applyProtection="1">
      <alignment vertical="center"/>
    </xf>
    <xf numFmtId="42" fontId="3" fillId="10" borderId="0" xfId="1" applyNumberFormat="1" applyFont="1" applyFill="1" applyBorder="1" applyAlignment="1" applyProtection="1">
      <alignment horizontal="center" vertical="center"/>
    </xf>
    <xf numFmtId="42" fontId="3" fillId="26" borderId="0" xfId="1" applyNumberFormat="1" applyFont="1" applyFill="1" applyBorder="1" applyAlignment="1" applyProtection="1">
      <alignment horizontal="center" vertical="center"/>
    </xf>
    <xf numFmtId="42" fontId="3" fillId="11" borderId="0" xfId="1" applyNumberFormat="1" applyFont="1" applyFill="1" applyBorder="1" applyAlignment="1" applyProtection="1">
      <alignment vertical="center"/>
    </xf>
    <xf numFmtId="42" fontId="22" fillId="0" borderId="0" xfId="1" applyNumberFormat="1" applyFont="1" applyFill="1" applyBorder="1" applyAlignment="1" applyProtection="1">
      <alignment vertical="center"/>
    </xf>
    <xf numFmtId="42" fontId="3" fillId="12" borderId="0" xfId="1" applyNumberFormat="1" applyFont="1" applyFill="1" applyBorder="1" applyAlignment="1" applyProtection="1">
      <alignment vertical="center"/>
    </xf>
    <xf numFmtId="2" fontId="3" fillId="11" borderId="0" xfId="1" applyNumberFormat="1" applyFont="1" applyFill="1" applyBorder="1" applyAlignment="1" applyProtection="1">
      <alignment vertical="center"/>
    </xf>
    <xf numFmtId="2" fontId="3" fillId="27" borderId="0" xfId="1" applyNumberFormat="1" applyFont="1" applyFill="1" applyBorder="1" applyAlignment="1" applyProtection="1">
      <alignment vertical="center"/>
    </xf>
    <xf numFmtId="42" fontId="3" fillId="8" borderId="0" xfId="1" applyNumberFormat="1" applyFont="1" applyFill="1" applyBorder="1" applyAlignment="1" applyProtection="1">
      <alignment vertical="center"/>
    </xf>
    <xf numFmtId="164" fontId="3" fillId="0" borderId="0" xfId="1" applyNumberFormat="1" applyFont="1" applyFill="1" applyBorder="1" applyAlignment="1">
      <alignment vertical="center"/>
    </xf>
    <xf numFmtId="164" fontId="3" fillId="0" borderId="0" xfId="1" applyNumberFormat="1" applyFont="1" applyFill="1" applyBorder="1" applyAlignment="1">
      <alignment horizontal="center" vertical="center"/>
    </xf>
    <xf numFmtId="164" fontId="37" fillId="0" borderId="0" xfId="5" applyNumberFormat="1" applyFont="1" applyAlignment="1" applyProtection="1">
      <alignment horizontal="center" vertical="center" wrapText="1"/>
    </xf>
    <xf numFmtId="164" fontId="38" fillId="0" borderId="0" xfId="1" applyNumberFormat="1" applyFont="1" applyAlignment="1">
      <alignment horizontal="center" vertical="center" wrapText="1"/>
    </xf>
    <xf numFmtId="164" fontId="39" fillId="0" borderId="0" xfId="1" applyNumberFormat="1" applyFont="1" applyAlignment="1">
      <alignment vertical="center" wrapText="1"/>
    </xf>
    <xf numFmtId="164" fontId="40" fillId="0" borderId="0" xfId="1" applyNumberFormat="1" applyFont="1" applyAlignment="1">
      <alignment vertical="center" wrapText="1"/>
    </xf>
    <xf numFmtId="164" fontId="41" fillId="0" borderId="0" xfId="1" applyNumberFormat="1" applyFont="1" applyAlignment="1">
      <alignment vertical="center" wrapText="1"/>
    </xf>
    <xf numFmtId="164" fontId="42" fillId="0" borderId="0" xfId="1" applyNumberFormat="1" applyFont="1" applyAlignment="1">
      <alignment horizontal="center" vertical="center" wrapText="1"/>
    </xf>
    <xf numFmtId="164" fontId="43" fillId="34" borderId="0" xfId="1" applyNumberFormat="1" applyFont="1" applyFill="1" applyAlignment="1">
      <alignment vertical="center"/>
    </xf>
    <xf numFmtId="164" fontId="44" fillId="0" borderId="0" xfId="1" applyNumberFormat="1" applyFont="1" applyFill="1" applyAlignment="1">
      <alignment horizontal="center" vertical="center" wrapText="1"/>
    </xf>
    <xf numFmtId="165" fontId="45" fillId="0" borderId="0" xfId="1" applyNumberFormat="1" applyFont="1" applyAlignment="1" applyProtection="1">
      <alignment horizontal="center" vertical="center" wrapText="1"/>
      <protection hidden="1"/>
    </xf>
    <xf numFmtId="164" fontId="46" fillId="12" borderId="9" xfId="1" applyNumberFormat="1" applyFont="1" applyFill="1" applyBorder="1" applyAlignment="1">
      <alignment horizontal="center" vertical="center" wrapText="1"/>
    </xf>
    <xf numFmtId="164" fontId="17" fillId="12" borderId="9" xfId="1" applyNumberFormat="1" applyFont="1" applyFill="1" applyBorder="1" applyAlignment="1">
      <alignment horizontal="center" vertical="center" wrapText="1"/>
    </xf>
    <xf numFmtId="164" fontId="47" fillId="0" borderId="0" xfId="1" applyNumberFormat="1" applyFont="1" applyAlignment="1">
      <alignment horizontal="center" vertical="center" wrapText="1"/>
    </xf>
    <xf numFmtId="164" fontId="48" fillId="0" borderId="0" xfId="1" applyNumberFormat="1" applyFont="1" applyAlignment="1">
      <alignment horizontal="center" vertical="center" wrapText="1"/>
    </xf>
    <xf numFmtId="164" fontId="2" fillId="35" borderId="10" xfId="1" applyNumberFormat="1" applyFont="1" applyFill="1" applyBorder="1" applyAlignment="1">
      <alignment horizontal="left" vertical="center" indent="1"/>
    </xf>
    <xf numFmtId="164" fontId="43" fillId="35" borderId="74" xfId="1" applyNumberFormat="1" applyFont="1" applyFill="1" applyBorder="1" applyAlignment="1">
      <alignment vertical="center"/>
    </xf>
    <xf numFmtId="164" fontId="39" fillId="35" borderId="74" xfId="1" applyNumberFormat="1" applyFont="1" applyFill="1" applyBorder="1" applyAlignment="1">
      <alignment vertical="center"/>
    </xf>
    <xf numFmtId="164" fontId="40" fillId="35" borderId="74" xfId="1" applyNumberFormat="1" applyFont="1" applyFill="1" applyBorder="1" applyAlignment="1">
      <alignment vertical="center"/>
    </xf>
    <xf numFmtId="164" fontId="41" fillId="35" borderId="74" xfId="1" applyNumberFormat="1" applyFont="1" applyFill="1" applyBorder="1" applyAlignment="1">
      <alignment vertical="center" wrapText="1"/>
    </xf>
    <xf numFmtId="164" fontId="42" fillId="35" borderId="74" xfId="1" applyNumberFormat="1" applyFont="1" applyFill="1" applyBorder="1" applyAlignment="1">
      <alignment horizontal="center" vertical="center" wrapText="1"/>
    </xf>
    <xf numFmtId="164" fontId="42" fillId="35" borderId="8" xfId="1" applyNumberFormat="1" applyFont="1" applyFill="1" applyBorder="1" applyAlignment="1">
      <alignment horizontal="center" vertical="center" wrapText="1"/>
    </xf>
    <xf numFmtId="164" fontId="49" fillId="0" borderId="0" xfId="1" applyNumberFormat="1" applyFont="1" applyBorder="1" applyAlignment="1">
      <alignment vertical="center" wrapText="1"/>
    </xf>
    <xf numFmtId="164" fontId="49" fillId="0" borderId="0" xfId="1" applyNumberFormat="1" applyFont="1" applyAlignment="1">
      <alignment vertical="center" wrapText="1"/>
    </xf>
    <xf numFmtId="164" fontId="43" fillId="12" borderId="10" xfId="1" applyNumberFormat="1" applyFont="1" applyFill="1" applyBorder="1" applyAlignment="1">
      <alignment horizontal="left" vertical="center" indent="2"/>
    </xf>
    <xf numFmtId="164" fontId="50" fillId="12" borderId="74" xfId="1" applyNumberFormat="1" applyFont="1" applyFill="1" applyBorder="1" applyAlignment="1">
      <alignment vertical="center"/>
    </xf>
    <xf numFmtId="164" fontId="51" fillId="12" borderId="74" xfId="1" applyNumberFormat="1" applyFont="1" applyFill="1" applyBorder="1" applyAlignment="1">
      <alignment vertical="center"/>
    </xf>
    <xf numFmtId="164" fontId="52" fillId="12" borderId="74" xfId="1" applyNumberFormat="1" applyFont="1" applyFill="1" applyBorder="1" applyAlignment="1">
      <alignment vertical="center"/>
    </xf>
    <xf numFmtId="164" fontId="51" fillId="12" borderId="74" xfId="1" applyNumberFormat="1" applyFont="1" applyFill="1" applyBorder="1" applyAlignment="1">
      <alignment horizontal="center" vertical="center"/>
    </xf>
    <xf numFmtId="164" fontId="51" fillId="12" borderId="8" xfId="1" applyNumberFormat="1" applyFont="1" applyFill="1" applyBorder="1" applyAlignment="1">
      <alignment horizontal="center" vertical="center"/>
    </xf>
    <xf numFmtId="164" fontId="53" fillId="0" borderId="9" xfId="1" applyNumberFormat="1" applyFont="1" applyFill="1" applyBorder="1" applyAlignment="1">
      <alignment horizontal="center" vertical="center"/>
    </xf>
    <xf numFmtId="164" fontId="49" fillId="0" borderId="9" xfId="1" applyNumberFormat="1" applyFont="1" applyBorder="1" applyAlignment="1">
      <alignment vertical="center" wrapText="1"/>
    </xf>
    <xf numFmtId="1" fontId="55" fillId="0" borderId="9" xfId="1" applyNumberFormat="1" applyFont="1" applyFill="1" applyBorder="1" applyAlignment="1">
      <alignment horizontal="center" vertical="center"/>
    </xf>
    <xf numFmtId="165" fontId="56" fillId="0" borderId="9" xfId="1" applyNumberFormat="1" applyFont="1" applyFill="1" applyBorder="1" applyAlignment="1">
      <alignment horizontal="center" vertical="center" wrapText="1"/>
    </xf>
    <xf numFmtId="165" fontId="56" fillId="0" borderId="74" xfId="1" applyNumberFormat="1" applyFont="1" applyFill="1" applyBorder="1" applyAlignment="1">
      <alignment horizontal="center" vertical="center" wrapText="1"/>
    </xf>
    <xf numFmtId="164" fontId="56" fillId="0" borderId="74" xfId="1" applyNumberFormat="1" applyFont="1" applyFill="1" applyBorder="1" applyAlignment="1">
      <alignment horizontal="left" vertical="center" wrapText="1"/>
    </xf>
    <xf numFmtId="164" fontId="57" fillId="0" borderId="74" xfId="1" applyNumberFormat="1" applyFont="1" applyFill="1" applyBorder="1" applyAlignment="1">
      <alignment horizontal="left" vertical="center" wrapText="1"/>
    </xf>
    <xf numFmtId="14" fontId="57" fillId="0" borderId="74" xfId="1" applyNumberFormat="1" applyFont="1" applyFill="1" applyBorder="1" applyAlignment="1">
      <alignment horizontal="center" vertical="center" wrapText="1"/>
    </xf>
    <xf numFmtId="164" fontId="2" fillId="35" borderId="10" xfId="1" applyNumberFormat="1" applyFont="1" applyFill="1" applyBorder="1" applyAlignment="1">
      <alignment horizontal="left" vertical="center"/>
    </xf>
    <xf numFmtId="164" fontId="41" fillId="35" borderId="74" xfId="1" applyNumberFormat="1" applyFont="1" applyFill="1" applyBorder="1" applyAlignment="1">
      <alignment vertical="center"/>
    </xf>
    <xf numFmtId="164" fontId="42" fillId="35" borderId="74" xfId="1" applyNumberFormat="1" applyFont="1" applyFill="1" applyBorder="1" applyAlignment="1">
      <alignment horizontal="center" vertical="center"/>
    </xf>
    <xf numFmtId="164" fontId="59" fillId="12" borderId="74" xfId="1" applyNumberFormat="1" applyFont="1" applyFill="1" applyBorder="1" applyAlignment="1">
      <alignment vertical="center"/>
    </xf>
    <xf numFmtId="164" fontId="55" fillId="12" borderId="74" xfId="1" applyNumberFormat="1" applyFont="1" applyFill="1" applyBorder="1" applyAlignment="1">
      <alignment vertical="center"/>
    </xf>
    <xf numFmtId="164" fontId="40" fillId="12" borderId="74" xfId="1" applyNumberFormat="1" applyFont="1" applyFill="1" applyBorder="1" applyAlignment="1">
      <alignment vertical="center"/>
    </xf>
    <xf numFmtId="164" fontId="55" fillId="12" borderId="74" xfId="1" applyNumberFormat="1" applyFont="1" applyFill="1" applyBorder="1" applyAlignment="1">
      <alignment horizontal="center" vertical="center"/>
    </xf>
    <xf numFmtId="164" fontId="10" fillId="6" borderId="0" xfId="1" applyFont="1" applyFill="1" applyBorder="1" applyAlignment="1" applyProtection="1">
      <alignment horizontal="centerContinuous" vertical="center"/>
    </xf>
    <xf numFmtId="164" fontId="10" fillId="8" borderId="21" xfId="1" applyFont="1" applyFill="1" applyBorder="1" applyAlignment="1" applyProtection="1">
      <alignment horizontal="centerContinuous" vertical="center"/>
    </xf>
    <xf numFmtId="164" fontId="10" fillId="8" borderId="22" xfId="1" applyFont="1" applyFill="1" applyBorder="1" applyAlignment="1" applyProtection="1">
      <alignment horizontal="centerContinuous" vertical="center"/>
    </xf>
    <xf numFmtId="164" fontId="10" fillId="8" borderId="23" xfId="1" applyFont="1" applyFill="1" applyBorder="1" applyAlignment="1" applyProtection="1">
      <alignment horizontal="centerContinuous" vertical="center"/>
    </xf>
    <xf numFmtId="164" fontId="3" fillId="0" borderId="0" xfId="1" applyFont="1" applyFill="1" applyAlignment="1" applyProtection="1">
      <alignment vertical="center" wrapText="1"/>
    </xf>
    <xf numFmtId="164" fontId="26" fillId="0" borderId="49" xfId="1" applyNumberFormat="1" applyFont="1" applyFill="1" applyBorder="1" applyAlignment="1" applyProtection="1">
      <alignment horizontal="center" vertical="center"/>
      <protection locked="0"/>
    </xf>
    <xf numFmtId="9" fontId="26" fillId="0" borderId="49" xfId="1" applyNumberFormat="1" applyFont="1" applyFill="1" applyBorder="1" applyAlignment="1" applyProtection="1">
      <alignment horizontal="center" vertical="center"/>
      <protection locked="0"/>
    </xf>
    <xf numFmtId="165" fontId="26" fillId="0" borderId="51" xfId="1" applyNumberFormat="1" applyFont="1" applyFill="1" applyBorder="1" applyAlignment="1" applyProtection="1">
      <alignment horizontal="center" vertical="center"/>
      <protection locked="0"/>
    </xf>
    <xf numFmtId="165" fontId="26" fillId="0" borderId="0" xfId="1" applyNumberFormat="1" applyFont="1" applyFill="1" applyBorder="1" applyAlignment="1" applyProtection="1">
      <alignment horizontal="center" vertical="center"/>
      <protection locked="0"/>
    </xf>
    <xf numFmtId="171" fontId="26" fillId="0" borderId="112" xfId="11" applyNumberFormat="1" applyFont="1" applyFill="1" applyBorder="1" applyAlignment="1" applyProtection="1">
      <alignment horizontal="center" vertical="center"/>
      <protection locked="0"/>
    </xf>
    <xf numFmtId="171" fontId="26" fillId="0" borderId="113" xfId="11" applyNumberFormat="1" applyFont="1" applyFill="1" applyBorder="1" applyAlignment="1" applyProtection="1">
      <alignment horizontal="center" vertical="center"/>
      <protection locked="0"/>
    </xf>
    <xf numFmtId="171" fontId="26" fillId="18" borderId="72" xfId="11" applyNumberFormat="1" applyFont="1" applyFill="1" applyBorder="1" applyAlignment="1" applyProtection="1">
      <alignment horizontal="center" vertical="center"/>
      <protection locked="0"/>
    </xf>
    <xf numFmtId="171" fontId="26" fillId="0" borderId="73" xfId="11" applyNumberFormat="1" applyFont="1" applyFill="1" applyBorder="1" applyAlignment="1" applyProtection="1">
      <alignment horizontal="center" vertical="center"/>
      <protection locked="0"/>
    </xf>
    <xf numFmtId="171" fontId="26" fillId="19" borderId="55" xfId="11" applyNumberFormat="1" applyFont="1" applyFill="1" applyBorder="1" applyAlignment="1" applyProtection="1">
      <alignment vertical="center"/>
      <protection locked="0"/>
    </xf>
    <xf numFmtId="171" fontId="26" fillId="6" borderId="75" xfId="11" applyNumberFormat="1" applyFont="1" applyFill="1" applyBorder="1" applyAlignment="1" applyProtection="1">
      <alignment vertical="center"/>
      <protection locked="0"/>
    </xf>
    <xf numFmtId="171" fontId="26" fillId="0" borderId="89" xfId="11" applyNumberFormat="1" applyFont="1" applyFill="1" applyBorder="1" applyAlignment="1" applyProtection="1">
      <alignment vertical="center"/>
      <protection locked="0"/>
    </xf>
    <xf numFmtId="171" fontId="26" fillId="0" borderId="92" xfId="11" applyNumberFormat="1" applyFont="1" applyFill="1" applyBorder="1" applyAlignment="1" applyProtection="1">
      <alignment vertical="center"/>
      <protection locked="0"/>
    </xf>
    <xf numFmtId="171" fontId="26" fillId="0" borderId="114" xfId="12" applyNumberFormat="1" applyFont="1" applyFill="1" applyBorder="1" applyAlignment="1" applyProtection="1">
      <alignment vertical="center"/>
      <protection locked="0"/>
    </xf>
    <xf numFmtId="171" fontId="26" fillId="20" borderId="76" xfId="11" applyNumberFormat="1" applyFont="1" applyFill="1" applyBorder="1" applyAlignment="1" applyProtection="1">
      <alignment vertical="center"/>
      <protection locked="0"/>
    </xf>
    <xf numFmtId="2" fontId="26" fillId="19" borderId="0" xfId="1" applyNumberFormat="1" applyFont="1" applyFill="1" applyBorder="1" applyAlignment="1" applyProtection="1">
      <alignment vertical="center"/>
      <protection locked="0"/>
    </xf>
    <xf numFmtId="2" fontId="26" fillId="27" borderId="39" xfId="1" applyNumberFormat="1" applyFont="1" applyFill="1" applyBorder="1" applyAlignment="1" applyProtection="1">
      <alignment vertical="center"/>
      <protection locked="0"/>
    </xf>
    <xf numFmtId="164" fontId="26" fillId="6" borderId="63" xfId="1" applyNumberFormat="1" applyFont="1" applyFill="1" applyBorder="1" applyAlignment="1" applyProtection="1">
      <alignment vertical="center" wrapText="1"/>
      <protection locked="0"/>
    </xf>
    <xf numFmtId="164" fontId="26" fillId="0" borderId="0" xfId="1" applyNumberFormat="1" applyFont="1" applyFill="1" applyAlignment="1" applyProtection="1">
      <alignment vertical="center"/>
      <protection locked="0"/>
    </xf>
    <xf numFmtId="164" fontId="62" fillId="0" borderId="49" xfId="1" applyNumberFormat="1" applyFont="1" applyFill="1" applyBorder="1" applyAlignment="1" applyProtection="1">
      <alignment horizontal="center" vertical="center"/>
      <protection locked="0"/>
    </xf>
    <xf numFmtId="9" fontId="61" fillId="0" borderId="49" xfId="1" applyNumberFormat="1" applyFont="1" applyFill="1" applyBorder="1" applyAlignment="1" applyProtection="1">
      <alignment horizontal="center" vertical="center"/>
      <protection locked="0"/>
    </xf>
    <xf numFmtId="171" fontId="26" fillId="0" borderId="115" xfId="11" applyNumberFormat="1" applyFont="1" applyFill="1" applyBorder="1" applyAlignment="1" applyProtection="1">
      <alignment horizontal="center" vertical="center"/>
      <protection locked="0"/>
    </xf>
    <xf numFmtId="164" fontId="62" fillId="0" borderId="48" xfId="1" applyNumberFormat="1" applyFont="1" applyFill="1" applyBorder="1" applyAlignment="1" applyProtection="1">
      <alignment vertical="center"/>
      <protection locked="0"/>
    </xf>
    <xf numFmtId="164" fontId="62" fillId="0" borderId="49" xfId="1" applyNumberFormat="1" applyFont="1" applyFill="1" applyBorder="1" applyAlignment="1" applyProtection="1">
      <alignment horizontal="center" vertical="center" wrapText="1"/>
      <protection locked="0"/>
    </xf>
    <xf numFmtId="171" fontId="4" fillId="0" borderId="77" xfId="12" applyNumberFormat="1" applyFont="1" applyFill="1" applyBorder="1" applyAlignment="1" applyProtection="1">
      <alignment horizontal="center" vertical="center"/>
    </xf>
    <xf numFmtId="171" fontId="4" fillId="21" borderId="29" xfId="12" applyNumberFormat="1" applyFont="1" applyFill="1" applyBorder="1" applyAlignment="1" applyProtection="1">
      <alignment horizontal="center" vertical="center"/>
    </xf>
    <xf numFmtId="171" fontId="4" fillId="22" borderId="2" xfId="12" applyNumberFormat="1" applyFont="1" applyFill="1" applyBorder="1" applyAlignment="1" applyProtection="1">
      <alignment horizontal="center" vertical="center"/>
    </xf>
    <xf numFmtId="171" fontId="4" fillId="22" borderId="30" xfId="12" applyNumberFormat="1" applyFont="1" applyFill="1" applyBorder="1" applyAlignment="1" applyProtection="1">
      <alignment horizontal="center" vertical="center"/>
    </xf>
    <xf numFmtId="171" fontId="4" fillId="22" borderId="1" xfId="12" applyNumberFormat="1" applyFont="1" applyFill="1" applyBorder="1" applyAlignment="1" applyProtection="1">
      <alignment vertical="center"/>
    </xf>
    <xf numFmtId="171" fontId="4" fillId="22" borderId="78" xfId="12" applyNumberFormat="1" applyFont="1" applyFill="1" applyBorder="1" applyAlignment="1" applyProtection="1">
      <alignment vertical="center"/>
    </xf>
    <xf numFmtId="171" fontId="22" fillId="22" borderId="32" xfId="12" applyNumberFormat="1" applyFont="1" applyFill="1" applyBorder="1" applyAlignment="1" applyProtection="1">
      <alignment vertical="center"/>
    </xf>
    <xf numFmtId="171" fontId="4" fillId="23" borderId="33" xfId="12" applyNumberFormat="1" applyFont="1" applyFill="1" applyBorder="1" applyAlignment="1" applyProtection="1">
      <alignment vertical="center"/>
    </xf>
    <xf numFmtId="171" fontId="4" fillId="22" borderId="2" xfId="12" applyNumberFormat="1" applyFont="1" applyFill="1" applyBorder="1" applyAlignment="1" applyProtection="1">
      <alignment vertical="center"/>
    </xf>
    <xf numFmtId="171" fontId="33" fillId="22" borderId="37" xfId="12" applyNumberFormat="1" applyFont="1" applyFill="1" applyBorder="1" applyAlignment="1" applyProtection="1">
      <alignment vertical="center"/>
    </xf>
    <xf numFmtId="171" fontId="4" fillId="22" borderId="79" xfId="12" applyNumberFormat="1" applyFont="1" applyFill="1" applyBorder="1" applyAlignment="1" applyProtection="1">
      <alignment vertical="center"/>
    </xf>
    <xf numFmtId="171" fontId="22" fillId="0" borderId="80" xfId="12" applyNumberFormat="1" applyFont="1" applyFill="1" applyBorder="1" applyAlignment="1" applyProtection="1">
      <alignment vertical="center"/>
    </xf>
    <xf numFmtId="38" fontId="4" fillId="0" borderId="116" xfId="12" applyNumberFormat="1" applyFont="1" applyFill="1" applyBorder="1" applyAlignment="1" applyProtection="1">
      <alignment vertical="center"/>
    </xf>
    <xf numFmtId="171" fontId="22" fillId="0" borderId="82" xfId="12" applyNumberFormat="1" applyFont="1" applyFill="1" applyBorder="1" applyAlignment="1" applyProtection="1">
      <alignment vertical="center"/>
    </xf>
    <xf numFmtId="171" fontId="4" fillId="24" borderId="38" xfId="12" applyNumberFormat="1" applyFont="1" applyFill="1" applyBorder="1" applyAlignment="1" applyProtection="1">
      <alignment vertical="center"/>
    </xf>
    <xf numFmtId="171" fontId="4" fillId="12" borderId="38" xfId="12" applyNumberFormat="1" applyFont="1" applyFill="1" applyBorder="1" applyAlignment="1" applyProtection="1">
      <alignment vertical="center"/>
    </xf>
    <xf numFmtId="164" fontId="3" fillId="0" borderId="7" xfId="1" applyFont="1" applyFill="1" applyBorder="1" applyAlignment="1" applyProtection="1">
      <alignment vertical="center"/>
      <protection locked="0"/>
    </xf>
    <xf numFmtId="164" fontId="3" fillId="0" borderId="7" xfId="1" applyFont="1" applyFill="1" applyBorder="1" applyAlignment="1" applyProtection="1">
      <alignment horizontal="center" vertical="center"/>
      <protection locked="0"/>
    </xf>
    <xf numFmtId="164" fontId="3" fillId="10" borderId="117" xfId="1" applyFont="1" applyFill="1" applyBorder="1" applyAlignment="1" applyProtection="1">
      <alignment vertical="center"/>
      <protection locked="0"/>
    </xf>
    <xf numFmtId="164" fontId="3" fillId="11" borderId="118" xfId="1" applyFont="1" applyFill="1" applyBorder="1" applyAlignment="1" applyProtection="1">
      <alignment vertical="center"/>
      <protection locked="0"/>
    </xf>
    <xf numFmtId="38" fontId="3" fillId="0" borderId="7" xfId="1" applyNumberFormat="1" applyFont="1" applyFill="1" applyBorder="1" applyAlignment="1" applyProtection="1">
      <alignment vertical="center"/>
      <protection locked="0"/>
    </xf>
    <xf numFmtId="42" fontId="3" fillId="12" borderId="119" xfId="1" applyNumberFormat="1" applyFont="1" applyFill="1" applyBorder="1" applyAlignment="1" applyProtection="1">
      <alignment vertical="center"/>
      <protection locked="0"/>
    </xf>
    <xf numFmtId="164" fontId="3" fillId="12" borderId="119" xfId="1" applyFont="1" applyFill="1" applyBorder="1" applyAlignment="1" applyProtection="1">
      <alignment vertical="center"/>
      <protection locked="0"/>
    </xf>
    <xf numFmtId="164" fontId="3" fillId="6" borderId="7" xfId="1" applyFont="1" applyFill="1" applyBorder="1" applyAlignment="1" applyProtection="1">
      <alignment vertical="center"/>
      <protection locked="0"/>
    </xf>
    <xf numFmtId="164" fontId="3" fillId="0" borderId="7" xfId="1" applyNumberFormat="1" applyFont="1" applyFill="1" applyBorder="1" applyAlignment="1" applyProtection="1">
      <alignment vertical="center"/>
      <protection locked="0"/>
    </xf>
    <xf numFmtId="164" fontId="3" fillId="8" borderId="120" xfId="1" applyFont="1" applyFill="1" applyBorder="1" applyAlignment="1" applyProtection="1">
      <alignment vertical="center"/>
      <protection locked="0"/>
    </xf>
    <xf numFmtId="164" fontId="3" fillId="8" borderId="121" xfId="1" applyFont="1" applyFill="1" applyBorder="1" applyAlignment="1" applyProtection="1">
      <alignment vertical="center"/>
      <protection locked="0"/>
    </xf>
    <xf numFmtId="164" fontId="3" fillId="8" borderId="122" xfId="1" applyFont="1" applyFill="1" applyBorder="1" applyAlignment="1" applyProtection="1">
      <alignment vertical="center"/>
      <protection locked="0"/>
    </xf>
    <xf numFmtId="170" fontId="39" fillId="0" borderId="9" xfId="1" applyNumberFormat="1" applyFont="1" applyBorder="1" applyAlignment="1">
      <alignment vertical="center" wrapText="1"/>
    </xf>
    <xf numFmtId="172" fontId="39" fillId="0" borderId="9" xfId="1" applyNumberFormat="1" applyFont="1" applyBorder="1" applyAlignment="1">
      <alignment vertical="center" wrapText="1"/>
    </xf>
    <xf numFmtId="0" fontId="39" fillId="0" borderId="9" xfId="1" applyNumberFormat="1" applyFont="1" applyBorder="1" applyAlignment="1">
      <alignment vertical="center" wrapText="1"/>
    </xf>
    <xf numFmtId="164" fontId="39" fillId="0" borderId="0" xfId="1" applyNumberFormat="1" applyFont="1" applyBorder="1" applyAlignment="1">
      <alignment vertical="center" wrapText="1"/>
    </xf>
    <xf numFmtId="2" fontId="3" fillId="0" borderId="0" xfId="1" applyNumberFormat="1" applyFont="1" applyFill="1" applyBorder="1" applyAlignment="1">
      <alignment vertical="center"/>
    </xf>
    <xf numFmtId="2" fontId="3" fillId="6" borderId="0" xfId="1" applyNumberFormat="1" applyFont="1" applyFill="1" applyBorder="1" applyAlignment="1">
      <alignment vertical="center"/>
    </xf>
    <xf numFmtId="164" fontId="3" fillId="6" borderId="0" xfId="1" applyFont="1" applyFill="1" applyBorder="1" applyAlignment="1">
      <alignment vertical="center"/>
    </xf>
    <xf numFmtId="164" fontId="3" fillId="0" borderId="0" xfId="1" applyFont="1" applyFill="1" applyBorder="1" applyAlignment="1">
      <alignment vertical="center" wrapText="1"/>
    </xf>
    <xf numFmtId="164" fontId="3" fillId="6" borderId="0" xfId="1" applyFont="1" applyFill="1" applyBorder="1" applyAlignment="1">
      <alignment vertical="center" wrapText="1"/>
    </xf>
    <xf numFmtId="164" fontId="37" fillId="0" borderId="0" xfId="5" applyFont="1" applyFill="1" applyBorder="1" applyAlignment="1" applyProtection="1">
      <alignment vertical="center"/>
    </xf>
    <xf numFmtId="164" fontId="10" fillId="0" borderId="0" xfId="1" applyFont="1" applyFill="1" applyBorder="1" applyAlignment="1">
      <alignment vertical="center"/>
    </xf>
    <xf numFmtId="164" fontId="14" fillId="6" borderId="0" xfId="1" applyFont="1" applyFill="1" applyBorder="1" applyAlignment="1">
      <alignment horizontal="center" vertical="center"/>
    </xf>
    <xf numFmtId="164" fontId="10" fillId="6" borderId="0" xfId="1" applyFont="1" applyFill="1" applyBorder="1" applyAlignment="1">
      <alignment horizontal="centerContinuous" vertical="center"/>
    </xf>
    <xf numFmtId="164" fontId="4" fillId="0" borderId="0" xfId="1" applyFont="1" applyFill="1" applyBorder="1" applyAlignment="1">
      <alignment horizontal="center" vertical="center"/>
    </xf>
    <xf numFmtId="2" fontId="4" fillId="0" borderId="0" xfId="1" applyNumberFormat="1" applyFont="1" applyFill="1" applyBorder="1" applyAlignment="1">
      <alignment horizontal="center" vertical="center"/>
    </xf>
    <xf numFmtId="2" fontId="4" fillId="6" borderId="0" xfId="1" applyNumberFormat="1" applyFont="1" applyFill="1" applyBorder="1" applyAlignment="1">
      <alignment horizontal="center" vertical="center"/>
    </xf>
    <xf numFmtId="164" fontId="4" fillId="6" borderId="0" xfId="1" applyFont="1" applyFill="1" applyBorder="1" applyAlignment="1">
      <alignment horizontal="center" vertical="center"/>
    </xf>
    <xf numFmtId="164" fontId="4" fillId="0" borderId="0" xfId="1" applyNumberFormat="1" applyFont="1" applyFill="1" applyBorder="1" applyAlignment="1">
      <alignment horizontal="center" vertical="center"/>
    </xf>
    <xf numFmtId="164" fontId="3" fillId="0" borderId="0" xfId="1" applyFont="1" applyFill="1" applyBorder="1" applyAlignment="1">
      <alignment horizontal="center" vertical="center" wrapText="1"/>
    </xf>
    <xf numFmtId="164" fontId="4" fillId="10" borderId="16" xfId="1" applyFont="1" applyFill="1" applyBorder="1" applyAlignment="1">
      <alignment horizontal="center" vertical="center"/>
    </xf>
    <xf numFmtId="164" fontId="4" fillId="0" borderId="0" xfId="1" quotePrefix="1" applyFont="1" applyFill="1" applyBorder="1" applyAlignment="1">
      <alignment horizontal="center" vertical="center"/>
    </xf>
    <xf numFmtId="164" fontId="4" fillId="11" borderId="17" xfId="1" applyFont="1" applyFill="1" applyBorder="1" applyAlignment="1">
      <alignment horizontal="center" vertical="center"/>
    </xf>
    <xf numFmtId="164" fontId="4" fillId="12" borderId="18" xfId="1" applyFont="1" applyFill="1" applyBorder="1" applyAlignment="1">
      <alignment horizontal="center" vertical="center"/>
    </xf>
    <xf numFmtId="2" fontId="3" fillId="6" borderId="11" xfId="1" applyNumberFormat="1" applyFont="1" applyFill="1" applyBorder="1" applyAlignment="1">
      <alignment horizontal="center" vertical="center"/>
    </xf>
    <xf numFmtId="2" fontId="3" fillId="6" borderId="0" xfId="1" applyNumberFormat="1" applyFont="1" applyFill="1" applyBorder="1" applyAlignment="1">
      <alignment horizontal="center" vertical="center"/>
    </xf>
    <xf numFmtId="164" fontId="14" fillId="6" borderId="0" xfId="1" applyFont="1" applyFill="1" applyBorder="1" applyAlignment="1">
      <alignment horizontal="center" vertical="center" wrapText="1"/>
    </xf>
    <xf numFmtId="164" fontId="10" fillId="8" borderId="21" xfId="1" applyFont="1" applyFill="1" applyBorder="1" applyAlignment="1">
      <alignment horizontal="centerContinuous" vertical="center"/>
    </xf>
    <xf numFmtId="164" fontId="10" fillId="8" borderId="22" xfId="1" applyFont="1" applyFill="1" applyBorder="1" applyAlignment="1">
      <alignment horizontal="centerContinuous" vertical="center"/>
    </xf>
    <xf numFmtId="164" fontId="10" fillId="8" borderId="23" xfId="1" applyFont="1" applyFill="1" applyBorder="1" applyAlignment="1">
      <alignment horizontal="centerContinuous" vertical="center"/>
    </xf>
    <xf numFmtId="41" fontId="4" fillId="0" borderId="24" xfId="1" applyNumberFormat="1" applyFont="1" applyFill="1" applyBorder="1" applyAlignment="1">
      <alignment horizontal="center" vertical="center" wrapText="1"/>
    </xf>
    <xf numFmtId="41" fontId="4" fillId="0" borderId="25" xfId="1" applyNumberFormat="1" applyFont="1" applyFill="1" applyBorder="1" applyAlignment="1">
      <alignment horizontal="center" vertical="center" wrapText="1"/>
    </xf>
    <xf numFmtId="41" fontId="4" fillId="0" borderId="26" xfId="1" applyNumberFormat="1" applyFont="1" applyFill="1" applyBorder="1" applyAlignment="1">
      <alignment horizontal="center" vertical="center" wrapText="1"/>
    </xf>
    <xf numFmtId="41" fontId="4" fillId="0" borderId="0" xfId="1" applyNumberFormat="1" applyFont="1" applyFill="1" applyBorder="1" applyAlignment="1">
      <alignment horizontal="center" vertical="center" wrapText="1"/>
    </xf>
    <xf numFmtId="41" fontId="4" fillId="10" borderId="29" xfId="1" applyNumberFormat="1" applyFont="1" applyFill="1" applyBorder="1" applyAlignment="1">
      <alignment horizontal="center" vertical="center" wrapText="1"/>
    </xf>
    <xf numFmtId="41" fontId="4" fillId="0" borderId="2" xfId="1" applyNumberFormat="1" applyFont="1" applyFill="1" applyBorder="1" applyAlignment="1">
      <alignment horizontal="center" vertical="center" wrapText="1"/>
    </xf>
    <xf numFmtId="41" fontId="4" fillId="0" borderId="30" xfId="1" applyNumberFormat="1" applyFont="1" applyFill="1" applyBorder="1" applyAlignment="1">
      <alignment horizontal="center" vertical="center" wrapText="1"/>
    </xf>
    <xf numFmtId="41" fontId="4" fillId="0" borderId="31" xfId="1" applyNumberFormat="1" applyFont="1" applyFill="1" applyBorder="1" applyAlignment="1">
      <alignment horizontal="center" vertical="center" wrapText="1"/>
    </xf>
    <xf numFmtId="41" fontId="4" fillId="0" borderId="32" xfId="1" applyNumberFormat="1" applyFont="1" applyFill="1" applyBorder="1" applyAlignment="1">
      <alignment horizontal="center" vertical="center" wrapText="1"/>
    </xf>
    <xf numFmtId="41" fontId="22" fillId="6" borderId="28" xfId="1" applyNumberFormat="1" applyFont="1" applyFill="1" applyBorder="1" applyAlignment="1">
      <alignment horizontal="center" vertical="center" wrapText="1"/>
    </xf>
    <xf numFmtId="41" fontId="4" fillId="11" borderId="33" xfId="1" applyNumberFormat="1" applyFont="1" applyFill="1" applyBorder="1" applyAlignment="1">
      <alignment horizontal="center" vertical="center" wrapText="1"/>
    </xf>
    <xf numFmtId="41" fontId="4" fillId="0" borderId="34" xfId="1" applyNumberFormat="1" applyFont="1" applyFill="1" applyBorder="1" applyAlignment="1">
      <alignment horizontal="center" vertical="center" wrapText="1"/>
    </xf>
    <xf numFmtId="41" fontId="4" fillId="0" borderId="35" xfId="1" applyNumberFormat="1" applyFont="1" applyFill="1" applyBorder="1" applyAlignment="1">
      <alignment horizontal="center" vertical="center" wrapText="1"/>
    </xf>
    <xf numFmtId="41" fontId="4" fillId="0" borderId="36" xfId="1" applyNumberFormat="1" applyFont="1" applyFill="1" applyBorder="1" applyAlignment="1">
      <alignment horizontal="center" vertical="center" wrapText="1"/>
    </xf>
    <xf numFmtId="41" fontId="4" fillId="0" borderId="37" xfId="1" applyNumberFormat="1" applyFont="1" applyFill="1" applyBorder="1" applyAlignment="1">
      <alignment horizontal="center" vertical="center" wrapText="1"/>
    </xf>
    <xf numFmtId="41" fontId="4" fillId="0" borderId="47" xfId="1" applyNumberFormat="1" applyFont="1" applyFill="1" applyBorder="1" applyAlignment="1">
      <alignment horizontal="center" vertical="center" wrapText="1"/>
    </xf>
    <xf numFmtId="164" fontId="4" fillId="12" borderId="38" xfId="1" applyFont="1" applyFill="1" applyBorder="1" applyAlignment="1">
      <alignment horizontal="center" vertical="center" wrapText="1"/>
    </xf>
    <xf numFmtId="2" fontId="4" fillId="11" borderId="2" xfId="1" applyNumberFormat="1" applyFont="1" applyFill="1" applyBorder="1" applyAlignment="1">
      <alignment horizontal="center" vertical="center" wrapText="1"/>
    </xf>
    <xf numFmtId="2" fontId="4" fillId="14" borderId="39" xfId="1" applyNumberFormat="1" applyFont="1" applyFill="1" applyBorder="1" applyAlignment="1">
      <alignment horizontal="center" vertical="center" wrapText="1"/>
    </xf>
    <xf numFmtId="41" fontId="4" fillId="15" borderId="3" xfId="1" applyNumberFormat="1" applyFont="1" applyFill="1" applyBorder="1" applyAlignment="1">
      <alignment horizontal="center" vertical="center" wrapText="1"/>
    </xf>
    <xf numFmtId="164" fontId="4" fillId="15" borderId="40" xfId="1" applyNumberFormat="1" applyFont="1" applyFill="1" applyBorder="1" applyAlignment="1">
      <alignment horizontal="center" vertical="center" wrapText="1"/>
    </xf>
    <xf numFmtId="164" fontId="4" fillId="15" borderId="41" xfId="1" applyNumberFormat="1" applyFont="1" applyFill="1" applyBorder="1" applyAlignment="1">
      <alignment horizontal="center" vertical="center" wrapText="1"/>
    </xf>
    <xf numFmtId="164" fontId="23" fillId="13" borderId="42" xfId="1" applyFont="1" applyFill="1" applyBorder="1" applyAlignment="1">
      <alignment horizontal="center" vertical="center" wrapText="1"/>
    </xf>
    <xf numFmtId="164" fontId="22" fillId="13" borderId="43" xfId="1" applyFont="1" applyFill="1" applyBorder="1" applyAlignment="1">
      <alignment horizontal="center" vertical="center" wrapText="1"/>
    </xf>
    <xf numFmtId="164" fontId="22" fillId="6" borderId="0" xfId="1" applyFont="1" applyFill="1" applyBorder="1" applyAlignment="1">
      <alignment horizontal="center" vertical="center" wrapText="1"/>
    </xf>
    <xf numFmtId="164" fontId="3" fillId="0" borderId="0" xfId="1" applyFont="1" applyFill="1" applyAlignment="1">
      <alignment vertical="center" wrapText="1"/>
    </xf>
    <xf numFmtId="0" fontId="3" fillId="6" borderId="48" xfId="13" applyFont="1" applyFill="1" applyBorder="1" applyAlignment="1">
      <alignment vertical="center"/>
    </xf>
    <xf numFmtId="0" fontId="3" fillId="6" borderId="49" xfId="13" applyFont="1" applyFill="1" applyBorder="1" applyAlignment="1">
      <alignment horizontal="center" vertical="center"/>
    </xf>
    <xf numFmtId="0" fontId="3" fillId="6" borderId="49" xfId="13" applyFont="1" applyFill="1" applyBorder="1" applyAlignment="1">
      <alignment horizontal="center" vertical="center" wrapText="1"/>
    </xf>
    <xf numFmtId="0" fontId="3" fillId="0" borderId="49" xfId="13" applyFont="1" applyFill="1" applyBorder="1" applyAlignment="1">
      <alignment horizontal="center" vertical="center"/>
    </xf>
    <xf numFmtId="9" fontId="34" fillId="6" borderId="49" xfId="13" applyNumberFormat="1" applyFont="1" applyFill="1" applyBorder="1" applyAlignment="1">
      <alignment horizontal="center" vertical="center"/>
    </xf>
    <xf numFmtId="165" fontId="3" fillId="6" borderId="51" xfId="13" applyNumberFormat="1" applyFont="1" applyFill="1" applyBorder="1" applyAlignment="1">
      <alignment horizontal="center" vertical="center"/>
    </xf>
    <xf numFmtId="165" fontId="36" fillId="0" borderId="0" xfId="13" applyNumberFormat="1" applyFont="1" applyFill="1" applyBorder="1" applyAlignment="1">
      <alignment horizontal="center" vertical="center"/>
    </xf>
    <xf numFmtId="171" fontId="3" fillId="0" borderId="123" xfId="12" applyNumberFormat="1" applyFont="1" applyFill="1" applyBorder="1" applyAlignment="1">
      <alignment horizontal="center" vertical="center"/>
    </xf>
    <xf numFmtId="171" fontId="3" fillId="0" borderId="124" xfId="12" applyNumberFormat="1" applyFont="1" applyFill="1" applyBorder="1" applyAlignment="1">
      <alignment horizontal="center" vertical="center"/>
    </xf>
    <xf numFmtId="42" fontId="4" fillId="0" borderId="74" xfId="13" applyNumberFormat="1" applyFont="1" applyFill="1" applyBorder="1" applyAlignment="1">
      <alignment horizontal="center" vertical="center"/>
    </xf>
    <xf numFmtId="42" fontId="4" fillId="0" borderId="73" xfId="13" applyNumberFormat="1" applyFont="1" applyFill="1" applyBorder="1" applyAlignment="1">
      <alignment horizontal="center" vertical="center"/>
    </xf>
    <xf numFmtId="165" fontId="3" fillId="0" borderId="0" xfId="13" applyNumberFormat="1" applyFont="1" applyFill="1" applyBorder="1" applyAlignment="1">
      <alignment horizontal="center" vertical="center"/>
    </xf>
    <xf numFmtId="171" fontId="3" fillId="0" borderId="125" xfId="12" applyNumberFormat="1" applyFont="1" applyFill="1" applyBorder="1" applyAlignment="1">
      <alignment horizontal="center" vertical="center"/>
    </xf>
    <xf numFmtId="171" fontId="3" fillId="0" borderId="126" xfId="12" applyNumberFormat="1" applyFont="1" applyFill="1" applyBorder="1" applyAlignment="1">
      <alignment horizontal="center" vertical="center"/>
    </xf>
    <xf numFmtId="171" fontId="36" fillId="0" borderId="126" xfId="12" applyNumberFormat="1" applyFont="1" applyFill="1" applyBorder="1" applyAlignment="1">
      <alignment horizontal="center" vertical="center"/>
    </xf>
    <xf numFmtId="42" fontId="4" fillId="6" borderId="75" xfId="13" applyNumberFormat="1" applyFont="1" applyFill="1" applyBorder="1" applyAlignment="1">
      <alignment vertical="center"/>
    </xf>
    <xf numFmtId="42" fontId="4" fillId="6" borderId="89" xfId="13" applyNumberFormat="1" applyFont="1" applyFill="1" applyBorder="1" applyAlignment="1">
      <alignment vertical="center"/>
    </xf>
    <xf numFmtId="42" fontId="4" fillId="6" borderId="92" xfId="13" applyNumberFormat="1" applyFont="1" applyFill="1" applyBorder="1" applyAlignment="1">
      <alignment vertical="center"/>
    </xf>
    <xf numFmtId="42" fontId="4" fillId="0" borderId="89" xfId="13" applyNumberFormat="1" applyFont="1" applyFill="1" applyBorder="1" applyAlignment="1">
      <alignment vertical="center"/>
    </xf>
    <xf numFmtId="42" fontId="4" fillId="6" borderId="91" xfId="13" applyNumberFormat="1" applyFont="1" applyFill="1" applyBorder="1" applyAlignment="1">
      <alignment vertical="center"/>
    </xf>
    <xf numFmtId="42" fontId="3" fillId="20" borderId="76" xfId="13" applyNumberFormat="1" applyFont="1" applyFill="1" applyBorder="1" applyAlignment="1">
      <alignment vertical="center"/>
    </xf>
    <xf numFmtId="42" fontId="36" fillId="20" borderId="76" xfId="13" applyNumberFormat="1" applyFont="1" applyFill="1" applyBorder="1" applyAlignment="1">
      <alignment vertical="center"/>
    </xf>
    <xf numFmtId="2" fontId="36" fillId="19" borderId="0" xfId="13" applyNumberFormat="1" applyFont="1" applyFill="1" applyBorder="1" applyAlignment="1">
      <alignment vertical="center"/>
    </xf>
    <xf numFmtId="0" fontId="3" fillId="6" borderId="63" xfId="13" applyFont="1" applyFill="1" applyBorder="1" applyAlignment="1">
      <alignment vertical="center" wrapText="1"/>
    </xf>
    <xf numFmtId="0" fontId="31" fillId="0" borderId="63" xfId="13" applyFont="1" applyFill="1" applyBorder="1" applyAlignment="1">
      <alignment vertical="center" wrapText="1"/>
    </xf>
    <xf numFmtId="0" fontId="36" fillId="0" borderId="63" xfId="13" applyFont="1" applyFill="1" applyBorder="1" applyAlignment="1">
      <alignment vertical="center" wrapText="1"/>
    </xf>
    <xf numFmtId="170" fontId="36" fillId="0" borderId="75" xfId="13" applyNumberFormat="1" applyFont="1" applyFill="1" applyBorder="1" applyAlignment="1">
      <alignment vertical="center" wrapText="1"/>
    </xf>
    <xf numFmtId="170" fontId="36" fillId="0" borderId="127" xfId="13" applyNumberFormat="1" applyFont="1" applyFill="1" applyBorder="1" applyAlignment="1">
      <alignment vertical="center" wrapText="1"/>
    </xf>
    <xf numFmtId="0" fontId="30" fillId="0" borderId="128" xfId="13" applyFont="1" applyFill="1" applyBorder="1" applyAlignment="1">
      <alignment vertical="center" wrapText="1"/>
    </xf>
    <xf numFmtId="0" fontId="36" fillId="0" borderId="129" xfId="13" applyFont="1" applyFill="1" applyBorder="1" applyAlignment="1">
      <alignment vertical="center" wrapText="1"/>
    </xf>
    <xf numFmtId="0" fontId="36" fillId="6" borderId="0" xfId="13" applyFont="1" applyFill="1" applyBorder="1" applyAlignment="1">
      <alignment vertical="center" wrapText="1"/>
    </xf>
    <xf numFmtId="42" fontId="64" fillId="16" borderId="90" xfId="13" applyNumberFormat="1" applyFont="1" applyFill="1" applyBorder="1" applyAlignment="1">
      <alignment vertical="center"/>
    </xf>
    <xf numFmtId="42" fontId="64" fillId="16" borderId="130" xfId="13" applyNumberFormat="1" applyFont="1" applyFill="1" applyBorder="1" applyAlignment="1">
      <alignment vertical="center"/>
    </xf>
    <xf numFmtId="42" fontId="3" fillId="17" borderId="75" xfId="13" applyNumberFormat="1" applyFont="1" applyFill="1" applyBorder="1" applyAlignment="1">
      <alignment vertical="center"/>
    </xf>
    <xf numFmtId="42" fontId="3" fillId="17" borderId="91" xfId="13" applyNumberFormat="1" applyFont="1" applyFill="1" applyBorder="1" applyAlignment="1">
      <alignment vertical="center"/>
    </xf>
    <xf numFmtId="0" fontId="36" fillId="0" borderId="0" xfId="13" applyFont="1" applyFill="1" applyAlignment="1">
      <alignment vertical="center"/>
    </xf>
    <xf numFmtId="171" fontId="3" fillId="0" borderId="131" xfId="12" applyNumberFormat="1" applyFont="1" applyFill="1" applyBorder="1" applyAlignment="1">
      <alignment horizontal="center" vertical="center"/>
    </xf>
    <xf numFmtId="0" fontId="3" fillId="0" borderId="49" xfId="13" applyFont="1" applyFill="1" applyBorder="1" applyAlignment="1">
      <alignment horizontal="center" vertical="center" wrapText="1"/>
    </xf>
    <xf numFmtId="9" fontId="3" fillId="0" borderId="49" xfId="13" applyNumberFormat="1" applyFont="1" applyFill="1" applyBorder="1" applyAlignment="1">
      <alignment horizontal="center" vertical="center"/>
    </xf>
    <xf numFmtId="165" fontId="3" fillId="0" borderId="51" xfId="13" applyNumberFormat="1" applyFont="1" applyFill="1" applyBorder="1" applyAlignment="1">
      <alignment horizontal="center" vertical="center"/>
    </xf>
    <xf numFmtId="171" fontId="3" fillId="0" borderId="132" xfId="12" applyNumberFormat="1" applyFont="1" applyFill="1" applyBorder="1" applyAlignment="1">
      <alignment horizontal="center" vertical="center"/>
    </xf>
    <xf numFmtId="171" fontId="3" fillId="0" borderId="133" xfId="12" applyNumberFormat="1" applyFont="1" applyFill="1" applyBorder="1" applyAlignment="1">
      <alignment horizontal="center" vertical="center"/>
    </xf>
    <xf numFmtId="0" fontId="3" fillId="6" borderId="75" xfId="13" applyFont="1" applyFill="1" applyBorder="1" applyAlignment="1">
      <alignment vertical="center"/>
    </xf>
    <xf numFmtId="0" fontId="3" fillId="0" borderId="75" xfId="13" applyFont="1" applyFill="1" applyBorder="1" applyAlignment="1">
      <alignment horizontal="center" vertical="center"/>
    </xf>
    <xf numFmtId="171" fontId="3" fillId="0" borderId="134" xfId="12" applyNumberFormat="1" applyFont="1" applyFill="1" applyBorder="1" applyAlignment="1">
      <alignment horizontal="center" vertical="center"/>
    </xf>
    <xf numFmtId="171" fontId="3" fillId="0" borderId="135" xfId="12" applyNumberFormat="1" applyFont="1" applyFill="1" applyBorder="1" applyAlignment="1">
      <alignment horizontal="center" vertical="center"/>
    </xf>
    <xf numFmtId="42" fontId="4" fillId="0" borderId="136" xfId="13" applyNumberFormat="1" applyFont="1" applyFill="1" applyBorder="1" applyAlignment="1">
      <alignment horizontal="center" vertical="center"/>
    </xf>
    <xf numFmtId="42" fontId="3" fillId="17" borderId="0" xfId="13" applyNumberFormat="1" applyFont="1" applyFill="1" applyBorder="1" applyAlignment="1">
      <alignment vertical="center"/>
    </xf>
    <xf numFmtId="42" fontId="3" fillId="17" borderId="69" xfId="13" applyNumberFormat="1" applyFont="1" applyFill="1" applyBorder="1" applyAlignment="1">
      <alignment vertical="center"/>
    </xf>
    <xf numFmtId="173" fontId="3" fillId="0" borderId="137" xfId="12" applyNumberFormat="1" applyFont="1" applyFill="1" applyBorder="1" applyAlignment="1">
      <alignment horizontal="right" vertical="center"/>
    </xf>
    <xf numFmtId="1" fontId="3" fillId="0" borderId="137" xfId="12" applyNumberFormat="1" applyFont="1" applyFill="1" applyBorder="1" applyAlignment="1">
      <alignment horizontal="right" vertical="center"/>
    </xf>
    <xf numFmtId="165" fontId="3" fillId="0" borderId="51" xfId="13" quotePrefix="1" applyNumberFormat="1" applyFont="1" applyFill="1" applyBorder="1" applyAlignment="1">
      <alignment horizontal="center" vertical="center"/>
    </xf>
    <xf numFmtId="2" fontId="3" fillId="0" borderId="137" xfId="12" applyNumberFormat="1" applyFont="1" applyFill="1" applyBorder="1" applyAlignment="1">
      <alignment horizontal="center" vertical="center"/>
    </xf>
    <xf numFmtId="171" fontId="3" fillId="0" borderId="138" xfId="12" applyNumberFormat="1" applyFont="1" applyFill="1" applyBorder="1" applyAlignment="1">
      <alignment horizontal="center" vertical="center"/>
    </xf>
    <xf numFmtId="164" fontId="4" fillId="0" borderId="24" xfId="1" applyFont="1" applyFill="1" applyBorder="1" applyAlignment="1">
      <alignment vertical="center"/>
    </xf>
    <xf numFmtId="164" fontId="4" fillId="0" borderId="25" xfId="1" applyFont="1" applyFill="1" applyBorder="1" applyAlignment="1">
      <alignment horizontal="center" vertical="center"/>
    </xf>
    <xf numFmtId="165" fontId="4" fillId="0" borderId="26" xfId="1" applyNumberFormat="1" applyFont="1" applyFill="1" applyBorder="1" applyAlignment="1">
      <alignment horizontal="center" vertical="center"/>
    </xf>
    <xf numFmtId="165" fontId="4" fillId="0" borderId="0" xfId="1" applyNumberFormat="1" applyFont="1" applyFill="1" applyBorder="1" applyAlignment="1">
      <alignment horizontal="center" vertical="center"/>
    </xf>
    <xf numFmtId="42" fontId="4" fillId="22" borderId="139" xfId="1" applyNumberFormat="1" applyFont="1" applyFill="1" applyBorder="1" applyAlignment="1">
      <alignment vertical="center"/>
    </xf>
    <xf numFmtId="169" fontId="4" fillId="21" borderId="29" xfId="1" applyNumberFormat="1" applyFont="1" applyFill="1" applyBorder="1" applyAlignment="1">
      <alignment horizontal="center" vertical="center"/>
    </xf>
    <xf numFmtId="42" fontId="4" fillId="22" borderId="2" xfId="1" applyNumberFormat="1" applyFont="1" applyFill="1" applyBorder="1" applyAlignment="1">
      <alignment horizontal="center" vertical="center"/>
    </xf>
    <xf numFmtId="42" fontId="4" fillId="22" borderId="30" xfId="1" applyNumberFormat="1" applyFont="1" applyFill="1" applyBorder="1" applyAlignment="1">
      <alignment horizontal="center" vertical="center"/>
    </xf>
    <xf numFmtId="165" fontId="4" fillId="22" borderId="0" xfId="1" applyNumberFormat="1" applyFont="1" applyFill="1" applyBorder="1" applyAlignment="1">
      <alignment horizontal="center" vertical="center"/>
    </xf>
    <xf numFmtId="42" fontId="4" fillId="22" borderId="31" xfId="1" applyNumberFormat="1" applyFont="1" applyFill="1" applyBorder="1" applyAlignment="1">
      <alignment vertical="center"/>
    </xf>
    <xf numFmtId="42" fontId="65" fillId="22" borderId="37" xfId="1" applyNumberFormat="1" applyFont="1" applyFill="1" applyBorder="1" applyAlignment="1">
      <alignment vertical="center"/>
    </xf>
    <xf numFmtId="42" fontId="4" fillId="23" borderId="33" xfId="1" applyNumberFormat="1" applyFont="1" applyFill="1" applyBorder="1" applyAlignment="1">
      <alignment vertical="center"/>
    </xf>
    <xf numFmtId="42" fontId="4" fillId="22" borderId="2" xfId="1" applyNumberFormat="1" applyFont="1" applyFill="1" applyBorder="1" applyAlignment="1">
      <alignment vertical="center"/>
    </xf>
    <xf numFmtId="42" fontId="4" fillId="22" borderId="37" xfId="1" applyNumberFormat="1" applyFont="1" applyFill="1" applyBorder="1" applyAlignment="1">
      <alignment vertical="center"/>
    </xf>
    <xf numFmtId="42" fontId="4" fillId="22" borderId="36" xfId="1" applyNumberFormat="1" applyFont="1" applyFill="1" applyBorder="1" applyAlignment="1">
      <alignment vertical="center"/>
    </xf>
    <xf numFmtId="42" fontId="22" fillId="22" borderId="37" xfId="1" applyNumberFormat="1" applyFont="1" applyFill="1" applyBorder="1" applyAlignment="1">
      <alignment vertical="center"/>
    </xf>
    <xf numFmtId="42" fontId="4" fillId="22" borderId="47" xfId="1" applyNumberFormat="1" applyFont="1" applyFill="1" applyBorder="1" applyAlignment="1">
      <alignment vertical="center"/>
    </xf>
    <xf numFmtId="42" fontId="4" fillId="24" borderId="38" xfId="1" applyNumberFormat="1" applyFont="1" applyFill="1" applyBorder="1" applyAlignment="1">
      <alignment vertical="center"/>
    </xf>
    <xf numFmtId="42" fontId="4" fillId="12" borderId="38" xfId="1" applyNumberFormat="1" applyFont="1" applyFill="1" applyBorder="1" applyAlignment="1">
      <alignment vertical="center"/>
    </xf>
    <xf numFmtId="2" fontId="4" fillId="11" borderId="2" xfId="1" applyNumberFormat="1" applyFont="1" applyFill="1" applyBorder="1" applyAlignment="1">
      <alignment vertical="center"/>
    </xf>
    <xf numFmtId="2" fontId="4" fillId="14" borderId="39" xfId="1" applyNumberFormat="1" applyFont="1" applyFill="1" applyBorder="1" applyAlignment="1">
      <alignment vertical="center"/>
    </xf>
    <xf numFmtId="42" fontId="4" fillId="9" borderId="3" xfId="1" applyNumberFormat="1" applyFont="1" applyFill="1" applyBorder="1" applyAlignment="1">
      <alignment vertical="center"/>
    </xf>
    <xf numFmtId="42" fontId="7" fillId="9" borderId="3" xfId="1" applyNumberFormat="1" applyFont="1" applyFill="1" applyBorder="1" applyAlignment="1">
      <alignment vertical="center"/>
    </xf>
    <xf numFmtId="42" fontId="22" fillId="9" borderId="3" xfId="1" applyNumberFormat="1" applyFont="1" applyFill="1" applyBorder="1" applyAlignment="1">
      <alignment vertical="center"/>
    </xf>
    <xf numFmtId="164" fontId="4" fillId="9" borderId="2" xfId="1" applyNumberFormat="1" applyFont="1" applyFill="1" applyBorder="1" applyAlignment="1">
      <alignment vertical="center"/>
    </xf>
    <xf numFmtId="164" fontId="4" fillId="9" borderId="41" xfId="1" applyNumberFormat="1" applyFont="1" applyFill="1" applyBorder="1" applyAlignment="1">
      <alignment vertical="center"/>
    </xf>
    <xf numFmtId="164" fontId="30" fillId="9" borderId="83" xfId="1" applyFont="1" applyFill="1" applyBorder="1" applyAlignment="1">
      <alignment vertical="center" wrapText="1"/>
    </xf>
    <xf numFmtId="164" fontId="3" fillId="9" borderId="84" xfId="1" applyFont="1" applyFill="1" applyBorder="1" applyAlignment="1">
      <alignment vertical="center" wrapText="1"/>
    </xf>
    <xf numFmtId="42" fontId="4" fillId="25" borderId="85" xfId="1" applyNumberFormat="1" applyFont="1" applyFill="1" applyBorder="1" applyAlignment="1">
      <alignment vertical="center"/>
    </xf>
    <xf numFmtId="42" fontId="4" fillId="25" borderId="86" xfId="1" applyNumberFormat="1" applyFont="1" applyFill="1" applyBorder="1" applyAlignment="1">
      <alignment vertical="center"/>
    </xf>
    <xf numFmtId="42" fontId="4" fillId="25" borderId="140" xfId="1" applyNumberFormat="1" applyFont="1" applyFill="1" applyBorder="1" applyAlignment="1">
      <alignment vertical="center"/>
    </xf>
    <xf numFmtId="42" fontId="22" fillId="22" borderId="2" xfId="1" applyNumberFormat="1" applyFont="1" applyFill="1" applyBorder="1" applyAlignment="1">
      <alignment vertical="center"/>
    </xf>
    <xf numFmtId="42" fontId="22" fillId="22" borderId="47" xfId="1" applyNumberFormat="1" applyFont="1" applyFill="1" applyBorder="1" applyAlignment="1">
      <alignment vertical="center"/>
    </xf>
    <xf numFmtId="164" fontId="4" fillId="0" borderId="0" xfId="1" applyFont="1" applyFill="1" applyAlignment="1">
      <alignment vertical="center"/>
    </xf>
    <xf numFmtId="164" fontId="4" fillId="12" borderId="88" xfId="1" applyFont="1" applyFill="1" applyBorder="1" applyAlignment="1">
      <alignment horizontal="center" vertical="center" wrapText="1"/>
    </xf>
    <xf numFmtId="164" fontId="3" fillId="0" borderId="0" xfId="1" applyNumberFormat="1" applyFont="1" applyFill="1" applyBorder="1" applyAlignment="1">
      <alignment vertical="center" wrapText="1"/>
    </xf>
    <xf numFmtId="164" fontId="3" fillId="0" borderId="7" xfId="1" applyFont="1" applyFill="1" applyBorder="1" applyAlignment="1">
      <alignment vertical="center"/>
    </xf>
    <xf numFmtId="164" fontId="3" fillId="0" borderId="7" xfId="1" applyFont="1" applyFill="1" applyBorder="1" applyAlignment="1">
      <alignment horizontal="center" vertical="center"/>
    </xf>
    <xf numFmtId="164" fontId="3" fillId="10" borderId="117" xfId="1" applyFont="1" applyFill="1" applyBorder="1" applyAlignment="1">
      <alignment vertical="center"/>
    </xf>
    <xf numFmtId="164" fontId="3" fillId="11" borderId="118" xfId="1" applyFont="1" applyFill="1" applyBorder="1" applyAlignment="1">
      <alignment vertical="center"/>
    </xf>
    <xf numFmtId="42" fontId="3" fillId="12" borderId="119" xfId="1" applyNumberFormat="1" applyFont="1" applyFill="1" applyBorder="1" applyAlignment="1">
      <alignment vertical="center"/>
    </xf>
    <xf numFmtId="164" fontId="3" fillId="12" borderId="119" xfId="1" applyFont="1" applyFill="1" applyBorder="1" applyAlignment="1">
      <alignment vertical="center"/>
    </xf>
    <xf numFmtId="164" fontId="3" fillId="6" borderId="7" xfId="1" applyFont="1" applyFill="1" applyBorder="1" applyAlignment="1">
      <alignment vertical="center"/>
    </xf>
    <xf numFmtId="164" fontId="3" fillId="0" borderId="7" xfId="1" applyNumberFormat="1" applyFont="1" applyFill="1" applyBorder="1" applyAlignment="1">
      <alignment vertical="center"/>
    </xf>
    <xf numFmtId="164" fontId="3" fillId="8" borderId="120" xfId="1" applyFont="1" applyFill="1" applyBorder="1" applyAlignment="1">
      <alignment vertical="center"/>
    </xf>
    <xf numFmtId="164" fontId="3" fillId="8" borderId="121" xfId="1" applyFont="1" applyFill="1" applyBorder="1" applyAlignment="1">
      <alignment vertical="center"/>
    </xf>
    <xf numFmtId="164" fontId="3" fillId="8" borderId="141" xfId="1" applyFont="1" applyFill="1" applyBorder="1" applyAlignment="1">
      <alignment vertical="center"/>
    </xf>
    <xf numFmtId="164" fontId="2" fillId="0" borderId="0" xfId="1" applyFont="1" applyFill="1" applyBorder="1" applyAlignment="1">
      <alignment vertical="center"/>
    </xf>
    <xf numFmtId="164" fontId="66" fillId="6" borderId="0" xfId="1" applyFont="1" applyFill="1" applyBorder="1" applyAlignment="1">
      <alignment vertical="center"/>
    </xf>
    <xf numFmtId="164" fontId="32" fillId="28" borderId="93" xfId="6" applyFont="1" applyFill="1" applyBorder="1" applyAlignment="1">
      <alignment horizontal="center" vertical="center" wrapText="1"/>
      <protection locked="0"/>
    </xf>
    <xf numFmtId="164" fontId="32" fillId="28" borderId="94" xfId="6" applyFont="1" applyFill="1" applyBorder="1" applyAlignment="1">
      <alignment horizontal="center" vertical="center" wrapText="1"/>
      <protection locked="0"/>
    </xf>
    <xf numFmtId="164" fontId="32" fillId="28" borderId="95" xfId="6" applyFont="1" applyFill="1" applyBorder="1" applyAlignment="1">
      <alignment horizontal="center" vertical="center" wrapText="1"/>
      <protection locked="0"/>
    </xf>
    <xf numFmtId="164" fontId="4" fillId="29" borderId="93" xfId="6" applyFont="1" applyFill="1" applyBorder="1" applyAlignment="1">
      <alignment horizontal="center" vertical="center" wrapText="1"/>
      <protection locked="0"/>
    </xf>
    <xf numFmtId="164" fontId="3" fillId="0" borderId="0" xfId="6" applyFont="1" applyAlignment="1">
      <alignment vertical="center"/>
      <protection locked="0"/>
    </xf>
    <xf numFmtId="164" fontId="32" fillId="29" borderId="0" xfId="6" applyFont="1" applyFill="1" applyBorder="1" applyAlignment="1">
      <alignment horizontal="center" vertical="center" wrapText="1"/>
      <protection locked="0"/>
    </xf>
    <xf numFmtId="164" fontId="3" fillId="0" borderId="0" xfId="6" applyFont="1" applyBorder="1" applyAlignment="1">
      <alignment vertical="center"/>
      <protection locked="0"/>
    </xf>
    <xf numFmtId="42" fontId="4" fillId="6" borderId="0" xfId="6" applyNumberFormat="1" applyFont="1" applyFill="1" applyAlignment="1">
      <alignment vertical="center"/>
      <protection locked="0"/>
    </xf>
    <xf numFmtId="2" fontId="3" fillId="0" borderId="0" xfId="6" applyNumberFormat="1" applyFont="1" applyAlignment="1">
      <alignment vertical="center"/>
      <protection locked="0"/>
    </xf>
    <xf numFmtId="2" fontId="3" fillId="6" borderId="0" xfId="6" applyNumberFormat="1" applyFont="1" applyFill="1" applyBorder="1" applyAlignment="1">
      <alignment vertical="center"/>
      <protection locked="0"/>
    </xf>
    <xf numFmtId="164" fontId="3" fillId="6" borderId="0" xfId="6" applyFont="1" applyFill="1" applyAlignment="1">
      <alignment vertical="center"/>
      <protection locked="0"/>
    </xf>
    <xf numFmtId="164" fontId="3" fillId="6" borderId="0" xfId="6" applyNumberFormat="1" applyFont="1" applyFill="1" applyAlignment="1">
      <alignment vertical="center"/>
      <protection locked="0"/>
    </xf>
    <xf numFmtId="164" fontId="3" fillId="6" borderId="0" xfId="6" applyFont="1" applyFill="1" applyBorder="1" applyAlignment="1">
      <alignment vertical="center"/>
      <protection locked="0"/>
    </xf>
    <xf numFmtId="164" fontId="33" fillId="30" borderId="96" xfId="1" applyFont="1" applyFill="1" applyBorder="1" applyAlignment="1">
      <alignment vertical="center"/>
    </xf>
    <xf numFmtId="6" fontId="3" fillId="31" borderId="96" xfId="1" applyNumberFormat="1" applyFont="1" applyFill="1" applyBorder="1" applyAlignment="1">
      <alignment horizontal="center" vertical="center"/>
    </xf>
    <xf numFmtId="6" fontId="3" fillId="31" borderId="97" xfId="1" applyNumberFormat="1" applyFont="1" applyFill="1" applyBorder="1" applyAlignment="1">
      <alignment vertical="center"/>
    </xf>
    <xf numFmtId="6" fontId="3" fillId="31" borderId="98" xfId="1" applyNumberFormat="1" applyFont="1" applyFill="1" applyBorder="1" applyAlignment="1">
      <alignment vertical="center"/>
    </xf>
    <xf numFmtId="6" fontId="3" fillId="31" borderId="99" xfId="1" applyNumberFormat="1" applyFont="1" applyFill="1" applyBorder="1" applyAlignment="1">
      <alignment vertical="center"/>
    </xf>
    <xf numFmtId="6" fontId="3" fillId="31" borderId="96" xfId="1" applyNumberFormat="1" applyFont="1" applyFill="1" applyBorder="1" applyAlignment="1">
      <alignment vertical="center"/>
    </xf>
    <xf numFmtId="6" fontId="34" fillId="31" borderId="97" xfId="1" applyNumberFormat="1" applyFont="1" applyFill="1" applyBorder="1" applyAlignment="1">
      <alignment vertical="center"/>
    </xf>
    <xf numFmtId="6" fontId="34" fillId="31" borderId="96" xfId="1" applyNumberFormat="1" applyFont="1" applyFill="1" applyBorder="1" applyAlignment="1">
      <alignment vertical="center"/>
    </xf>
    <xf numFmtId="6" fontId="3" fillId="32" borderId="96" xfId="1" applyNumberFormat="1" applyFont="1" applyFill="1" applyBorder="1" applyAlignment="1">
      <alignment horizontal="left" vertical="center"/>
    </xf>
    <xf numFmtId="6" fontId="3" fillId="32" borderId="0" xfId="1" applyNumberFormat="1" applyFont="1" applyFill="1" applyBorder="1" applyAlignment="1">
      <alignment vertical="center"/>
    </xf>
    <xf numFmtId="6" fontId="3" fillId="32" borderId="0" xfId="1" applyNumberFormat="1" applyFont="1" applyFill="1" applyBorder="1" applyAlignment="1">
      <alignment horizontal="center" vertical="center"/>
    </xf>
    <xf numFmtId="6" fontId="34" fillId="32" borderId="0" xfId="1" applyNumberFormat="1" applyFont="1" applyFill="1" applyBorder="1" applyAlignment="1">
      <alignment vertical="center"/>
    </xf>
    <xf numFmtId="164" fontId="4" fillId="30" borderId="96" xfId="1" applyFont="1" applyFill="1" applyBorder="1" applyAlignment="1">
      <alignment vertical="center"/>
    </xf>
    <xf numFmtId="164" fontId="33" fillId="30" borderId="96" xfId="6" applyFont="1" applyFill="1" applyBorder="1" applyAlignment="1">
      <alignment vertical="center"/>
      <protection locked="0"/>
    </xf>
    <xf numFmtId="6" fontId="3" fillId="31" borderId="96" xfId="6" applyNumberFormat="1" applyFont="1" applyFill="1" applyBorder="1" applyAlignment="1">
      <alignment horizontal="center" vertical="center"/>
      <protection locked="0"/>
    </xf>
    <xf numFmtId="6" fontId="3" fillId="31" borderId="97" xfId="6" applyNumberFormat="1" applyFont="1" applyFill="1" applyBorder="1" applyAlignment="1">
      <alignment vertical="center"/>
      <protection locked="0"/>
    </xf>
    <xf numFmtId="6" fontId="67" fillId="31" borderId="98" xfId="6" applyNumberFormat="1" applyFont="1" applyFill="1" applyBorder="1" applyAlignment="1">
      <alignment vertical="center"/>
      <protection locked="0"/>
    </xf>
    <xf numFmtId="6" fontId="67" fillId="31" borderId="99" xfId="6" applyNumberFormat="1" applyFont="1" applyFill="1" applyBorder="1" applyAlignment="1">
      <alignment vertical="center"/>
      <protection locked="0"/>
    </xf>
    <xf numFmtId="6" fontId="67" fillId="31" borderId="96" xfId="6" applyNumberFormat="1" applyFont="1" applyFill="1" applyBorder="1" applyAlignment="1">
      <alignment vertical="center"/>
      <protection locked="0"/>
    </xf>
    <xf numFmtId="6" fontId="34" fillId="31" borderId="97" xfId="6" applyNumberFormat="1" applyFont="1" applyFill="1" applyBorder="1" applyAlignment="1">
      <alignment vertical="center"/>
      <protection locked="0"/>
    </xf>
    <xf numFmtId="6" fontId="34" fillId="31" borderId="96" xfId="6" applyNumberFormat="1" applyFont="1" applyFill="1" applyBorder="1" applyAlignment="1">
      <alignment vertical="center"/>
      <protection locked="0"/>
    </xf>
    <xf numFmtId="6" fontId="3" fillId="32" borderId="96" xfId="6" applyNumberFormat="1" applyFont="1" applyFill="1" applyBorder="1" applyAlignment="1">
      <alignment horizontal="center" vertical="center"/>
      <protection locked="0"/>
    </xf>
    <xf numFmtId="6" fontId="3" fillId="32" borderId="0" xfId="6" applyNumberFormat="1" applyFont="1" applyFill="1" applyBorder="1" applyAlignment="1">
      <alignment vertical="center"/>
      <protection locked="0"/>
    </xf>
    <xf numFmtId="6" fontId="3" fillId="32" borderId="0" xfId="6" applyNumberFormat="1" applyFont="1" applyFill="1" applyBorder="1" applyAlignment="1">
      <alignment horizontal="center" vertical="center"/>
      <protection locked="0"/>
    </xf>
    <xf numFmtId="6" fontId="67" fillId="32" borderId="0" xfId="6" applyNumberFormat="1" applyFont="1" applyFill="1" applyBorder="1" applyAlignment="1">
      <alignment vertical="center"/>
      <protection locked="0"/>
    </xf>
    <xf numFmtId="6" fontId="34" fillId="32" borderId="0" xfId="6" applyNumberFormat="1" applyFont="1" applyFill="1" applyBorder="1" applyAlignment="1">
      <alignment vertical="center"/>
      <protection locked="0"/>
    </xf>
    <xf numFmtId="164" fontId="3" fillId="6" borderId="0" xfId="1" applyNumberFormat="1" applyFont="1" applyFill="1" applyBorder="1" applyAlignment="1">
      <alignment vertical="center"/>
    </xf>
    <xf numFmtId="164" fontId="33" fillId="31" borderId="100" xfId="6" applyFont="1" applyFill="1" applyBorder="1" applyAlignment="1">
      <alignment vertical="center"/>
      <protection locked="0"/>
    </xf>
    <xf numFmtId="6" fontId="33" fillId="31" borderId="101" xfId="6" applyNumberFormat="1" applyFont="1" applyFill="1" applyBorder="1" applyAlignment="1">
      <alignment horizontal="center" vertical="center"/>
      <protection locked="0"/>
    </xf>
    <xf numFmtId="6" fontId="33" fillId="31" borderId="100" xfId="6" applyNumberFormat="1" applyFont="1" applyFill="1" applyBorder="1" applyAlignment="1">
      <alignment vertical="center"/>
      <protection locked="0"/>
    </xf>
    <xf numFmtId="6" fontId="33" fillId="31" borderId="101" xfId="6" applyNumberFormat="1" applyFont="1" applyFill="1" applyBorder="1" applyAlignment="1">
      <alignment vertical="center"/>
      <protection locked="0"/>
    </xf>
    <xf numFmtId="6" fontId="33" fillId="32" borderId="102" xfId="6" applyNumberFormat="1" applyFont="1" applyFill="1" applyBorder="1" applyAlignment="1">
      <alignment horizontal="center" vertical="center"/>
      <protection locked="0"/>
    </xf>
    <xf numFmtId="6" fontId="33" fillId="32" borderId="0" xfId="6" applyNumberFormat="1" applyFont="1" applyFill="1" applyBorder="1" applyAlignment="1">
      <alignment vertical="center"/>
      <protection locked="0"/>
    </xf>
    <xf numFmtId="6" fontId="33" fillId="32" borderId="0" xfId="6" applyNumberFormat="1" applyFont="1" applyFill="1" applyBorder="1" applyAlignment="1">
      <alignment horizontal="center" vertical="center"/>
      <protection locked="0"/>
    </xf>
    <xf numFmtId="164" fontId="2" fillId="0" borderId="0" xfId="1" applyFont="1" applyFill="1" applyBorder="1" applyAlignment="1">
      <alignment horizontal="left" vertical="center"/>
    </xf>
    <xf numFmtId="2" fontId="3" fillId="0" borderId="0" xfId="1" applyNumberFormat="1" applyFont="1" applyFill="1" applyBorder="1" applyAlignment="1">
      <alignment vertical="center" wrapText="1"/>
    </xf>
    <xf numFmtId="2" fontId="3" fillId="6" borderId="0" xfId="1" applyNumberFormat="1" applyFont="1" applyFill="1" applyBorder="1" applyAlignment="1">
      <alignment vertical="center" wrapText="1"/>
    </xf>
    <xf numFmtId="6" fontId="34" fillId="31" borderId="96" xfId="1" applyNumberFormat="1" applyFont="1" applyFill="1" applyBorder="1" applyAlignment="1">
      <alignment horizontal="center" vertical="center"/>
    </xf>
    <xf numFmtId="6" fontId="34" fillId="31" borderId="105" xfId="1" applyNumberFormat="1" applyFont="1" applyFill="1" applyBorder="1" applyAlignment="1">
      <alignment horizontal="center" vertical="center"/>
    </xf>
    <xf numFmtId="6" fontId="34" fillId="31" borderId="106" xfId="1" applyNumberFormat="1" applyFont="1" applyFill="1" applyBorder="1" applyAlignment="1">
      <alignment vertical="center"/>
    </xf>
    <xf numFmtId="6" fontId="3" fillId="32" borderId="0" xfId="1" applyNumberFormat="1" applyFont="1" applyFill="1" applyBorder="1" applyAlignment="1">
      <alignment horizontal="left" vertical="center"/>
    </xf>
    <xf numFmtId="164" fontId="68" fillId="30" borderId="96" xfId="1" applyFont="1" applyFill="1" applyBorder="1" applyAlignment="1">
      <alignment vertical="center"/>
    </xf>
    <xf numFmtId="6" fontId="34" fillId="0" borderId="96" xfId="1" applyNumberFormat="1" applyFont="1" applyFill="1" applyBorder="1" applyAlignment="1">
      <alignment vertical="center"/>
    </xf>
    <xf numFmtId="6" fontId="34" fillId="32" borderId="97" xfId="1" applyNumberFormat="1" applyFont="1" applyFill="1" applyBorder="1" applyAlignment="1">
      <alignment vertical="center"/>
    </xf>
    <xf numFmtId="6" fontId="34" fillId="32" borderId="96" xfId="1" applyNumberFormat="1" applyFont="1" applyFill="1" applyBorder="1" applyAlignment="1">
      <alignment vertical="center"/>
    </xf>
    <xf numFmtId="6" fontId="34" fillId="31" borderId="105" xfId="1" applyNumberFormat="1" applyFont="1" applyFill="1" applyBorder="1" applyAlignment="1">
      <alignment vertical="center"/>
    </xf>
    <xf numFmtId="164" fontId="4" fillId="30" borderId="105" xfId="1" applyFont="1" applyFill="1" applyBorder="1" applyAlignment="1">
      <alignment vertical="center"/>
    </xf>
    <xf numFmtId="6" fontId="67" fillId="31" borderId="105" xfId="1" applyNumberFormat="1" applyFont="1" applyFill="1" applyBorder="1" applyAlignment="1">
      <alignment horizontal="center" vertical="center"/>
    </xf>
    <xf numFmtId="6" fontId="3" fillId="31" borderId="105" xfId="1" applyNumberFormat="1" applyFont="1" applyFill="1" applyBorder="1" applyAlignment="1">
      <alignment horizontal="center" vertical="center"/>
    </xf>
    <xf numFmtId="164" fontId="4" fillId="30" borderId="96" xfId="6" applyFont="1" applyFill="1" applyBorder="1" applyAlignment="1">
      <alignment vertical="center"/>
      <protection locked="0"/>
    </xf>
    <xf numFmtId="6" fontId="34" fillId="31" borderId="96" xfId="6" applyNumberFormat="1" applyFont="1" applyFill="1" applyBorder="1" applyAlignment="1">
      <alignment horizontal="center" vertical="center"/>
      <protection locked="0"/>
    </xf>
    <xf numFmtId="6" fontId="34" fillId="31" borderId="105" xfId="6" applyNumberFormat="1" applyFont="1" applyFill="1" applyBorder="1" applyAlignment="1">
      <alignment vertical="center"/>
      <protection locked="0"/>
    </xf>
    <xf numFmtId="6" fontId="34" fillId="31" borderId="106" xfId="6" applyNumberFormat="1" applyFont="1" applyFill="1" applyBorder="1" applyAlignment="1">
      <alignment vertical="center"/>
      <protection locked="0"/>
    </xf>
    <xf numFmtId="6" fontId="3" fillId="32" borderId="96" xfId="6" applyNumberFormat="1" applyFont="1" applyFill="1" applyBorder="1" applyAlignment="1">
      <alignment horizontal="left" vertical="center"/>
      <protection locked="0"/>
    </xf>
    <xf numFmtId="6" fontId="33" fillId="31" borderId="108" xfId="6" applyNumberFormat="1" applyFont="1" applyFill="1" applyBorder="1" applyAlignment="1">
      <alignment vertical="center"/>
      <protection locked="0"/>
    </xf>
    <xf numFmtId="6" fontId="34" fillId="32" borderId="110" xfId="6" applyNumberFormat="1" applyFont="1" applyFill="1" applyBorder="1" applyAlignment="1">
      <alignment vertical="center"/>
      <protection locked="0"/>
    </xf>
    <xf numFmtId="6" fontId="34" fillId="32" borderId="111" xfId="6" applyNumberFormat="1" applyFont="1" applyFill="1" applyBorder="1" applyAlignment="1">
      <alignment vertical="center"/>
      <protection locked="0"/>
    </xf>
    <xf numFmtId="6" fontId="34" fillId="31" borderId="105" xfId="6" applyNumberFormat="1" applyFont="1" applyFill="1" applyBorder="1" applyAlignment="1">
      <alignment horizontal="center" vertical="center"/>
      <protection locked="0"/>
    </xf>
    <xf numFmtId="164" fontId="4" fillId="36" borderId="0" xfId="6" applyFont="1" applyFill="1" applyBorder="1" applyAlignment="1">
      <alignment horizontal="left" vertical="center" wrapText="1"/>
      <protection locked="0"/>
    </xf>
    <xf numFmtId="164" fontId="3" fillId="29" borderId="0" xfId="6" applyFont="1" applyFill="1" applyBorder="1" applyAlignment="1">
      <alignment horizontal="left" vertical="center" wrapText="1"/>
      <protection locked="0"/>
    </xf>
    <xf numFmtId="164" fontId="33" fillId="30" borderId="105" xfId="6" applyFont="1" applyFill="1" applyBorder="1" applyAlignment="1">
      <alignment vertical="center"/>
      <protection locked="0"/>
    </xf>
    <xf numFmtId="6" fontId="34" fillId="32" borderId="97" xfId="6" applyNumberFormat="1" applyFont="1" applyFill="1" applyBorder="1" applyAlignment="1">
      <alignment vertical="center"/>
      <protection locked="0"/>
    </xf>
    <xf numFmtId="6" fontId="34" fillId="32" borderId="96" xfId="6" applyNumberFormat="1" applyFont="1" applyFill="1" applyBorder="1" applyAlignment="1">
      <alignment vertical="center"/>
      <protection locked="0"/>
    </xf>
    <xf numFmtId="164" fontId="3" fillId="0" borderId="0" xfId="1" applyFont="1" applyFill="1" applyBorder="1" applyAlignment="1">
      <alignment horizontal="center" vertical="center"/>
    </xf>
    <xf numFmtId="164" fontId="4" fillId="29" borderId="0" xfId="6" applyFont="1" applyFill="1" applyBorder="1" applyAlignment="1">
      <alignment horizontal="center" vertical="center" wrapText="1"/>
      <protection locked="0"/>
    </xf>
    <xf numFmtId="6" fontId="3" fillId="31" borderId="96" xfId="6" applyNumberFormat="1" applyFont="1" applyFill="1" applyBorder="1" applyAlignment="1">
      <alignment vertical="center"/>
      <protection locked="0"/>
    </xf>
    <xf numFmtId="6" fontId="34" fillId="31" borderId="143" xfId="6" applyNumberFormat="1" applyFont="1" applyFill="1" applyBorder="1" applyAlignment="1">
      <alignment vertical="center"/>
      <protection locked="0"/>
    </xf>
    <xf numFmtId="6" fontId="34" fillId="32" borderId="144" xfId="6" applyNumberFormat="1" applyFont="1" applyFill="1" applyBorder="1" applyAlignment="1">
      <alignment vertical="center"/>
      <protection locked="0"/>
    </xf>
    <xf numFmtId="6" fontId="3" fillId="31" borderId="105" xfId="6" applyNumberFormat="1" applyFont="1" applyFill="1" applyBorder="1" applyAlignment="1">
      <alignment horizontal="center" vertical="center"/>
      <protection locked="0"/>
    </xf>
    <xf numFmtId="6" fontId="34" fillId="32" borderId="145" xfId="6" applyNumberFormat="1" applyFont="1" applyFill="1" applyBorder="1" applyAlignment="1">
      <alignment vertical="center"/>
      <protection locked="0"/>
    </xf>
    <xf numFmtId="164" fontId="39" fillId="0" borderId="9" xfId="1" applyNumberFormat="1" applyFont="1" applyBorder="1" applyAlignment="1">
      <alignment vertical="center" wrapText="1"/>
    </xf>
    <xf numFmtId="165" fontId="45" fillId="0" borderId="0" xfId="1" applyNumberFormat="1" applyFont="1" applyFill="1" applyBorder="1" applyAlignment="1">
      <alignment horizontal="center" vertical="center" wrapText="1"/>
    </xf>
    <xf numFmtId="164" fontId="59" fillId="0" borderId="74" xfId="1" applyNumberFormat="1" applyFont="1" applyFill="1" applyBorder="1" applyAlignment="1">
      <alignment horizontal="center" vertical="center" wrapText="1"/>
    </xf>
    <xf numFmtId="164" fontId="47" fillId="0" borderId="74" xfId="1" applyNumberFormat="1" applyFont="1" applyFill="1" applyBorder="1" applyAlignment="1">
      <alignment horizontal="center" vertical="center" wrapText="1"/>
    </xf>
    <xf numFmtId="164" fontId="47" fillId="0" borderId="0" xfId="1" applyNumberFormat="1" applyFont="1" applyFill="1" applyBorder="1" applyAlignment="1">
      <alignment horizontal="center" vertical="center" wrapText="1"/>
    </xf>
    <xf numFmtId="41" fontId="7" fillId="0" borderId="36" xfId="1" applyNumberFormat="1" applyFont="1" applyFill="1" applyBorder="1" applyAlignment="1">
      <alignment horizontal="center" vertical="center" wrapText="1"/>
    </xf>
    <xf numFmtId="41" fontId="7" fillId="0" borderId="37" xfId="1" applyNumberFormat="1" applyFont="1" applyFill="1" applyBorder="1" applyAlignment="1">
      <alignment horizontal="center" vertical="center" wrapText="1"/>
    </xf>
    <xf numFmtId="41" fontId="7" fillId="0" borderId="47" xfId="1" applyNumberFormat="1" applyFont="1" applyFill="1" applyBorder="1" applyAlignment="1">
      <alignment horizontal="center" vertical="center" wrapText="1"/>
    </xf>
    <xf numFmtId="41" fontId="3" fillId="15" borderId="3" xfId="1" applyNumberFormat="1" applyFont="1" applyFill="1" applyBorder="1" applyAlignment="1">
      <alignment horizontal="center" vertical="center" wrapText="1"/>
    </xf>
    <xf numFmtId="164" fontId="3" fillId="15" borderId="40" xfId="1" applyNumberFormat="1" applyFont="1" applyFill="1" applyBorder="1" applyAlignment="1">
      <alignment horizontal="center" vertical="center" wrapText="1"/>
    </xf>
    <xf numFmtId="164" fontId="3" fillId="0" borderId="146" xfId="1" applyNumberFormat="1" applyFont="1" applyFill="1" applyBorder="1" applyAlignment="1" applyProtection="1">
      <alignment horizontal="center" vertical="center" wrapText="1"/>
      <protection locked="0"/>
    </xf>
    <xf numFmtId="164" fontId="3" fillId="0" borderId="74" xfId="1" applyNumberFormat="1" applyFont="1" applyFill="1" applyBorder="1" applyAlignment="1">
      <alignment horizontal="center" vertical="center"/>
    </xf>
    <xf numFmtId="164" fontId="3" fillId="0" borderId="146" xfId="1" applyNumberFormat="1" applyFont="1" applyFill="1" applyBorder="1" applyAlignment="1">
      <alignment horizontal="center" vertical="center"/>
    </xf>
    <xf numFmtId="9" fontId="3" fillId="0" borderId="49" xfId="1" applyNumberFormat="1" applyFont="1" applyFill="1" applyBorder="1" applyAlignment="1" applyProtection="1">
      <alignment horizontal="center" vertical="center"/>
      <protection locked="0"/>
    </xf>
    <xf numFmtId="165" fontId="3" fillId="5" borderId="51" xfId="1" applyNumberFormat="1" applyFont="1" applyFill="1" applyBorder="1" applyAlignment="1">
      <alignment horizontal="center" vertical="center"/>
    </xf>
    <xf numFmtId="171" fontId="3" fillId="0" borderId="112" xfId="12" applyNumberFormat="1" applyFont="1" applyFill="1" applyBorder="1" applyAlignment="1" applyProtection="1">
      <alignment horizontal="center" vertical="center"/>
      <protection locked="0"/>
    </xf>
    <xf numFmtId="171" fontId="3" fillId="0" borderId="113" xfId="12" applyNumberFormat="1" applyFont="1" applyFill="1" applyBorder="1" applyAlignment="1" applyProtection="1">
      <alignment horizontal="center" vertical="center"/>
      <protection locked="0"/>
    </xf>
    <xf numFmtId="42" fontId="3" fillId="0" borderId="75" xfId="1" applyNumberFormat="1" applyFont="1" applyFill="1" applyBorder="1" applyAlignment="1">
      <alignment horizontal="center" vertical="center"/>
    </xf>
    <xf numFmtId="42" fontId="4" fillId="0" borderId="73" xfId="1" applyNumberFormat="1" applyFont="1" applyFill="1" applyBorder="1" applyAlignment="1">
      <alignment horizontal="center" vertical="center"/>
    </xf>
    <xf numFmtId="165" fontId="70" fillId="0" borderId="0" xfId="1" applyNumberFormat="1" applyFont="1" applyFill="1" applyBorder="1" applyAlignment="1">
      <alignment horizontal="center" vertical="center"/>
    </xf>
    <xf numFmtId="171" fontId="70" fillId="0" borderId="125" xfId="12" applyNumberFormat="1" applyFont="1" applyFill="1" applyBorder="1" applyAlignment="1">
      <alignment horizontal="center" vertical="center"/>
    </xf>
    <xf numFmtId="171" fontId="70" fillId="0" borderId="126" xfId="12" applyNumberFormat="1" applyFont="1" applyFill="1" applyBorder="1" applyAlignment="1">
      <alignment horizontal="center" vertical="center"/>
    </xf>
    <xf numFmtId="42" fontId="70" fillId="0" borderId="75" xfId="1" applyNumberFormat="1" applyFont="1" applyFill="1" applyBorder="1" applyAlignment="1">
      <alignment vertical="center"/>
    </xf>
    <xf numFmtId="42" fontId="71" fillId="0" borderId="92" xfId="1" applyNumberFormat="1" applyFont="1" applyFill="1" applyBorder="1" applyAlignment="1">
      <alignment vertical="center"/>
    </xf>
    <xf numFmtId="42" fontId="70" fillId="0" borderId="76" xfId="1" applyNumberFormat="1" applyFont="1" applyFill="1" applyBorder="1" applyAlignment="1">
      <alignment vertical="center"/>
    </xf>
    <xf numFmtId="2" fontId="70" fillId="0" borderId="0" xfId="1" applyNumberFormat="1" applyFont="1" applyFill="1" applyBorder="1" applyAlignment="1">
      <alignment vertical="center"/>
    </xf>
    <xf numFmtId="164" fontId="70" fillId="0" borderId="63" xfId="1" applyNumberFormat="1" applyFont="1" applyFill="1" applyBorder="1" applyAlignment="1">
      <alignment vertical="center" wrapText="1"/>
    </xf>
    <xf numFmtId="164" fontId="70" fillId="0" borderId="64" xfId="1" applyNumberFormat="1" applyFont="1" applyFill="1" applyBorder="1" applyAlignment="1">
      <alignment vertical="center" wrapText="1"/>
    </xf>
    <xf numFmtId="164" fontId="70" fillId="0" borderId="0" xfId="1" applyNumberFormat="1" applyFont="1" applyFill="1" applyBorder="1" applyAlignment="1">
      <alignment vertical="center" wrapText="1"/>
    </xf>
    <xf numFmtId="42" fontId="70" fillId="0" borderId="90" xfId="1" applyNumberFormat="1" applyFont="1" applyFill="1" applyBorder="1" applyAlignment="1">
      <alignment vertical="center"/>
    </xf>
    <xf numFmtId="42" fontId="70" fillId="0" borderId="130" xfId="1" applyNumberFormat="1" applyFont="1" applyFill="1" applyBorder="1" applyAlignment="1">
      <alignment vertical="center"/>
    </xf>
    <xf numFmtId="42" fontId="70" fillId="0" borderId="0" xfId="1" applyNumberFormat="1" applyFont="1" applyFill="1" applyBorder="1" applyAlignment="1">
      <alignment vertical="center"/>
    </xf>
    <xf numFmtId="164" fontId="70" fillId="0" borderId="0" xfId="1" applyNumberFormat="1" applyFont="1" applyFill="1" applyAlignment="1">
      <alignment vertical="center"/>
    </xf>
    <xf numFmtId="165" fontId="72" fillId="0" borderId="0" xfId="1" applyNumberFormat="1" applyFont="1" applyFill="1" applyBorder="1" applyAlignment="1">
      <alignment horizontal="center" vertical="center"/>
    </xf>
    <xf numFmtId="171" fontId="72" fillId="0" borderId="112" xfId="12" applyNumberFormat="1" applyFont="1" applyFill="1" applyBorder="1" applyAlignment="1" applyProtection="1">
      <alignment horizontal="center" vertical="center"/>
      <protection locked="0"/>
    </xf>
    <xf numFmtId="42" fontId="72" fillId="0" borderId="75" xfId="1" applyNumberFormat="1" applyFont="1" applyFill="1" applyBorder="1" applyAlignment="1">
      <alignment horizontal="center" vertical="center"/>
    </xf>
    <xf numFmtId="171" fontId="72" fillId="0" borderId="113" xfId="12" applyNumberFormat="1" applyFont="1" applyFill="1" applyBorder="1" applyAlignment="1" applyProtection="1">
      <alignment horizontal="center" vertical="center"/>
      <protection locked="0"/>
    </xf>
    <xf numFmtId="42" fontId="3" fillId="0" borderId="147" xfId="1" applyNumberFormat="1" applyFont="1" applyFill="1" applyBorder="1" applyAlignment="1">
      <alignment horizontal="center" vertical="center"/>
    </xf>
    <xf numFmtId="42" fontId="73" fillId="0" borderId="63" xfId="1" applyNumberFormat="1" applyFont="1" applyFill="1" applyBorder="1" applyAlignment="1">
      <alignment horizontal="center" vertical="center"/>
    </xf>
    <xf numFmtId="171" fontId="72" fillId="0" borderId="125" xfId="12" applyNumberFormat="1" applyFont="1" applyFill="1" applyBorder="1" applyAlignment="1">
      <alignment horizontal="center" vertical="center"/>
    </xf>
    <xf numFmtId="171" fontId="72" fillId="0" borderId="126" xfId="12" applyNumberFormat="1" applyFont="1" applyFill="1" applyBorder="1" applyAlignment="1">
      <alignment horizontal="center" vertical="center"/>
    </xf>
    <xf numFmtId="42" fontId="73" fillId="0" borderId="89" xfId="1" applyNumberFormat="1" applyFont="1" applyFill="1" applyBorder="1" applyAlignment="1">
      <alignment vertical="center"/>
    </xf>
    <xf numFmtId="42" fontId="73" fillId="0" borderId="92" xfId="1" applyNumberFormat="1" applyFont="1" applyFill="1" applyBorder="1" applyAlignment="1">
      <alignment vertical="center"/>
    </xf>
    <xf numFmtId="171" fontId="72" fillId="0" borderId="91" xfId="12" applyNumberFormat="1" applyFont="1" applyFill="1" applyBorder="1" applyAlignment="1" applyProtection="1">
      <alignment vertical="center"/>
      <protection locked="0"/>
    </xf>
    <xf numFmtId="164" fontId="72" fillId="0" borderId="63" xfId="1" applyNumberFormat="1" applyFont="1" applyFill="1" applyBorder="1" applyAlignment="1">
      <alignment vertical="center" wrapText="1"/>
    </xf>
    <xf numFmtId="164" fontId="72" fillId="0" borderId="64" xfId="1" applyNumberFormat="1" applyFont="1" applyFill="1" applyBorder="1" applyAlignment="1">
      <alignment vertical="center" wrapText="1"/>
    </xf>
    <xf numFmtId="164" fontId="72" fillId="0" borderId="0" xfId="1" applyNumberFormat="1" applyFont="1" applyFill="1" applyBorder="1" applyAlignment="1">
      <alignment vertical="center" wrapText="1"/>
    </xf>
    <xf numFmtId="42" fontId="72" fillId="0" borderId="0" xfId="1" applyNumberFormat="1" applyFont="1" applyFill="1" applyBorder="1" applyAlignment="1">
      <alignment vertical="center"/>
    </xf>
    <xf numFmtId="42" fontId="72" fillId="0" borderId="69" xfId="1" applyNumberFormat="1" applyFont="1" applyFill="1" applyBorder="1" applyAlignment="1">
      <alignment vertical="center"/>
    </xf>
    <xf numFmtId="164" fontId="72" fillId="0" borderId="0" xfId="1" applyNumberFormat="1" applyFont="1" applyFill="1" applyAlignment="1">
      <alignment vertical="center"/>
    </xf>
    <xf numFmtId="169" fontId="4" fillId="0" borderId="28" xfId="1" applyNumberFormat="1" applyFont="1" applyFill="1" applyBorder="1" applyAlignment="1">
      <alignment horizontal="center" vertical="center"/>
    </xf>
    <xf numFmtId="165" fontId="4" fillId="22" borderId="7" xfId="1" applyNumberFormat="1" applyFont="1" applyFill="1" applyBorder="1" applyAlignment="1">
      <alignment horizontal="center" vertical="center"/>
    </xf>
    <xf numFmtId="42" fontId="22" fillId="22" borderId="32" xfId="1" applyNumberFormat="1" applyFont="1" applyFill="1" applyBorder="1" applyAlignment="1">
      <alignment vertical="center"/>
    </xf>
    <xf numFmtId="42" fontId="22" fillId="0" borderId="37" xfId="1" applyNumberFormat="1" applyFont="1" applyFill="1" applyBorder="1" applyAlignment="1">
      <alignment vertical="center"/>
    </xf>
    <xf numFmtId="42" fontId="4" fillId="0" borderId="47" xfId="1" applyNumberFormat="1" applyFont="1" applyFill="1" applyBorder="1" applyAlignment="1">
      <alignment vertical="center"/>
    </xf>
    <xf numFmtId="42" fontId="22" fillId="0" borderId="148" xfId="1" applyNumberFormat="1" applyFont="1" applyFill="1" applyBorder="1" applyAlignment="1">
      <alignment vertical="center"/>
    </xf>
    <xf numFmtId="2" fontId="4" fillId="11" borderId="3" xfId="1" applyNumberFormat="1" applyFont="1" applyFill="1" applyBorder="1" applyAlignment="1">
      <alignment vertical="center"/>
    </xf>
    <xf numFmtId="164" fontId="3" fillId="0" borderId="104" xfId="6" applyFont="1" applyBorder="1" applyAlignment="1">
      <alignment vertical="center"/>
      <protection locked="0"/>
    </xf>
    <xf numFmtId="164" fontId="4" fillId="0" borderId="0" xfId="6" applyFont="1" applyAlignment="1">
      <alignment vertical="center"/>
      <protection locked="0"/>
    </xf>
    <xf numFmtId="6" fontId="3" fillId="31" borderId="98" xfId="6" applyNumberFormat="1" applyFont="1" applyFill="1" applyBorder="1" applyAlignment="1">
      <alignment vertical="center"/>
      <protection locked="0"/>
    </xf>
    <xf numFmtId="6" fontId="3" fillId="31" borderId="99" xfId="6" applyNumberFormat="1" applyFont="1" applyFill="1" applyBorder="1" applyAlignment="1">
      <alignment vertical="center"/>
      <protection locked="0"/>
    </xf>
    <xf numFmtId="6" fontId="3" fillId="31" borderId="145" xfId="6" applyNumberFormat="1" applyFont="1" applyFill="1" applyBorder="1" applyAlignment="1">
      <alignment vertical="center"/>
      <protection locked="0"/>
    </xf>
    <xf numFmtId="6" fontId="3" fillId="31" borderId="0" xfId="6" applyNumberFormat="1" applyFont="1" applyFill="1" applyBorder="1" applyAlignment="1">
      <alignment vertical="center"/>
      <protection locked="0"/>
    </xf>
    <xf numFmtId="6" fontId="67" fillId="32" borderId="0" xfId="6" applyNumberFormat="1" applyFont="1" applyFill="1" applyBorder="1" applyAlignment="1">
      <alignment horizontal="center" vertical="center"/>
      <protection locked="0"/>
    </xf>
    <xf numFmtId="49" fontId="3" fillId="32" borderId="149" xfId="6" applyNumberFormat="1" applyFont="1" applyFill="1" applyBorder="1" applyAlignment="1">
      <alignment vertical="center"/>
      <protection locked="0"/>
    </xf>
    <xf numFmtId="49" fontId="3" fillId="32" borderId="150" xfId="6" applyNumberFormat="1" applyFont="1" applyFill="1" applyBorder="1" applyAlignment="1">
      <alignment vertical="center"/>
      <protection locked="0"/>
    </xf>
    <xf numFmtId="49" fontId="3" fillId="32" borderId="149" xfId="6" applyNumberFormat="1" applyFont="1" applyFill="1" applyBorder="1" applyAlignment="1">
      <alignment horizontal="left" vertical="center"/>
      <protection locked="0"/>
    </xf>
    <xf numFmtId="49" fontId="3" fillId="32" borderId="150" xfId="6" applyNumberFormat="1" applyFont="1" applyFill="1" applyBorder="1" applyAlignment="1">
      <alignment horizontal="left" vertical="center"/>
      <protection locked="0"/>
    </xf>
    <xf numFmtId="164" fontId="3" fillId="6" borderId="0" xfId="1" applyNumberFormat="1" applyFont="1" applyFill="1" applyBorder="1" applyAlignment="1">
      <alignment vertical="center" wrapText="1"/>
    </xf>
    <xf numFmtId="6" fontId="34" fillId="32" borderId="109" xfId="6" applyNumberFormat="1" applyFont="1" applyFill="1" applyBorder="1" applyAlignment="1">
      <alignment vertical="center"/>
      <protection locked="0"/>
    </xf>
    <xf numFmtId="164" fontId="4" fillId="30" borderId="0" xfId="6" applyFont="1" applyFill="1" applyBorder="1" applyAlignment="1">
      <alignment vertical="center"/>
      <protection locked="0"/>
    </xf>
    <xf numFmtId="6" fontId="3" fillId="31" borderId="0" xfId="6" applyNumberFormat="1" applyFont="1" applyFill="1" applyBorder="1" applyAlignment="1">
      <alignment horizontal="center" vertical="center"/>
      <protection locked="0"/>
    </xf>
    <xf numFmtId="164" fontId="3" fillId="0" borderId="0" xfId="1" applyFont="1" applyFill="1" applyBorder="1" applyAlignment="1">
      <alignment horizontal="left" vertical="center"/>
    </xf>
    <xf numFmtId="6" fontId="3" fillId="0" borderId="0" xfId="1" applyNumberFormat="1" applyFont="1" applyFill="1" applyBorder="1" applyAlignment="1">
      <alignment vertical="center"/>
    </xf>
    <xf numFmtId="164" fontId="74" fillId="0" borderId="151" xfId="5" applyNumberFormat="1" applyFont="1" applyBorder="1" applyAlignment="1" applyProtection="1">
      <alignment horizontal="center" vertical="center" wrapText="1"/>
    </xf>
    <xf numFmtId="164" fontId="47" fillId="0" borderId="0" xfId="1" applyNumberFormat="1" applyFont="1" applyBorder="1" applyAlignment="1">
      <alignment horizontal="center" vertical="center" wrapText="1"/>
    </xf>
    <xf numFmtId="164" fontId="47" fillId="0" borderId="107" xfId="4" applyFont="1" applyBorder="1" applyAlignment="1">
      <alignment vertical="center" wrapText="1"/>
    </xf>
    <xf numFmtId="164" fontId="47" fillId="0" borderId="12" xfId="4" applyFont="1" applyBorder="1" applyAlignment="1">
      <alignment horizontal="center" vertical="center" wrapText="1"/>
    </xf>
    <xf numFmtId="42" fontId="65" fillId="22" borderId="139" xfId="1" applyNumberFormat="1" applyFont="1" applyFill="1" applyBorder="1" applyAlignment="1">
      <alignment vertical="center"/>
    </xf>
    <xf numFmtId="42" fontId="33" fillId="22" borderId="37" xfId="1" applyNumberFormat="1" applyFont="1" applyFill="1" applyBorder="1" applyAlignment="1">
      <alignment vertical="center"/>
    </xf>
    <xf numFmtId="42" fontId="22" fillId="22" borderId="148" xfId="1" applyNumberFormat="1" applyFont="1" applyFill="1" applyBorder="1" applyAlignment="1">
      <alignment vertical="center"/>
    </xf>
    <xf numFmtId="164" fontId="4" fillId="9" borderId="2" xfId="1" applyNumberFormat="1" applyFont="1" applyFill="1" applyBorder="1" applyAlignment="1">
      <alignment horizontal="center" vertical="center"/>
    </xf>
    <xf numFmtId="164" fontId="4" fillId="9" borderId="41" xfId="1" applyNumberFormat="1" applyFont="1" applyFill="1" applyBorder="1" applyAlignment="1">
      <alignment horizontal="center" vertical="center"/>
    </xf>
    <xf numFmtId="164" fontId="31" fillId="0" borderId="7" xfId="1" applyFont="1" applyFill="1" applyBorder="1" applyAlignment="1">
      <alignment vertical="center"/>
    </xf>
    <xf numFmtId="164" fontId="36" fillId="0" borderId="7" xfId="1" applyFont="1" applyFill="1" applyBorder="1" applyAlignment="1">
      <alignment vertical="center"/>
    </xf>
    <xf numFmtId="164" fontId="3" fillId="0" borderId="7" xfId="1" applyNumberFormat="1" applyFont="1" applyFill="1" applyBorder="1" applyAlignment="1">
      <alignment horizontal="center" vertical="center"/>
    </xf>
    <xf numFmtId="164" fontId="31" fillId="0" borderId="0" xfId="1" applyFont="1" applyFill="1" applyBorder="1" applyAlignment="1">
      <alignment vertical="center"/>
    </xf>
    <xf numFmtId="164" fontId="36" fillId="0" borderId="0" xfId="1" applyFont="1" applyFill="1" applyBorder="1" applyAlignment="1">
      <alignment vertical="center"/>
    </xf>
    <xf numFmtId="164" fontId="31" fillId="0" borderId="0" xfId="6" applyFont="1" applyAlignment="1">
      <alignment vertical="center"/>
      <protection locked="0"/>
    </xf>
    <xf numFmtId="164" fontId="36" fillId="6" borderId="0" xfId="6" applyFont="1" applyFill="1" applyAlignment="1">
      <alignment vertical="center"/>
      <protection locked="0"/>
    </xf>
    <xf numFmtId="164" fontId="3" fillId="6" borderId="0" xfId="6" applyNumberFormat="1" applyFont="1" applyFill="1" applyAlignment="1">
      <alignment horizontal="center" vertical="center"/>
      <protection locked="0"/>
    </xf>
    <xf numFmtId="6" fontId="67" fillId="31" borderId="96" xfId="6" applyNumberFormat="1" applyFont="1" applyFill="1" applyBorder="1" applyAlignment="1">
      <alignment horizontal="center" vertical="center"/>
      <protection locked="0"/>
    </xf>
    <xf numFmtId="164" fontId="3" fillId="6" borderId="0" xfId="1" applyNumberFormat="1" applyFont="1" applyFill="1" applyBorder="1" applyAlignment="1">
      <alignment horizontal="center" vertical="center"/>
    </xf>
    <xf numFmtId="164" fontId="68" fillId="30" borderId="96" xfId="6" applyFont="1" applyFill="1" applyBorder="1" applyAlignment="1">
      <alignment vertical="center"/>
      <protection locked="0"/>
    </xf>
    <xf numFmtId="6" fontId="3" fillId="31" borderId="153" xfId="6" applyNumberFormat="1" applyFont="1" applyFill="1" applyBorder="1" applyAlignment="1">
      <alignment vertical="center"/>
      <protection locked="0"/>
    </xf>
    <xf numFmtId="164" fontId="31" fillId="0" borderId="0" xfId="1" applyFont="1" applyFill="1" applyBorder="1" applyAlignment="1">
      <alignment vertical="center" wrapText="1"/>
    </xf>
    <xf numFmtId="164" fontId="3" fillId="0" borderId="0" xfId="1" applyNumberFormat="1" applyFont="1" applyFill="1" applyBorder="1" applyAlignment="1">
      <alignment horizontal="center" vertical="center" wrapText="1"/>
    </xf>
    <xf numFmtId="6" fontId="3" fillId="31" borderId="143" xfId="6" applyNumberFormat="1" applyFont="1" applyFill="1" applyBorder="1" applyAlignment="1">
      <alignment vertical="center"/>
      <protection locked="0"/>
    </xf>
    <xf numFmtId="6" fontId="34" fillId="32" borderId="105" xfId="6" applyNumberFormat="1" applyFont="1" applyFill="1" applyBorder="1" applyAlignment="1">
      <alignment vertical="center"/>
      <protection locked="0"/>
    </xf>
    <xf numFmtId="164" fontId="33" fillId="30" borderId="0" xfId="6" applyFont="1" applyFill="1" applyBorder="1" applyAlignment="1">
      <alignment vertical="center"/>
      <protection locked="0"/>
    </xf>
    <xf numFmtId="6" fontId="67" fillId="31" borderId="0" xfId="6" applyNumberFormat="1" applyFont="1" applyFill="1" applyBorder="1" applyAlignment="1">
      <alignment horizontal="center" vertical="center"/>
      <protection locked="0"/>
    </xf>
    <xf numFmtId="6" fontId="34" fillId="32" borderId="154" xfId="6" applyNumberFormat="1" applyFont="1" applyFill="1" applyBorder="1" applyAlignment="1">
      <alignment vertical="center"/>
      <protection locked="0"/>
    </xf>
    <xf numFmtId="172" fontId="39" fillId="0" borderId="9" xfId="1" applyNumberFormat="1" applyFont="1" applyBorder="1" applyAlignment="1">
      <alignment vertical="top" wrapText="1"/>
    </xf>
    <xf numFmtId="0" fontId="39" fillId="0" borderId="9" xfId="1" applyNumberFormat="1" applyFont="1" applyBorder="1" applyAlignment="1">
      <alignment vertical="top" wrapText="1"/>
    </xf>
    <xf numFmtId="175" fontId="3" fillId="0" borderId="157" xfId="7" applyNumberFormat="1" applyFont="1" applyFill="1" applyBorder="1" applyAlignment="1">
      <alignment horizontal="center" vertical="center"/>
    </xf>
    <xf numFmtId="170" fontId="3" fillId="0" borderId="129" xfId="7" applyNumberFormat="1" applyFont="1" applyFill="1" applyBorder="1" applyAlignment="1">
      <alignment vertical="center" wrapText="1"/>
    </xf>
    <xf numFmtId="175" fontId="3" fillId="0" borderId="161" xfId="7" applyNumberFormat="1" applyFont="1" applyFill="1" applyBorder="1" applyAlignment="1">
      <alignment horizontal="center" vertical="center"/>
    </xf>
    <xf numFmtId="165" fontId="36" fillId="0" borderId="0" xfId="1" applyNumberFormat="1" applyFont="1" applyFill="1" applyBorder="1" applyAlignment="1">
      <alignment horizontal="center" vertical="center"/>
    </xf>
    <xf numFmtId="2" fontId="36" fillId="19" borderId="0" xfId="1" applyNumberFormat="1" applyFont="1" applyFill="1" applyBorder="1" applyAlignment="1">
      <alignment vertical="center"/>
    </xf>
    <xf numFmtId="164" fontId="36" fillId="6" borderId="0" xfId="1" applyFont="1" applyFill="1" applyBorder="1" applyAlignment="1">
      <alignment vertical="center" wrapText="1"/>
    </xf>
    <xf numFmtId="164" fontId="36" fillId="0" borderId="0" xfId="1" applyFont="1" applyFill="1" applyAlignment="1">
      <alignment vertical="center"/>
    </xf>
    <xf numFmtId="42" fontId="77" fillId="6" borderId="37" xfId="1" applyNumberFormat="1" applyFont="1" applyFill="1" applyBorder="1" applyAlignment="1">
      <alignment vertical="center"/>
    </xf>
    <xf numFmtId="42" fontId="77" fillId="6" borderId="36" xfId="1" applyNumberFormat="1" applyFont="1" applyFill="1" applyBorder="1" applyAlignment="1">
      <alignment vertical="center"/>
    </xf>
    <xf numFmtId="42" fontId="4" fillId="25" borderId="2" xfId="1" applyNumberFormat="1" applyFont="1" applyFill="1" applyBorder="1" applyAlignment="1">
      <alignment vertical="center"/>
    </xf>
    <xf numFmtId="42" fontId="4" fillId="25" borderId="87" xfId="1" applyNumberFormat="1" applyFont="1" applyFill="1" applyBorder="1" applyAlignment="1">
      <alignment vertical="center"/>
    </xf>
    <xf numFmtId="170" fontId="43" fillId="12" borderId="10" xfId="7" applyNumberFormat="1" applyFont="1" applyFill="1" applyBorder="1" applyAlignment="1">
      <alignment horizontal="left" vertical="center" indent="2"/>
    </xf>
    <xf numFmtId="170" fontId="50" fillId="12" borderId="74" xfId="7" applyNumberFormat="1" applyFont="1" applyFill="1" applyBorder="1" applyAlignment="1">
      <alignment vertical="center"/>
    </xf>
    <xf numFmtId="170" fontId="51" fillId="12" borderId="74" xfId="7" applyNumberFormat="1" applyFont="1" applyFill="1" applyBorder="1" applyAlignment="1">
      <alignment vertical="center"/>
    </xf>
    <xf numFmtId="170" fontId="52" fillId="12" borderId="74" xfId="7" applyNumberFormat="1" applyFont="1" applyFill="1" applyBorder="1" applyAlignment="1">
      <alignment vertical="center"/>
    </xf>
    <xf numFmtId="170" fontId="51" fillId="12" borderId="74" xfId="7" applyNumberFormat="1" applyFont="1" applyFill="1" applyBorder="1" applyAlignment="1">
      <alignment horizontal="center" vertical="center"/>
    </xf>
    <xf numFmtId="170" fontId="51" fillId="12" borderId="8" xfId="7" applyNumberFormat="1" applyFont="1" applyFill="1" applyBorder="1" applyAlignment="1">
      <alignment horizontal="center" vertical="center"/>
    </xf>
    <xf numFmtId="170" fontId="53" fillId="0" borderId="9" xfId="7" applyNumberFormat="1" applyFont="1" applyFill="1" applyBorder="1" applyAlignment="1">
      <alignment horizontal="center" vertical="center"/>
    </xf>
    <xf numFmtId="165" fontId="56" fillId="0" borderId="9" xfId="7" applyNumberFormat="1" applyFont="1" applyFill="1" applyBorder="1" applyAlignment="1">
      <alignment horizontal="center" vertical="center" wrapText="1"/>
    </xf>
    <xf numFmtId="170" fontId="39" fillId="0" borderId="9" xfId="7" applyNumberFormat="1" applyFont="1" applyBorder="1" applyAlignment="1">
      <alignment vertical="center" wrapText="1"/>
    </xf>
    <xf numFmtId="0" fontId="49" fillId="0" borderId="9" xfId="7" applyNumberFormat="1" applyFont="1" applyBorder="1" applyAlignment="1">
      <alignment vertical="center" wrapText="1"/>
    </xf>
    <xf numFmtId="170" fontId="43" fillId="12" borderId="10" xfId="1" applyNumberFormat="1" applyFont="1" applyFill="1" applyBorder="1" applyAlignment="1">
      <alignment horizontal="left" vertical="center" indent="2"/>
    </xf>
    <xf numFmtId="170" fontId="50" fillId="12" borderId="74" xfId="1" applyNumberFormat="1" applyFont="1" applyFill="1" applyBorder="1" applyAlignment="1">
      <alignment vertical="center"/>
    </xf>
    <xf numFmtId="170" fontId="51" fillId="12" borderId="74" xfId="1" applyNumberFormat="1" applyFont="1" applyFill="1" applyBorder="1" applyAlignment="1">
      <alignment vertical="center"/>
    </xf>
    <xf numFmtId="170" fontId="52" fillId="12" borderId="74" xfId="1" applyNumberFormat="1" applyFont="1" applyFill="1" applyBorder="1" applyAlignment="1">
      <alignment vertical="center"/>
    </xf>
    <xf numFmtId="170" fontId="51" fillId="12" borderId="74" xfId="1" applyNumberFormat="1" applyFont="1" applyFill="1" applyBorder="1" applyAlignment="1">
      <alignment horizontal="center" vertical="center"/>
    </xf>
    <xf numFmtId="170" fontId="51" fillId="12" borderId="8" xfId="1" applyNumberFormat="1" applyFont="1" applyFill="1" applyBorder="1" applyAlignment="1">
      <alignment horizontal="center" vertical="center"/>
    </xf>
    <xf numFmtId="170" fontId="53" fillId="0" borderId="9" xfId="1" applyNumberFormat="1" applyFont="1" applyFill="1" applyBorder="1" applyAlignment="1">
      <alignment horizontal="center" vertical="center"/>
    </xf>
    <xf numFmtId="0" fontId="49" fillId="0" borderId="9" xfId="1" applyNumberFormat="1" applyFont="1" applyBorder="1" applyAlignment="1">
      <alignment vertical="center" wrapText="1"/>
    </xf>
    <xf numFmtId="1" fontId="55" fillId="0" borderId="9" xfId="7" applyNumberFormat="1" applyFont="1" applyFill="1" applyBorder="1" applyAlignment="1">
      <alignment horizontal="center" vertical="center"/>
    </xf>
    <xf numFmtId="0" fontId="6" fillId="37" borderId="5" xfId="0" applyFont="1" applyFill="1" applyBorder="1" applyAlignment="1" applyProtection="1">
      <alignment horizontal="center" vertical="center"/>
      <protection locked="0"/>
    </xf>
    <xf numFmtId="0" fontId="9" fillId="37" borderId="5" xfId="0" applyFont="1" applyFill="1" applyBorder="1" applyAlignment="1" applyProtection="1">
      <alignment horizontal="center" vertical="center"/>
      <protection locked="0"/>
    </xf>
    <xf numFmtId="0" fontId="5" fillId="37" borderId="5" xfId="0" applyFont="1" applyFill="1" applyBorder="1" applyAlignment="1" applyProtection="1">
      <alignment horizontal="center" vertical="center"/>
      <protection locked="0"/>
    </xf>
    <xf numFmtId="164" fontId="3" fillId="0" borderId="137" xfId="12" applyNumberFormat="1" applyFont="1" applyFill="1" applyBorder="1" applyAlignment="1">
      <alignment horizontal="right" vertical="center"/>
    </xf>
    <xf numFmtId="175" fontId="25" fillId="0" borderId="157" xfId="7" applyNumberFormat="1" applyFont="1" applyFill="1" applyBorder="1" applyAlignment="1">
      <alignment horizontal="center" vertical="center"/>
    </xf>
    <xf numFmtId="164" fontId="47" fillId="12" borderId="74" xfId="1" applyNumberFormat="1" applyFont="1" applyFill="1" applyBorder="1" applyAlignment="1">
      <alignment vertical="center"/>
    </xf>
    <xf numFmtId="164" fontId="57" fillId="12" borderId="74" xfId="1" applyNumberFormat="1" applyFont="1" applyFill="1" applyBorder="1" applyAlignment="1">
      <alignment vertical="center"/>
    </xf>
    <xf numFmtId="164" fontId="85" fillId="12" borderId="74" xfId="1" applyNumberFormat="1" applyFont="1" applyFill="1" applyBorder="1" applyAlignment="1">
      <alignment vertical="center"/>
    </xf>
    <xf numFmtId="164" fontId="57" fillId="12" borderId="74" xfId="1" applyNumberFormat="1" applyFont="1" applyFill="1" applyBorder="1" applyAlignment="1">
      <alignment horizontal="center" vertical="center"/>
    </xf>
    <xf numFmtId="1" fontId="57" fillId="0" borderId="9" xfId="1" applyNumberFormat="1" applyFont="1" applyFill="1" applyBorder="1" applyAlignment="1">
      <alignment horizontal="center" vertical="center"/>
    </xf>
    <xf numFmtId="164" fontId="57" fillId="12" borderId="8" xfId="1" applyNumberFormat="1" applyFont="1" applyFill="1" applyBorder="1" applyAlignment="1">
      <alignment horizontal="center" vertical="center"/>
    </xf>
    <xf numFmtId="170" fontId="3" fillId="0" borderId="157" xfId="7" applyNumberFormat="1" applyFont="1" applyFill="1" applyBorder="1" applyAlignment="1">
      <alignment horizontal="center" vertical="center"/>
    </xf>
    <xf numFmtId="170" fontId="3" fillId="0" borderId="157" xfId="7" applyNumberFormat="1" applyFont="1" applyFill="1" applyBorder="1" applyAlignment="1">
      <alignment horizontal="center" vertical="center" wrapText="1"/>
    </xf>
    <xf numFmtId="168" fontId="3" fillId="0" borderId="157" xfId="7" applyNumberFormat="1" applyFont="1" applyFill="1" applyBorder="1" applyAlignment="1">
      <alignment horizontal="center" vertical="center"/>
    </xf>
    <xf numFmtId="9" fontId="3" fillId="0" borderId="157" xfId="7" applyNumberFormat="1" applyFont="1" applyFill="1" applyBorder="1" applyAlignment="1">
      <alignment horizontal="center" vertical="center"/>
    </xf>
    <xf numFmtId="165" fontId="3" fillId="0" borderId="161" xfId="7" applyNumberFormat="1" applyFont="1" applyFill="1" applyBorder="1" applyAlignment="1">
      <alignment horizontal="center" vertical="center" wrapText="1" shrinkToFit="1"/>
    </xf>
    <xf numFmtId="171" fontId="3" fillId="0" borderId="159" xfId="12" applyNumberFormat="1" applyFont="1" applyFill="1" applyBorder="1" applyAlignment="1">
      <alignment horizontal="center" vertical="center"/>
    </xf>
    <xf numFmtId="171" fontId="25" fillId="0" borderId="159" xfId="12" applyNumberFormat="1" applyFont="1" applyFill="1" applyBorder="1" applyAlignment="1">
      <alignment horizontal="center" vertical="center"/>
    </xf>
    <xf numFmtId="171" fontId="26" fillId="0" borderId="168" xfId="11" applyNumberFormat="1" applyFont="1" applyFill="1" applyBorder="1" applyAlignment="1" applyProtection="1">
      <alignment horizontal="center" vertical="center"/>
      <protection locked="0"/>
    </xf>
    <xf numFmtId="171" fontId="26" fillId="0" borderId="171" xfId="12" applyNumberFormat="1" applyFont="1" applyFill="1" applyBorder="1" applyAlignment="1" applyProtection="1">
      <alignment vertical="center"/>
      <protection locked="0"/>
    </xf>
    <xf numFmtId="169" fontId="3" fillId="18" borderId="168" xfId="13" applyNumberFormat="1" applyFont="1" applyFill="1" applyBorder="1" applyAlignment="1">
      <alignment horizontal="center" vertical="center"/>
    </xf>
    <xf numFmtId="42" fontId="3" fillId="19" borderId="169" xfId="13" applyNumberFormat="1" applyFont="1" applyFill="1" applyBorder="1" applyAlignment="1">
      <alignment vertical="center"/>
    </xf>
    <xf numFmtId="42" fontId="64" fillId="16" borderId="170" xfId="13" applyNumberFormat="1" applyFont="1" applyFill="1" applyBorder="1" applyAlignment="1">
      <alignment vertical="center"/>
    </xf>
    <xf numFmtId="42" fontId="70" fillId="0" borderId="169" xfId="1" applyNumberFormat="1" applyFont="1" applyFill="1" applyBorder="1" applyAlignment="1">
      <alignment vertical="center"/>
    </xf>
    <xf numFmtId="42" fontId="70" fillId="0" borderId="170" xfId="1" applyNumberFormat="1" applyFont="1" applyFill="1" applyBorder="1" applyAlignment="1">
      <alignment vertical="center"/>
    </xf>
    <xf numFmtId="169" fontId="72" fillId="0" borderId="168" xfId="1" applyNumberFormat="1" applyFont="1" applyFill="1" applyBorder="1" applyAlignment="1">
      <alignment horizontal="center" vertical="center"/>
    </xf>
    <xf numFmtId="42" fontId="72" fillId="0" borderId="169" xfId="1" applyNumberFormat="1" applyFont="1" applyFill="1" applyBorder="1" applyAlignment="1">
      <alignment vertical="center"/>
    </xf>
    <xf numFmtId="0" fontId="6" fillId="3" borderId="5" xfId="0" applyFont="1" applyFill="1" applyBorder="1" applyAlignment="1" applyProtection="1">
      <alignment horizontal="center" vertical="center"/>
      <protection locked="0"/>
    </xf>
    <xf numFmtId="164" fontId="43" fillId="12" borderId="176" xfId="1" applyNumberFormat="1" applyFont="1" applyFill="1" applyBorder="1" applyAlignment="1">
      <alignment horizontal="left" vertical="center" indent="2"/>
    </xf>
    <xf numFmtId="164" fontId="53" fillId="0" borderId="177" xfId="1" applyNumberFormat="1" applyFont="1" applyFill="1" applyBorder="1" applyAlignment="1">
      <alignment horizontal="center" vertical="center"/>
    </xf>
    <xf numFmtId="1" fontId="57" fillId="0" borderId="177" xfId="1" applyNumberFormat="1" applyFont="1" applyFill="1" applyBorder="1" applyAlignment="1">
      <alignment horizontal="center" vertical="center"/>
    </xf>
    <xf numFmtId="165" fontId="25" fillId="0" borderId="0" xfId="7" applyNumberFormat="1" applyFont="1" applyFill="1" applyBorder="1" applyAlignment="1">
      <alignment horizontal="center" vertical="center"/>
    </xf>
    <xf numFmtId="42" fontId="25" fillId="20" borderId="76" xfId="7" applyNumberFormat="1" applyFont="1" applyFill="1" applyBorder="1" applyAlignment="1">
      <alignment vertical="center"/>
    </xf>
    <xf numFmtId="2" fontId="25" fillId="19" borderId="0" xfId="7" applyNumberFormat="1" applyFont="1" applyFill="1" applyBorder="1" applyAlignment="1">
      <alignment vertical="center"/>
    </xf>
    <xf numFmtId="168" fontId="3" fillId="0" borderId="49" xfId="1" applyNumberFormat="1" applyFont="1" applyFill="1" applyBorder="1" applyAlignment="1">
      <alignment horizontal="center" vertical="center"/>
    </xf>
    <xf numFmtId="171" fontId="3" fillId="0" borderId="113" xfId="12" applyNumberFormat="1" applyFont="1" applyFill="1" applyBorder="1" applyAlignment="1">
      <alignment horizontal="center" vertical="center"/>
    </xf>
    <xf numFmtId="165" fontId="3" fillId="0" borderId="0" xfId="1" applyNumberFormat="1" applyFont="1" applyFill="1" applyBorder="1" applyAlignment="1">
      <alignment horizontal="center" vertical="center"/>
    </xf>
    <xf numFmtId="169" fontId="3" fillId="0" borderId="168" xfId="1" applyNumberFormat="1" applyFont="1" applyFill="1" applyBorder="1" applyAlignment="1">
      <alignment horizontal="center" vertical="center"/>
    </xf>
    <xf numFmtId="42" fontId="72" fillId="0" borderId="75" xfId="1" applyNumberFormat="1" applyFont="1" applyFill="1" applyBorder="1" applyAlignment="1">
      <alignment vertical="center"/>
    </xf>
    <xf numFmtId="42" fontId="72" fillId="0" borderId="76" xfId="1" applyNumberFormat="1" applyFont="1" applyFill="1" applyBorder="1" applyAlignment="1">
      <alignment vertical="center"/>
    </xf>
    <xf numFmtId="2" fontId="72" fillId="0" borderId="0" xfId="1" applyNumberFormat="1" applyFont="1" applyFill="1" applyBorder="1" applyAlignment="1">
      <alignment vertical="center"/>
    </xf>
    <xf numFmtId="42" fontId="72" fillId="0" borderId="170" xfId="1" applyNumberFormat="1" applyFont="1" applyFill="1" applyBorder="1" applyAlignment="1">
      <alignment vertical="center"/>
    </xf>
    <xf numFmtId="42" fontId="72" fillId="0" borderId="90" xfId="1" applyNumberFormat="1" applyFont="1" applyFill="1" applyBorder="1" applyAlignment="1">
      <alignment vertical="center"/>
    </xf>
    <xf numFmtId="42" fontId="72" fillId="0" borderId="130" xfId="1" applyNumberFormat="1" applyFont="1" applyFill="1" applyBorder="1" applyAlignment="1">
      <alignment vertical="center"/>
    </xf>
    <xf numFmtId="170" fontId="3" fillId="0" borderId="49" xfId="1" applyNumberFormat="1" applyFont="1" applyFill="1" applyBorder="1" applyAlignment="1">
      <alignment horizontal="center" vertical="center"/>
    </xf>
    <xf numFmtId="170" fontId="3" fillId="0" borderId="49" xfId="1" applyNumberFormat="1" applyFont="1" applyFill="1" applyBorder="1" applyAlignment="1">
      <alignment horizontal="center" vertical="center" wrapText="1"/>
    </xf>
    <xf numFmtId="9" fontId="3" fillId="0" borderId="49" xfId="1" applyNumberFormat="1" applyFont="1" applyFill="1" applyBorder="1" applyAlignment="1">
      <alignment horizontal="center" vertical="center"/>
    </xf>
    <xf numFmtId="174" fontId="3" fillId="0" borderId="51" xfId="1" applyNumberFormat="1" applyFont="1" applyFill="1" applyBorder="1" applyAlignment="1">
      <alignment horizontal="center" vertical="center" wrapText="1"/>
    </xf>
    <xf numFmtId="1" fontId="3" fillId="0" borderId="152" xfId="1" applyNumberFormat="1" applyFont="1" applyFill="1" applyBorder="1" applyAlignment="1">
      <alignment horizontal="center" vertical="center"/>
    </xf>
    <xf numFmtId="2" fontId="3" fillId="0" borderId="137" xfId="1" applyNumberFormat="1" applyFont="1" applyFill="1" applyBorder="1" applyAlignment="1">
      <alignment horizontal="center" vertical="center"/>
    </xf>
    <xf numFmtId="1" fontId="3" fillId="0" borderId="137" xfId="1" applyNumberFormat="1" applyFont="1" applyFill="1" applyBorder="1" applyAlignment="1">
      <alignment horizontal="center" vertical="center"/>
    </xf>
    <xf numFmtId="42" fontId="3" fillId="0" borderId="74" xfId="1" applyNumberFormat="1" applyFont="1" applyFill="1" applyBorder="1" applyAlignment="1">
      <alignment horizontal="center" vertical="center"/>
    </xf>
    <xf numFmtId="42" fontId="3" fillId="0" borderId="73" xfId="1" applyNumberFormat="1" applyFont="1" applyFill="1" applyBorder="1" applyAlignment="1">
      <alignment horizontal="center" vertical="center"/>
    </xf>
    <xf numFmtId="171" fontId="3" fillId="0" borderId="137" xfId="12" applyNumberFormat="1" applyFont="1" applyFill="1" applyBorder="1" applyAlignment="1">
      <alignment horizontal="center" vertical="center"/>
    </xf>
    <xf numFmtId="42" fontId="4" fillId="19" borderId="169" xfId="1" applyNumberFormat="1" applyFont="1" applyFill="1" applyBorder="1" applyAlignment="1">
      <alignment vertical="center"/>
    </xf>
    <xf numFmtId="42" fontId="3" fillId="0" borderId="75" xfId="1" applyNumberFormat="1" applyFont="1" applyFill="1" applyBorder="1" applyAlignment="1">
      <alignment vertical="center"/>
    </xf>
    <xf numFmtId="42" fontId="3" fillId="0" borderId="165" xfId="1" applyNumberFormat="1" applyFont="1" applyFill="1" applyBorder="1" applyAlignment="1">
      <alignment vertical="center"/>
    </xf>
    <xf numFmtId="42" fontId="3" fillId="0" borderId="92" xfId="1" applyNumberFormat="1" applyFont="1" applyFill="1" applyBorder="1" applyAlignment="1">
      <alignment vertical="center"/>
    </xf>
    <xf numFmtId="42" fontId="4" fillId="0" borderId="165" xfId="1" applyNumberFormat="1" applyFont="1" applyFill="1" applyBorder="1" applyAlignment="1">
      <alignment vertical="center"/>
    </xf>
    <xf numFmtId="42" fontId="3" fillId="20" borderId="76" xfId="1" applyNumberFormat="1" applyFont="1" applyFill="1" applyBorder="1" applyAlignment="1">
      <alignment vertical="center"/>
    </xf>
    <xf numFmtId="2" fontId="3" fillId="19" borderId="0" xfId="1" applyNumberFormat="1" applyFont="1" applyFill="1" applyBorder="1" applyAlignment="1">
      <alignment vertical="center"/>
    </xf>
    <xf numFmtId="170" fontId="3" fillId="0" borderId="63" xfId="1" applyNumberFormat="1" applyFont="1" applyFill="1" applyBorder="1" applyAlignment="1">
      <alignment vertical="center" wrapText="1"/>
    </xf>
    <xf numFmtId="170" fontId="3" fillId="0" borderId="63" xfId="1" applyNumberFormat="1" applyFont="1" applyFill="1" applyBorder="1" applyAlignment="1">
      <alignment horizontal="center" vertical="center" wrapText="1"/>
    </xf>
    <xf numFmtId="170" fontId="3" fillId="0" borderId="75" xfId="1" applyNumberFormat="1" applyFont="1" applyFill="1" applyBorder="1" applyAlignment="1">
      <alignment horizontal="center" vertical="center" wrapText="1"/>
    </xf>
    <xf numFmtId="170" fontId="3" fillId="0" borderId="64" xfId="1" applyNumberFormat="1" applyFont="1" applyFill="1" applyBorder="1" applyAlignment="1">
      <alignment vertical="center" wrapText="1"/>
    </xf>
    <xf numFmtId="170" fontId="3" fillId="0" borderId="0" xfId="1" applyNumberFormat="1" applyFont="1" applyFill="1" applyBorder="1" applyAlignment="1">
      <alignment vertical="center" wrapText="1"/>
    </xf>
    <xf numFmtId="42" fontId="3" fillId="16" borderId="170" xfId="1" applyNumberFormat="1" applyFont="1" applyFill="1" applyBorder="1" applyAlignment="1">
      <alignment vertical="center"/>
    </xf>
    <xf numFmtId="42" fontId="3" fillId="16" borderId="90" xfId="1" applyNumberFormat="1" applyFont="1" applyFill="1" applyBorder="1" applyAlignment="1">
      <alignment vertical="center"/>
    </xf>
    <xf numFmtId="42" fontId="3" fillId="16" borderId="130" xfId="1" applyNumberFormat="1" applyFont="1" applyFill="1" applyBorder="1" applyAlignment="1">
      <alignment vertical="center"/>
    </xf>
    <xf numFmtId="42" fontId="3" fillId="0" borderId="167" xfId="1" applyNumberFormat="1" applyFont="1" applyFill="1" applyBorder="1" applyAlignment="1">
      <alignment vertical="center"/>
    </xf>
    <xf numFmtId="170" fontId="3" fillId="0" borderId="0" xfId="1" applyNumberFormat="1" applyFont="1" applyFill="1" applyAlignment="1">
      <alignment vertical="center"/>
    </xf>
    <xf numFmtId="170" fontId="3" fillId="6" borderId="155" xfId="7" applyNumberFormat="1" applyFont="1" applyFill="1" applyBorder="1" applyAlignment="1">
      <alignment vertical="center" wrapText="1"/>
    </xf>
    <xf numFmtId="166" fontId="3" fillId="0" borderId="156" xfId="7" applyFont="1" applyFill="1" applyBorder="1" applyAlignment="1">
      <alignment horizontal="center" vertical="center"/>
    </xf>
    <xf numFmtId="166" fontId="3" fillId="0" borderId="156" xfId="7" applyFont="1" applyFill="1" applyBorder="1" applyAlignment="1">
      <alignment horizontal="center" vertical="center" wrapText="1"/>
    </xf>
    <xf numFmtId="168" fontId="3" fillId="0" borderId="156" xfId="7" applyNumberFormat="1" applyFont="1" applyFill="1" applyBorder="1" applyAlignment="1">
      <alignment horizontal="center" vertical="center"/>
    </xf>
    <xf numFmtId="9" fontId="3" fillId="0" borderId="156" xfId="7" applyNumberFormat="1" applyFont="1" applyFill="1" applyBorder="1" applyAlignment="1">
      <alignment horizontal="center" vertical="center"/>
    </xf>
    <xf numFmtId="165" fontId="3" fillId="0" borderId="158" xfId="7" applyNumberFormat="1" applyFont="1" applyFill="1" applyBorder="1" applyAlignment="1">
      <alignment horizontal="center" vertical="center"/>
    </xf>
    <xf numFmtId="175" fontId="3" fillId="0" borderId="156" xfId="7" applyNumberFormat="1" applyFont="1" applyFill="1" applyBorder="1" applyAlignment="1">
      <alignment horizontal="center" vertical="center"/>
    </xf>
    <xf numFmtId="175" fontId="3" fillId="0" borderId="158" xfId="7" applyNumberFormat="1" applyFont="1" applyFill="1" applyBorder="1" applyAlignment="1">
      <alignment horizontal="center" vertical="center"/>
    </xf>
    <xf numFmtId="170" fontId="4" fillId="6" borderId="63" xfId="7" applyNumberFormat="1" applyFont="1" applyFill="1" applyBorder="1" applyAlignment="1">
      <alignment vertical="center" wrapText="1"/>
    </xf>
    <xf numFmtId="170" fontId="3" fillId="0" borderId="63" xfId="7" applyNumberFormat="1" applyFont="1" applyFill="1" applyBorder="1" applyAlignment="1">
      <alignment vertical="center" wrapText="1"/>
    </xf>
    <xf numFmtId="42" fontId="3" fillId="17" borderId="75" xfId="7" applyNumberFormat="1" applyFont="1" applyFill="1" applyBorder="1" applyAlignment="1">
      <alignment vertical="center"/>
    </xf>
    <xf numFmtId="171" fontId="3" fillId="0" borderId="112" xfId="12" applyNumberFormat="1" applyFont="1" applyFill="1" applyBorder="1" applyAlignment="1">
      <alignment horizontal="center" vertical="center"/>
    </xf>
    <xf numFmtId="165" fontId="3" fillId="0" borderId="0" xfId="7" applyNumberFormat="1" applyFont="1" applyFill="1" applyBorder="1" applyAlignment="1">
      <alignment horizontal="center" vertical="center"/>
    </xf>
    <xf numFmtId="42" fontId="4" fillId="6" borderId="75" xfId="7" applyNumberFormat="1" applyFont="1" applyFill="1" applyBorder="1" applyAlignment="1">
      <alignment vertical="center"/>
    </xf>
    <xf numFmtId="42" fontId="4" fillId="6" borderId="92" xfId="7" applyNumberFormat="1" applyFont="1" applyFill="1" applyBorder="1" applyAlignment="1">
      <alignment vertical="center"/>
    </xf>
    <xf numFmtId="42" fontId="3" fillId="20" borderId="76" xfId="7" applyNumberFormat="1" applyFont="1" applyFill="1" applyBorder="1" applyAlignment="1">
      <alignment vertical="center"/>
    </xf>
    <xf numFmtId="2" fontId="3" fillId="19" borderId="0" xfId="7" applyNumberFormat="1" applyFont="1" applyFill="1" applyBorder="1" applyAlignment="1">
      <alignment vertical="center"/>
    </xf>
    <xf numFmtId="166" fontId="3" fillId="0" borderId="156" xfId="7" applyFont="1" applyFill="1" applyBorder="1" applyAlignment="1">
      <alignment horizontal="left" vertical="center"/>
    </xf>
    <xf numFmtId="170" fontId="3" fillId="0" borderId="63" xfId="7" quotePrefix="1" applyNumberFormat="1" applyFont="1" applyFill="1" applyBorder="1" applyAlignment="1">
      <alignment vertical="center" wrapText="1"/>
    </xf>
    <xf numFmtId="170" fontId="3" fillId="0" borderId="75" xfId="7" applyNumberFormat="1" applyFont="1" applyFill="1" applyBorder="1" applyAlignment="1">
      <alignment horizontal="center" vertical="center" wrapText="1"/>
    </xf>
    <xf numFmtId="170" fontId="3" fillId="0" borderId="160" xfId="7" applyNumberFormat="1" applyFont="1" applyFill="1" applyBorder="1" applyAlignment="1">
      <alignment vertical="center" wrapText="1"/>
    </xf>
    <xf numFmtId="170" fontId="3" fillId="0" borderId="128" xfId="7" applyNumberFormat="1" applyFont="1" applyFill="1" applyBorder="1" applyAlignment="1">
      <alignment vertical="center" wrapText="1"/>
    </xf>
    <xf numFmtId="170" fontId="3" fillId="6" borderId="0" xfId="7" applyNumberFormat="1" applyFont="1" applyFill="1" applyBorder="1" applyAlignment="1">
      <alignment vertical="center" wrapText="1"/>
    </xf>
    <xf numFmtId="42" fontId="3" fillId="16" borderId="90" xfId="7" applyNumberFormat="1" applyFont="1" applyFill="1" applyBorder="1" applyAlignment="1">
      <alignment vertical="center"/>
    </xf>
    <xf numFmtId="42" fontId="3" fillId="16" borderId="130" xfId="7" applyNumberFormat="1" applyFont="1" applyFill="1" applyBorder="1" applyAlignment="1">
      <alignment vertical="center"/>
    </xf>
    <xf numFmtId="170" fontId="3" fillId="0" borderId="0" xfId="7" applyNumberFormat="1" applyFont="1" applyFill="1" applyAlignment="1">
      <alignment vertical="center"/>
    </xf>
    <xf numFmtId="171" fontId="25" fillId="0" borderId="112" xfId="12" applyNumberFormat="1" applyFont="1" applyFill="1" applyBorder="1" applyAlignment="1">
      <alignment horizontal="center" vertical="center"/>
    </xf>
    <xf numFmtId="171" fontId="25" fillId="0" borderId="113" xfId="12" applyNumberFormat="1" applyFont="1" applyFill="1" applyBorder="1" applyAlignment="1">
      <alignment horizontal="center" vertical="center"/>
    </xf>
    <xf numFmtId="171" fontId="25" fillId="0" borderId="137" xfId="12" applyNumberFormat="1" applyFont="1" applyFill="1" applyBorder="1" applyAlignment="1">
      <alignment horizontal="center" vertical="center"/>
    </xf>
    <xf numFmtId="42" fontId="65" fillId="6" borderId="75" xfId="7" applyNumberFormat="1" applyFont="1" applyFill="1" applyBorder="1" applyAlignment="1">
      <alignment vertical="center"/>
    </xf>
    <xf numFmtId="42" fontId="65" fillId="6" borderId="92" xfId="7" applyNumberFormat="1" applyFont="1" applyFill="1" applyBorder="1" applyAlignment="1">
      <alignment vertical="center"/>
    </xf>
    <xf numFmtId="170" fontId="3" fillId="0" borderId="166" xfId="1" applyNumberFormat="1" applyFont="1" applyFill="1" applyBorder="1" applyAlignment="1">
      <alignment horizontal="center" vertical="center" wrapText="1"/>
    </xf>
    <xf numFmtId="42" fontId="3" fillId="17" borderId="167" xfId="7" applyNumberFormat="1" applyFont="1" applyFill="1" applyBorder="1" applyAlignment="1">
      <alignment vertical="center"/>
    </xf>
    <xf numFmtId="169" fontId="3" fillId="18" borderId="168" xfId="7" applyNumberFormat="1" applyFont="1" applyFill="1" applyBorder="1" applyAlignment="1">
      <alignment horizontal="center" vertical="center"/>
    </xf>
    <xf numFmtId="42" fontId="3" fillId="19" borderId="169" xfId="7" applyNumberFormat="1" applyFont="1" applyFill="1" applyBorder="1" applyAlignment="1">
      <alignment vertical="center"/>
    </xf>
    <xf numFmtId="42" fontId="4" fillId="6" borderId="165" xfId="7" applyNumberFormat="1" applyFont="1" applyFill="1" applyBorder="1" applyAlignment="1">
      <alignment vertical="center"/>
    </xf>
    <xf numFmtId="42" fontId="4" fillId="0" borderId="165" xfId="7" applyNumberFormat="1" applyFont="1" applyFill="1" applyBorder="1" applyAlignment="1">
      <alignment vertical="center"/>
    </xf>
    <xf numFmtId="176" fontId="4" fillId="0" borderId="167" xfId="7" applyNumberFormat="1" applyFont="1" applyFill="1" applyBorder="1" applyAlignment="1">
      <alignment vertical="center"/>
    </xf>
    <xf numFmtId="42" fontId="3" fillId="16" borderId="170" xfId="7" applyNumberFormat="1" applyFont="1" applyFill="1" applyBorder="1" applyAlignment="1">
      <alignment vertical="center"/>
    </xf>
    <xf numFmtId="169" fontId="25" fillId="18" borderId="168" xfId="7" applyNumberFormat="1" applyFont="1" applyFill="1" applyBorder="1" applyAlignment="1">
      <alignment horizontal="center" vertical="center"/>
    </xf>
    <xf numFmtId="42" fontId="4" fillId="0" borderId="167" xfId="7" applyNumberFormat="1" applyFont="1" applyFill="1" applyBorder="1" applyAlignment="1">
      <alignment vertical="center"/>
    </xf>
    <xf numFmtId="42" fontId="25" fillId="19" borderId="169" xfId="7" applyNumberFormat="1" applyFont="1" applyFill="1" applyBorder="1" applyAlignment="1">
      <alignment vertical="center"/>
    </xf>
    <xf numFmtId="42" fontId="65" fillId="6" borderId="165" xfId="7" applyNumberFormat="1" applyFont="1" applyFill="1" applyBorder="1" applyAlignment="1">
      <alignment vertical="center"/>
    </xf>
    <xf numFmtId="42" fontId="65" fillId="0" borderId="165" xfId="7" applyNumberFormat="1" applyFont="1" applyFill="1" applyBorder="1" applyAlignment="1">
      <alignment vertical="center"/>
    </xf>
    <xf numFmtId="42" fontId="65" fillId="0" borderId="167" xfId="7" applyNumberFormat="1" applyFont="1" applyFill="1" applyBorder="1" applyAlignment="1">
      <alignment vertical="center"/>
    </xf>
    <xf numFmtId="170" fontId="72" fillId="0" borderId="49" xfId="1" applyNumberFormat="1" applyFont="1" applyFill="1" applyBorder="1" applyAlignment="1">
      <alignment horizontal="center" vertical="center"/>
    </xf>
    <xf numFmtId="170" fontId="72" fillId="0" borderId="49" xfId="1" applyNumberFormat="1" applyFont="1" applyFill="1" applyBorder="1" applyAlignment="1">
      <alignment horizontal="center" vertical="center" wrapText="1"/>
    </xf>
    <xf numFmtId="168" fontId="72" fillId="0" borderId="49" xfId="1" applyNumberFormat="1" applyFont="1" applyFill="1" applyBorder="1" applyAlignment="1">
      <alignment horizontal="center" vertical="center"/>
    </xf>
    <xf numFmtId="9" fontId="72" fillId="0" borderId="49" xfId="1" applyNumberFormat="1" applyFont="1" applyFill="1" applyBorder="1" applyAlignment="1">
      <alignment horizontal="center" vertical="center"/>
    </xf>
    <xf numFmtId="42" fontId="72" fillId="0" borderId="74" xfId="1" applyNumberFormat="1" applyFont="1" applyFill="1" applyBorder="1" applyAlignment="1">
      <alignment horizontal="center" vertical="center"/>
    </xf>
    <xf numFmtId="42" fontId="72" fillId="0" borderId="73" xfId="1" applyNumberFormat="1" applyFont="1" applyFill="1" applyBorder="1" applyAlignment="1">
      <alignment horizontal="center" vertical="center"/>
    </xf>
    <xf numFmtId="174" fontId="72" fillId="0" borderId="51" xfId="1" applyNumberFormat="1" applyFont="1" applyFill="1" applyBorder="1" applyAlignment="1">
      <alignment horizontal="center" vertical="center" wrapText="1"/>
    </xf>
    <xf numFmtId="164" fontId="70" fillId="0" borderId="175" xfId="1" applyNumberFormat="1" applyFont="1" applyFill="1" applyBorder="1" applyAlignment="1">
      <alignment vertical="center" wrapText="1"/>
    </xf>
    <xf numFmtId="164" fontId="72" fillId="0" borderId="175" xfId="1" applyNumberFormat="1" applyFont="1" applyFill="1" applyBorder="1" applyAlignment="1">
      <alignment vertical="center" wrapText="1"/>
    </xf>
    <xf numFmtId="42" fontId="26" fillId="16" borderId="179" xfId="7" applyNumberFormat="1" applyFont="1" applyFill="1" applyBorder="1" applyAlignment="1" applyProtection="1">
      <alignment vertical="center"/>
      <protection locked="0"/>
    </xf>
    <xf numFmtId="2" fontId="36" fillId="27" borderId="180" xfId="13" applyNumberFormat="1" applyFont="1" applyFill="1" applyBorder="1" applyAlignment="1">
      <alignment vertical="center"/>
    </xf>
    <xf numFmtId="170" fontId="3" fillId="0" borderId="175" xfId="1" applyNumberFormat="1" applyFont="1" applyFill="1" applyBorder="1" applyAlignment="1">
      <alignment vertical="center" wrapText="1"/>
    </xf>
    <xf numFmtId="170" fontId="72" fillId="0" borderId="48" xfId="1" applyNumberFormat="1" applyFont="1" applyFill="1" applyBorder="1" applyAlignment="1">
      <alignment vertical="center"/>
    </xf>
    <xf numFmtId="168" fontId="25" fillId="0" borderId="157" xfId="7" applyNumberFormat="1" applyFont="1" applyFill="1" applyBorder="1" applyAlignment="1">
      <alignment horizontal="center" vertical="center"/>
    </xf>
    <xf numFmtId="1" fontId="72" fillId="0" borderId="152" xfId="1" applyNumberFormat="1" applyFont="1" applyFill="1" applyBorder="1" applyAlignment="1">
      <alignment horizontal="center" vertical="center"/>
    </xf>
    <xf numFmtId="2" fontId="72" fillId="0" borderId="137" xfId="1" applyNumberFormat="1" applyFont="1" applyFill="1" applyBorder="1" applyAlignment="1">
      <alignment horizontal="center" vertical="center"/>
    </xf>
    <xf numFmtId="1" fontId="72" fillId="0" borderId="137" xfId="1" applyNumberFormat="1" applyFont="1" applyFill="1" applyBorder="1" applyAlignment="1">
      <alignment horizontal="center" vertical="center"/>
    </xf>
    <xf numFmtId="164" fontId="3" fillId="6" borderId="182" xfId="1" applyFont="1" applyFill="1" applyBorder="1" applyAlignment="1">
      <alignment vertical="center"/>
    </xf>
    <xf numFmtId="164" fontId="3" fillId="0" borderId="183" xfId="1" applyFont="1" applyFill="1" applyBorder="1" applyAlignment="1">
      <alignment horizontal="center" vertical="center"/>
    </xf>
    <xf numFmtId="164" fontId="3" fillId="0" borderId="183" xfId="1" applyFont="1" applyFill="1" applyBorder="1" applyAlignment="1">
      <alignment horizontal="center" vertical="center" wrapText="1"/>
    </xf>
    <xf numFmtId="9" fontId="3" fillId="0" borderId="183" xfId="1" applyNumberFormat="1" applyFont="1" applyFill="1" applyBorder="1" applyAlignment="1">
      <alignment horizontal="center" vertical="center"/>
    </xf>
    <xf numFmtId="165" fontId="3" fillId="0" borderId="184" xfId="1" applyNumberFormat="1" applyFont="1" applyFill="1" applyBorder="1" applyAlignment="1">
      <alignment horizontal="center" vertical="center"/>
    </xf>
    <xf numFmtId="171" fontId="3" fillId="0" borderId="0" xfId="12" applyNumberFormat="1" applyFont="1" applyFill="1" applyBorder="1" applyAlignment="1">
      <alignment horizontal="center" vertical="center"/>
    </xf>
    <xf numFmtId="169" fontId="3" fillId="18" borderId="185" xfId="1" applyNumberFormat="1" applyFont="1" applyFill="1" applyBorder="1" applyAlignment="1">
      <alignment horizontal="center" vertical="center"/>
    </xf>
    <xf numFmtId="42" fontId="4" fillId="0" borderId="0" xfId="1" applyNumberFormat="1" applyFont="1" applyFill="1" applyBorder="1" applyAlignment="1">
      <alignment horizontal="center" vertical="center"/>
    </xf>
    <xf numFmtId="42" fontId="4" fillId="0" borderId="186" xfId="1" applyNumberFormat="1" applyFont="1" applyFill="1" applyBorder="1" applyAlignment="1">
      <alignment horizontal="center" vertical="center"/>
    </xf>
    <xf numFmtId="171" fontId="3" fillId="0" borderId="181" xfId="12" applyNumberFormat="1" applyFont="1" applyFill="1" applyBorder="1" applyAlignment="1">
      <alignment horizontal="center" vertical="center"/>
    </xf>
    <xf numFmtId="42" fontId="3" fillId="19" borderId="187" xfId="1" applyNumberFormat="1" applyFont="1" applyFill="1" applyBorder="1" applyAlignment="1">
      <alignment vertical="center"/>
    </xf>
    <xf numFmtId="42" fontId="4" fillId="6" borderId="0" xfId="1" applyNumberFormat="1" applyFont="1" applyFill="1" applyBorder="1" applyAlignment="1">
      <alignment vertical="center"/>
    </xf>
    <xf numFmtId="42" fontId="22" fillId="6" borderId="188" xfId="1" applyNumberFormat="1" applyFont="1" applyFill="1" applyBorder="1" applyAlignment="1">
      <alignment vertical="center"/>
    </xf>
    <xf numFmtId="42" fontId="4" fillId="6" borderId="189" xfId="1" applyNumberFormat="1" applyFont="1" applyFill="1" applyBorder="1" applyAlignment="1">
      <alignment vertical="center"/>
    </xf>
    <xf numFmtId="42" fontId="22" fillId="0" borderId="0" xfId="1" applyNumberFormat="1" applyFont="1" applyFill="1" applyBorder="1" applyAlignment="1">
      <alignment vertical="center"/>
    </xf>
    <xf numFmtId="42" fontId="4" fillId="0" borderId="0" xfId="1" applyNumberFormat="1" applyFont="1" applyFill="1" applyBorder="1" applyAlignment="1">
      <alignment vertical="center"/>
    </xf>
    <xf numFmtId="42" fontId="36" fillId="20" borderId="76" xfId="1" applyNumberFormat="1" applyFont="1" applyFill="1" applyBorder="1" applyAlignment="1">
      <alignment vertical="center"/>
    </xf>
    <xf numFmtId="2" fontId="36" fillId="27" borderId="180" xfId="1" applyNumberFormat="1" applyFont="1" applyFill="1" applyBorder="1" applyAlignment="1">
      <alignment vertical="center"/>
    </xf>
    <xf numFmtId="164" fontId="4" fillId="6" borderId="190" xfId="1" applyFont="1" applyFill="1" applyBorder="1" applyAlignment="1">
      <alignment vertical="center" wrapText="1"/>
    </xf>
    <xf numFmtId="164" fontId="31" fillId="0" borderId="190" xfId="1" applyFont="1" applyFill="1" applyBorder="1" applyAlignment="1">
      <alignment vertical="center" wrapText="1"/>
    </xf>
    <xf numFmtId="164" fontId="36" fillId="0" borderId="190" xfId="1" applyFont="1" applyFill="1" applyBorder="1" applyAlignment="1">
      <alignment vertical="center" wrapText="1"/>
    </xf>
    <xf numFmtId="164" fontId="36" fillId="0" borderId="0" xfId="1" applyNumberFormat="1" applyFont="1" applyFill="1" applyBorder="1" applyAlignment="1">
      <alignment vertical="center" wrapText="1"/>
    </xf>
    <xf numFmtId="164" fontId="3" fillId="0" borderId="127" xfId="1" applyNumberFormat="1" applyFont="1" applyFill="1" applyBorder="1" applyAlignment="1">
      <alignment vertical="center" wrapText="1"/>
    </xf>
    <xf numFmtId="164" fontId="30" fillId="0" borderId="191" xfId="1" applyFont="1" applyFill="1" applyBorder="1" applyAlignment="1">
      <alignment vertical="center" wrapText="1"/>
    </xf>
    <xf numFmtId="164" fontId="3" fillId="0" borderId="192" xfId="1" applyFont="1" applyFill="1" applyBorder="1" applyAlignment="1">
      <alignment vertical="center" wrapText="1"/>
    </xf>
    <xf numFmtId="42" fontId="64" fillId="16" borderId="179" xfId="1" applyNumberFormat="1" applyFont="1" applyFill="1" applyBorder="1" applyAlignment="1">
      <alignment vertical="center"/>
    </xf>
    <xf numFmtId="42" fontId="64" fillId="16" borderId="0" xfId="1" applyNumberFormat="1" applyFont="1" applyFill="1" applyBorder="1" applyAlignment="1">
      <alignment vertical="center"/>
    </xf>
    <xf numFmtId="42" fontId="64" fillId="16" borderId="193" xfId="1" applyNumberFormat="1" applyFont="1" applyFill="1" applyBorder="1" applyAlignment="1">
      <alignment vertical="center"/>
    </xf>
    <xf numFmtId="42" fontId="3" fillId="17" borderId="0" xfId="1" applyNumberFormat="1" applyFont="1" applyFill="1" applyBorder="1" applyAlignment="1">
      <alignment vertical="center"/>
    </xf>
    <xf numFmtId="42" fontId="3" fillId="17" borderId="69" xfId="1" applyNumberFormat="1" applyFont="1" applyFill="1" applyBorder="1" applyAlignment="1">
      <alignment vertical="center"/>
    </xf>
    <xf numFmtId="170" fontId="25" fillId="0" borderId="63" xfId="7" quotePrefix="1" applyNumberFormat="1" applyFont="1" applyFill="1" applyBorder="1" applyAlignment="1">
      <alignment vertical="center" wrapText="1"/>
    </xf>
    <xf numFmtId="2" fontId="3" fillId="0" borderId="180" xfId="1" applyNumberFormat="1" applyFont="1" applyFill="1" applyBorder="1" applyAlignment="1">
      <alignment vertical="center"/>
    </xf>
    <xf numFmtId="164" fontId="56" fillId="0" borderId="177" xfId="1" applyNumberFormat="1" applyFont="1" applyFill="1" applyBorder="1" applyAlignment="1">
      <alignment horizontal="left" vertical="center" wrapText="1"/>
    </xf>
    <xf numFmtId="164" fontId="57" fillId="0" borderId="177" xfId="1" applyNumberFormat="1" applyFont="1" applyFill="1" applyBorder="1" applyAlignment="1">
      <alignment horizontal="left" vertical="center" wrapText="1"/>
    </xf>
    <xf numFmtId="169" fontId="25" fillId="18" borderId="168" xfId="1" applyNumberFormat="1" applyFont="1" applyFill="1" applyBorder="1" applyAlignment="1">
      <alignment horizontal="center" vertical="center"/>
    </xf>
    <xf numFmtId="42" fontId="25" fillId="19" borderId="169" xfId="1" applyNumberFormat="1" applyFont="1" applyFill="1" applyBorder="1" applyAlignment="1">
      <alignment vertical="center"/>
    </xf>
    <xf numFmtId="42" fontId="24" fillId="0" borderId="173" xfId="1" applyNumberFormat="1" applyFont="1" applyFill="1" applyBorder="1" applyAlignment="1">
      <alignment vertical="center"/>
    </xf>
    <xf numFmtId="6" fontId="24" fillId="0" borderId="174" xfId="1" applyNumberFormat="1" applyFont="1" applyFill="1" applyBorder="1" applyAlignment="1">
      <alignment vertical="center"/>
    </xf>
    <xf numFmtId="2" fontId="25" fillId="0" borderId="180" xfId="1" applyNumberFormat="1" applyFont="1" applyFill="1" applyBorder="1" applyAlignment="1">
      <alignment vertical="center"/>
    </xf>
    <xf numFmtId="164" fontId="27" fillId="0" borderId="175" xfId="1" applyNumberFormat="1" applyFont="1" applyFill="1" applyBorder="1" applyAlignment="1" applyProtection="1">
      <alignment vertical="center" wrapText="1"/>
      <protection locked="0"/>
    </xf>
    <xf numFmtId="42" fontId="27" fillId="16" borderId="179" xfId="1" applyNumberFormat="1" applyFont="1" applyFill="1" applyBorder="1" applyAlignment="1" applyProtection="1">
      <alignment vertical="center"/>
      <protection locked="0"/>
    </xf>
    <xf numFmtId="164" fontId="28" fillId="0" borderId="0" xfId="0" applyNumberFormat="1" applyFont="1" applyAlignment="1" applyProtection="1">
      <alignment vertical="center"/>
    </xf>
    <xf numFmtId="42" fontId="3" fillId="0" borderId="194" xfId="1" applyNumberFormat="1" applyFont="1" applyFill="1" applyBorder="1" applyAlignment="1">
      <alignment horizontal="center" vertical="center"/>
    </xf>
    <xf numFmtId="177" fontId="3" fillId="0" borderId="75" xfId="1" applyNumberFormat="1" applyFont="1" applyFill="1" applyBorder="1" applyAlignment="1">
      <alignment vertical="center"/>
    </xf>
    <xf numFmtId="177" fontId="3" fillId="0" borderId="92" xfId="1" applyNumberFormat="1" applyFont="1" applyFill="1" applyBorder="1" applyAlignment="1">
      <alignment vertical="center"/>
    </xf>
    <xf numFmtId="170" fontId="3" fillId="0" borderId="195" xfId="1" applyNumberFormat="1" applyFont="1" applyFill="1" applyBorder="1" applyAlignment="1">
      <alignment vertical="center" wrapText="1"/>
    </xf>
    <xf numFmtId="42" fontId="3" fillId="0" borderId="196" xfId="1" applyNumberFormat="1" applyFont="1" applyFill="1" applyBorder="1" applyAlignment="1">
      <alignment horizontal="center" vertical="center"/>
    </xf>
    <xf numFmtId="177" fontId="3" fillId="0" borderId="165" xfId="1" applyNumberFormat="1" applyFont="1" applyFill="1" applyBorder="1" applyAlignment="1">
      <alignment vertical="center"/>
    </xf>
    <xf numFmtId="166" fontId="3" fillId="0" borderId="197" xfId="7" applyFont="1" applyFill="1" applyBorder="1" applyAlignment="1">
      <alignment horizontal="left" vertical="center"/>
    </xf>
    <xf numFmtId="9" fontId="25" fillId="0" borderId="157" xfId="7" applyNumberFormat="1" applyFont="1" applyFill="1" applyBorder="1" applyAlignment="1">
      <alignment horizontal="center" vertical="center"/>
    </xf>
    <xf numFmtId="165" fontId="25" fillId="0" borderId="161" xfId="7" applyNumberFormat="1" applyFont="1" applyFill="1" applyBorder="1" applyAlignment="1">
      <alignment horizontal="center" vertical="center" wrapText="1" shrinkToFit="1"/>
    </xf>
    <xf numFmtId="175" fontId="25" fillId="0" borderId="161" xfId="7" applyNumberFormat="1" applyFont="1" applyFill="1" applyBorder="1" applyAlignment="1">
      <alignment horizontal="center" vertical="center"/>
    </xf>
    <xf numFmtId="170" fontId="65" fillId="6" borderId="63" xfId="7" applyNumberFormat="1" applyFont="1" applyFill="1" applyBorder="1" applyAlignment="1">
      <alignment vertical="center" wrapText="1"/>
    </xf>
    <xf numFmtId="170" fontId="25" fillId="0" borderId="63" xfId="7" applyNumberFormat="1" applyFont="1" applyFill="1" applyBorder="1" applyAlignment="1">
      <alignment vertical="center" wrapText="1"/>
    </xf>
    <xf numFmtId="170" fontId="25" fillId="0" borderId="75" xfId="7" applyNumberFormat="1" applyFont="1" applyFill="1" applyBorder="1" applyAlignment="1">
      <alignment horizontal="center" vertical="center" wrapText="1"/>
    </xf>
    <xf numFmtId="170" fontId="25" fillId="0" borderId="160" xfId="7" applyNumberFormat="1" applyFont="1" applyFill="1" applyBorder="1" applyAlignment="1">
      <alignment vertical="center" wrapText="1"/>
    </xf>
    <xf numFmtId="170" fontId="25" fillId="0" borderId="128" xfId="7" applyNumberFormat="1" applyFont="1" applyFill="1" applyBorder="1" applyAlignment="1">
      <alignment vertical="center" wrapText="1"/>
    </xf>
    <xf numFmtId="170" fontId="25" fillId="0" borderId="129" xfId="7" applyNumberFormat="1" applyFont="1" applyFill="1" applyBorder="1" applyAlignment="1">
      <alignment vertical="center" wrapText="1"/>
    </xf>
    <xf numFmtId="170" fontId="25" fillId="6" borderId="0" xfId="7" applyNumberFormat="1" applyFont="1" applyFill="1" applyBorder="1" applyAlignment="1">
      <alignment vertical="center" wrapText="1"/>
    </xf>
    <xf numFmtId="42" fontId="25" fillId="16" borderId="170" xfId="7" applyNumberFormat="1" applyFont="1" applyFill="1" applyBorder="1" applyAlignment="1">
      <alignment vertical="center"/>
    </xf>
    <xf numFmtId="42" fontId="25" fillId="16" borderId="90" xfId="7" applyNumberFormat="1" applyFont="1" applyFill="1" applyBorder="1" applyAlignment="1">
      <alignment vertical="center"/>
    </xf>
    <xf numFmtId="42" fontId="25" fillId="16" borderId="130" xfId="7" applyNumberFormat="1" applyFont="1" applyFill="1" applyBorder="1" applyAlignment="1">
      <alignment vertical="center"/>
    </xf>
    <xf numFmtId="42" fontId="25" fillId="17" borderId="75" xfId="7" applyNumberFormat="1" applyFont="1" applyFill="1" applyBorder="1" applyAlignment="1">
      <alignment vertical="center"/>
    </xf>
    <xf numFmtId="42" fontId="25" fillId="17" borderId="167" xfId="7" applyNumberFormat="1" applyFont="1" applyFill="1" applyBorder="1" applyAlignment="1">
      <alignment vertical="center"/>
    </xf>
    <xf numFmtId="170" fontId="25" fillId="0" borderId="0" xfId="7" applyNumberFormat="1" applyFont="1" applyFill="1" applyAlignment="1">
      <alignment vertical="center"/>
    </xf>
    <xf numFmtId="171" fontId="26" fillId="19" borderId="169" xfId="11" applyNumberFormat="1" applyFont="1" applyFill="1" applyBorder="1" applyAlignment="1" applyProtection="1">
      <alignment vertical="center"/>
      <protection locked="0"/>
    </xf>
    <xf numFmtId="2" fontId="26" fillId="27" borderId="180" xfId="1" applyNumberFormat="1" applyFont="1" applyFill="1" applyBorder="1" applyAlignment="1" applyProtection="1">
      <alignment vertical="center"/>
      <protection locked="0"/>
    </xf>
    <xf numFmtId="42" fontId="26" fillId="16" borderId="179" xfId="1" applyNumberFormat="1" applyFont="1" applyFill="1" applyBorder="1" applyAlignment="1" applyProtection="1">
      <alignment vertical="center"/>
      <protection locked="0"/>
    </xf>
    <xf numFmtId="164" fontId="26" fillId="0" borderId="49" xfId="1" applyNumberFormat="1" applyFont="1" applyFill="1" applyBorder="1" applyAlignment="1" applyProtection="1">
      <alignment horizontal="center" vertical="center" wrapText="1"/>
      <protection locked="0"/>
    </xf>
    <xf numFmtId="0" fontId="87" fillId="0" borderId="0" xfId="0" applyFont="1" applyAlignment="1">
      <alignment horizontal="center" vertical="center"/>
    </xf>
    <xf numFmtId="165" fontId="56" fillId="0" borderId="177" xfId="1" applyNumberFormat="1" applyFont="1" applyFill="1" applyBorder="1" applyAlignment="1">
      <alignment horizontal="center" vertical="center" wrapText="1"/>
    </xf>
    <xf numFmtId="1" fontId="55" fillId="0" borderId="177" xfId="1" applyNumberFormat="1" applyFont="1" applyFill="1" applyBorder="1" applyAlignment="1">
      <alignment horizontal="center" vertical="center"/>
    </xf>
    <xf numFmtId="0" fontId="89" fillId="0" borderId="177" xfId="0" applyFont="1" applyFill="1" applyBorder="1" applyAlignment="1" applyProtection="1">
      <alignment vertical="center"/>
    </xf>
    <xf numFmtId="0" fontId="90" fillId="0" borderId="177" xfId="0" applyFont="1" applyFill="1" applyBorder="1" applyAlignment="1" applyProtection="1">
      <alignment vertical="center" wrapText="1"/>
    </xf>
    <xf numFmtId="0" fontId="90" fillId="0" borderId="177" xfId="0" applyFont="1" applyFill="1" applyBorder="1" applyAlignment="1" applyProtection="1">
      <alignment horizontal="center" vertical="center"/>
    </xf>
    <xf numFmtId="0" fontId="90" fillId="0" borderId="177" xfId="0" applyFont="1" applyFill="1" applyBorder="1" applyAlignment="1" applyProtection="1">
      <alignment vertical="center"/>
    </xf>
    <xf numFmtId="0" fontId="89" fillId="0" borderId="177" xfId="0" applyFont="1" applyFill="1" applyBorder="1" applyAlignment="1" applyProtection="1">
      <alignment vertical="center" wrapText="1"/>
    </xf>
    <xf numFmtId="2" fontId="72" fillId="0" borderId="180" xfId="1" applyNumberFormat="1" applyFont="1" applyFill="1" applyBorder="1" applyAlignment="1">
      <alignment vertical="center"/>
    </xf>
    <xf numFmtId="170" fontId="39" fillId="0" borderId="177" xfId="1" applyNumberFormat="1" applyFont="1" applyBorder="1" applyAlignment="1">
      <alignment vertical="center" wrapText="1"/>
    </xf>
    <xf numFmtId="172" fontId="39" fillId="0" borderId="177" xfId="1" applyNumberFormat="1" applyFont="1" applyBorder="1" applyAlignment="1">
      <alignment vertical="center" wrapText="1"/>
    </xf>
    <xf numFmtId="0" fontId="39" fillId="0" borderId="177" xfId="1" applyNumberFormat="1" applyFont="1" applyBorder="1" applyAlignment="1">
      <alignment vertical="center" wrapText="1"/>
    </xf>
    <xf numFmtId="170" fontId="43" fillId="12" borderId="176" xfId="7" applyNumberFormat="1" applyFont="1" applyFill="1" applyBorder="1" applyAlignment="1">
      <alignment horizontal="left" vertical="center" indent="2"/>
    </xf>
    <xf numFmtId="164" fontId="39" fillId="0" borderId="177" xfId="1" applyNumberFormat="1" applyFont="1" applyBorder="1" applyAlignment="1">
      <alignment vertical="center" wrapText="1"/>
    </xf>
    <xf numFmtId="170" fontId="39" fillId="0" borderId="177" xfId="7" applyNumberFormat="1" applyFont="1" applyBorder="1" applyAlignment="1">
      <alignment vertical="center" wrapText="1"/>
    </xf>
    <xf numFmtId="165" fontId="56" fillId="0" borderId="177" xfId="7" applyNumberFormat="1" applyFont="1" applyFill="1" applyBorder="1" applyAlignment="1">
      <alignment horizontal="center" vertical="center" wrapText="1"/>
    </xf>
    <xf numFmtId="1" fontId="55" fillId="0" borderId="177" xfId="7" applyNumberFormat="1" applyFont="1" applyFill="1" applyBorder="1" applyAlignment="1">
      <alignment horizontal="center" vertical="center"/>
    </xf>
    <xf numFmtId="170" fontId="25" fillId="0" borderId="157" xfId="7" applyNumberFormat="1" applyFont="1" applyFill="1" applyBorder="1" applyAlignment="1">
      <alignment horizontal="center" vertical="center"/>
    </xf>
    <xf numFmtId="170" fontId="25" fillId="0" borderId="157" xfId="7" applyNumberFormat="1" applyFont="1" applyFill="1" applyBorder="1" applyAlignment="1">
      <alignment horizontal="center" vertical="center" wrapText="1"/>
    </xf>
    <xf numFmtId="170" fontId="25" fillId="6" borderId="198" xfId="7" applyNumberFormat="1" applyFont="1" applyFill="1" applyBorder="1" applyAlignment="1">
      <alignment vertical="center" wrapText="1"/>
    </xf>
    <xf numFmtId="164" fontId="26" fillId="0" borderId="175" xfId="1" applyNumberFormat="1" applyFont="1" applyFill="1" applyBorder="1" applyAlignment="1" applyProtection="1">
      <alignment vertical="center" wrapText="1"/>
      <protection locked="0"/>
    </xf>
    <xf numFmtId="164" fontId="2" fillId="35" borderId="176" xfId="1" applyNumberFormat="1" applyFont="1" applyFill="1" applyBorder="1" applyAlignment="1">
      <alignment horizontal="left" vertical="center" indent="1"/>
    </xf>
    <xf numFmtId="164" fontId="46" fillId="12" borderId="177" xfId="1" applyNumberFormat="1" applyFont="1" applyFill="1" applyBorder="1" applyAlignment="1">
      <alignment horizontal="center" vertical="center" wrapText="1"/>
    </xf>
    <xf numFmtId="164" fontId="17" fillId="12" borderId="177" xfId="1" applyNumberFormat="1" applyFont="1" applyFill="1" applyBorder="1" applyAlignment="1">
      <alignment horizontal="center" vertical="center" wrapText="1"/>
    </xf>
    <xf numFmtId="164" fontId="26" fillId="0" borderId="202" xfId="1" applyNumberFormat="1" applyFont="1" applyFill="1" applyBorder="1" applyAlignment="1" applyProtection="1">
      <alignment vertical="center"/>
      <protection locked="0"/>
    </xf>
    <xf numFmtId="0" fontId="3" fillId="6" borderId="202" xfId="13" applyFont="1" applyFill="1" applyBorder="1" applyAlignment="1">
      <alignment vertical="center"/>
    </xf>
    <xf numFmtId="164" fontId="2" fillId="35" borderId="176" xfId="1" applyNumberFormat="1" applyFont="1" applyFill="1" applyBorder="1" applyAlignment="1">
      <alignment horizontal="left" vertical="center"/>
    </xf>
    <xf numFmtId="164" fontId="63" fillId="0" borderId="177" xfId="1" applyNumberFormat="1" applyFont="1" applyFill="1" applyBorder="1" applyAlignment="1">
      <alignment horizontal="center" vertical="center"/>
    </xf>
    <xf numFmtId="1" fontId="51" fillId="0" borderId="177" xfId="1" applyNumberFormat="1" applyFont="1" applyFill="1" applyBorder="1" applyAlignment="1">
      <alignment horizontal="center" vertical="center"/>
    </xf>
    <xf numFmtId="170" fontId="3" fillId="0" borderId="202" xfId="1" applyNumberFormat="1" applyFont="1" applyFill="1" applyBorder="1" applyAlignment="1">
      <alignment vertical="center"/>
    </xf>
    <xf numFmtId="0" fontId="91" fillId="0" borderId="202" xfId="0" applyFont="1" applyBorder="1" applyAlignment="1" applyProtection="1">
      <alignment vertical="center"/>
      <protection locked="0"/>
    </xf>
    <xf numFmtId="165" fontId="54" fillId="0" borderId="177" xfId="1" applyNumberFormat="1" applyFont="1" applyFill="1" applyBorder="1" applyAlignment="1">
      <alignment horizontal="center" vertical="center" wrapText="1"/>
    </xf>
    <xf numFmtId="164" fontId="49" fillId="0" borderId="177" xfId="1" applyNumberFormat="1" applyFont="1" applyBorder="1" applyAlignment="1">
      <alignment vertical="center" wrapText="1"/>
    </xf>
    <xf numFmtId="172" fontId="49" fillId="0" borderId="177" xfId="1" applyNumberFormat="1" applyFont="1" applyBorder="1" applyAlignment="1">
      <alignment vertical="center" wrapText="1"/>
    </xf>
    <xf numFmtId="14" fontId="57" fillId="0" borderId="177" xfId="1" applyNumberFormat="1" applyFont="1" applyFill="1" applyBorder="1" applyAlignment="1">
      <alignment horizontal="center" vertical="center" wrapText="1"/>
    </xf>
    <xf numFmtId="164" fontId="58" fillId="12" borderId="176" xfId="1" applyNumberFormat="1" applyFont="1" applyFill="1" applyBorder="1" applyAlignment="1">
      <alignment horizontal="left" vertical="center" indent="2"/>
    </xf>
    <xf numFmtId="165" fontId="59" fillId="0" borderId="177" xfId="1" applyNumberFormat="1" applyFont="1" applyFill="1" applyBorder="1" applyAlignment="1">
      <alignment horizontal="center" vertical="center" wrapText="1"/>
    </xf>
    <xf numFmtId="164" fontId="58" fillId="0" borderId="177" xfId="1" applyNumberFormat="1" applyFont="1" applyBorder="1" applyAlignment="1">
      <alignment horizontal="left" vertical="center" wrapText="1"/>
    </xf>
    <xf numFmtId="165" fontId="51" fillId="0" borderId="177" xfId="1" applyNumberFormat="1" applyFont="1" applyFill="1" applyBorder="1" applyAlignment="1">
      <alignment horizontal="center" vertical="center" wrapText="1"/>
    </xf>
    <xf numFmtId="0" fontId="38" fillId="0" borderId="0" xfId="13" applyFont="1" applyAlignment="1">
      <alignment horizontal="center" vertical="center" wrapText="1"/>
    </xf>
    <xf numFmtId="0" fontId="39" fillId="0" borderId="0" xfId="13" applyFont="1" applyAlignment="1">
      <alignment vertical="center" wrapText="1"/>
    </xf>
    <xf numFmtId="0" fontId="40" fillId="0" borderId="0" xfId="13" applyFont="1" applyAlignment="1">
      <alignment vertical="center" wrapText="1"/>
    </xf>
    <xf numFmtId="0" fontId="41" fillId="0" borderId="0" xfId="13" applyFont="1" applyAlignment="1">
      <alignment vertical="center" wrapText="1"/>
    </xf>
    <xf numFmtId="0" fontId="42" fillId="0" borderId="0" xfId="13" applyFont="1" applyAlignment="1">
      <alignment horizontal="center" vertical="center" wrapText="1"/>
    </xf>
    <xf numFmtId="0" fontId="43" fillId="34" borderId="0" xfId="13" applyFont="1" applyFill="1" applyAlignment="1">
      <alignment vertical="center"/>
    </xf>
    <xf numFmtId="0" fontId="46" fillId="12" borderId="177" xfId="13" applyFont="1" applyFill="1" applyBorder="1" applyAlignment="1">
      <alignment horizontal="center" vertical="center" wrapText="1"/>
    </xf>
    <xf numFmtId="0" fontId="17" fillId="12" borderId="177" xfId="13" applyFont="1" applyFill="1" applyBorder="1" applyAlignment="1">
      <alignment horizontal="center" vertical="center" wrapText="1"/>
    </xf>
    <xf numFmtId="0" fontId="47" fillId="0" borderId="0" xfId="13" applyFont="1" applyAlignment="1">
      <alignment horizontal="center" vertical="center" wrapText="1"/>
    </xf>
    <xf numFmtId="0" fontId="2" fillId="35" borderId="176" xfId="13" applyFont="1" applyFill="1" applyBorder="1" applyAlignment="1">
      <alignment horizontal="left" vertical="center" indent="1"/>
    </xf>
    <xf numFmtId="0" fontId="43" fillId="35" borderId="74" xfId="13" applyFont="1" applyFill="1" applyBorder="1" applyAlignment="1">
      <alignment vertical="center"/>
    </xf>
    <xf numFmtId="0" fontId="47" fillId="35" borderId="74" xfId="13" applyFont="1" applyFill="1" applyBorder="1" applyAlignment="1">
      <alignment vertical="center"/>
    </xf>
    <xf numFmtId="0" fontId="56" fillId="35" borderId="74" xfId="13" applyFont="1" applyFill="1" applyBorder="1" applyAlignment="1">
      <alignment vertical="center"/>
    </xf>
    <xf numFmtId="0" fontId="40" fillId="35" borderId="74" xfId="13" applyFont="1" applyFill="1" applyBorder="1" applyAlignment="1">
      <alignment vertical="center"/>
    </xf>
    <xf numFmtId="0" fontId="41" fillId="35" borderId="74" xfId="13" applyFont="1" applyFill="1" applyBorder="1" applyAlignment="1">
      <alignment vertical="center" wrapText="1"/>
    </xf>
    <xf numFmtId="0" fontId="42" fillId="35" borderId="74" xfId="13" applyFont="1" applyFill="1" applyBorder="1" applyAlignment="1">
      <alignment horizontal="center" vertical="center" wrapText="1"/>
    </xf>
    <xf numFmtId="0" fontId="42" fillId="35" borderId="8" xfId="13" applyFont="1" applyFill="1" applyBorder="1" applyAlignment="1">
      <alignment horizontal="center" vertical="center" wrapText="1"/>
    </xf>
    <xf numFmtId="0" fontId="39" fillId="0" borderId="0" xfId="13" applyFont="1" applyFill="1" applyAlignment="1">
      <alignment vertical="center" wrapText="1"/>
    </xf>
    <xf numFmtId="0" fontId="38" fillId="0" borderId="0" xfId="13" applyFont="1" applyFill="1" applyAlignment="1">
      <alignment horizontal="center" vertical="center" wrapText="1"/>
    </xf>
    <xf numFmtId="0" fontId="47" fillId="0" borderId="0" xfId="13" applyFont="1" applyFill="1" applyBorder="1" applyAlignment="1">
      <alignment vertical="center" wrapText="1"/>
    </xf>
    <xf numFmtId="164" fontId="56" fillId="0" borderId="177" xfId="4" applyFont="1" applyBorder="1" applyAlignment="1">
      <alignment vertical="center" wrapText="1"/>
    </xf>
    <xf numFmtId="164" fontId="47" fillId="0" borderId="177" xfId="4" applyFont="1" applyBorder="1" applyAlignment="1">
      <alignment horizontal="center" vertical="center" wrapText="1"/>
    </xf>
    <xf numFmtId="172" fontId="39" fillId="0" borderId="177" xfId="1" applyNumberFormat="1" applyFont="1" applyBorder="1" applyAlignment="1">
      <alignment vertical="top" wrapText="1"/>
    </xf>
    <xf numFmtId="0" fontId="39" fillId="0" borderId="177" xfId="1" applyNumberFormat="1" applyFont="1" applyBorder="1" applyAlignment="1">
      <alignment vertical="top" wrapText="1"/>
    </xf>
    <xf numFmtId="170" fontId="53" fillId="0" borderId="177" xfId="7" applyNumberFormat="1" applyFont="1" applyFill="1" applyBorder="1" applyAlignment="1">
      <alignment horizontal="center" vertical="center"/>
    </xf>
    <xf numFmtId="0" fontId="49" fillId="0" borderId="177" xfId="7" applyNumberFormat="1" applyFont="1" applyBorder="1" applyAlignment="1">
      <alignment vertical="center" wrapText="1"/>
    </xf>
    <xf numFmtId="168" fontId="3" fillId="0" borderId="50" xfId="1" applyNumberFormat="1" applyFont="1" applyFill="1" applyBorder="1" applyAlignment="1">
      <alignment horizontal="center" vertical="center"/>
    </xf>
    <xf numFmtId="167" fontId="24" fillId="38" borderId="202" xfId="7" applyNumberFormat="1" applyFont="1" applyFill="1" applyBorder="1" applyAlignment="1">
      <alignment horizontal="center" vertical="center"/>
    </xf>
    <xf numFmtId="167" fontId="24" fillId="38" borderId="49" xfId="7" applyNumberFormat="1" applyFont="1" applyFill="1" applyBorder="1" applyAlignment="1">
      <alignment horizontal="center" vertical="center"/>
    </xf>
    <xf numFmtId="167" fontId="24" fillId="38" borderId="49" xfId="7" applyNumberFormat="1" applyFont="1" applyFill="1" applyBorder="1" applyAlignment="1">
      <alignment horizontal="center" vertical="center" wrapText="1"/>
    </xf>
    <xf numFmtId="168" fontId="24" fillId="38" borderId="49" xfId="7" applyNumberFormat="1" applyFont="1" applyFill="1" applyBorder="1" applyAlignment="1">
      <alignment horizontal="center" vertical="center"/>
    </xf>
    <xf numFmtId="168" fontId="24" fillId="38" borderId="50" xfId="7" applyNumberFormat="1" applyFont="1" applyFill="1" applyBorder="1" applyAlignment="1">
      <alignment horizontal="center" vertical="center"/>
    </xf>
    <xf numFmtId="9" fontId="24" fillId="38" borderId="50" xfId="7" applyNumberFormat="1" applyFont="1" applyFill="1" applyBorder="1" applyAlignment="1">
      <alignment horizontal="center" vertical="center"/>
    </xf>
    <xf numFmtId="165" fontId="24" fillId="38" borderId="51" xfId="7" applyNumberFormat="1" applyFont="1" applyFill="1" applyBorder="1" applyAlignment="1">
      <alignment horizontal="center" vertical="center"/>
    </xf>
    <xf numFmtId="165" fontId="24" fillId="38" borderId="0" xfId="7" applyNumberFormat="1" applyFont="1" applyFill="1" applyBorder="1" applyAlignment="1">
      <alignment horizontal="center" vertical="center"/>
    </xf>
    <xf numFmtId="169" fontId="24" fillId="38" borderId="52" xfId="7" applyNumberFormat="1" applyFont="1" applyFill="1" applyBorder="1" applyAlignment="1">
      <alignment horizontal="center" vertical="center"/>
    </xf>
    <xf numFmtId="169" fontId="24" fillId="38" borderId="53" xfId="7" applyNumberFormat="1" applyFont="1" applyFill="1" applyBorder="1" applyAlignment="1">
      <alignment horizontal="center" vertical="center"/>
    </xf>
    <xf numFmtId="169" fontId="24" fillId="38" borderId="54" xfId="7" applyNumberFormat="1" applyFont="1" applyFill="1" applyBorder="1" applyAlignment="1">
      <alignment horizontal="center" vertical="center"/>
    </xf>
    <xf numFmtId="169" fontId="24" fillId="39" borderId="200" xfId="7" applyNumberFormat="1" applyFont="1" applyFill="1" applyBorder="1" applyAlignment="1">
      <alignment horizontal="center" vertical="center"/>
    </xf>
    <xf numFmtId="42" fontId="24" fillId="38" borderId="201" xfId="7" applyNumberFormat="1" applyFont="1" applyFill="1" applyBorder="1" applyAlignment="1">
      <alignment horizontal="center" vertical="center"/>
    </xf>
    <xf numFmtId="1" fontId="24" fillId="38" borderId="172" xfId="7" applyNumberFormat="1" applyFont="1" applyFill="1" applyBorder="1" applyAlignment="1">
      <alignment horizontal="center" vertical="center"/>
    </xf>
    <xf numFmtId="42" fontId="24" fillId="39" borderId="169" xfId="7" applyNumberFormat="1" applyFont="1" applyFill="1" applyBorder="1" applyAlignment="1">
      <alignment vertical="center"/>
    </xf>
    <xf numFmtId="169" fontId="24" fillId="38" borderId="56" xfId="7" applyNumberFormat="1" applyFont="1" applyFill="1" applyBorder="1" applyAlignment="1">
      <alignment horizontal="center" vertical="center"/>
    </xf>
    <xf numFmtId="6" fontId="24" fillId="38" borderId="57" xfId="7" applyNumberFormat="1" applyFont="1" applyFill="1" applyBorder="1" applyAlignment="1">
      <alignment vertical="center"/>
    </xf>
    <xf numFmtId="42" fontId="24" fillId="38" borderId="58" xfId="7" applyNumberFormat="1" applyFont="1" applyFill="1" applyBorder="1" applyAlignment="1">
      <alignment vertical="center"/>
    </xf>
    <xf numFmtId="42" fontId="24" fillId="38" borderId="173" xfId="7" applyNumberFormat="1" applyFont="1" applyFill="1" applyBorder="1" applyAlignment="1">
      <alignment vertical="center"/>
    </xf>
    <xf numFmtId="6" fontId="24" fillId="38" borderId="174" xfId="7" applyNumberFormat="1" applyFont="1" applyFill="1" applyBorder="1" applyAlignment="1">
      <alignment vertical="center"/>
    </xf>
    <xf numFmtId="42" fontId="24" fillId="38" borderId="59" xfId="7" applyNumberFormat="1" applyFont="1" applyFill="1" applyBorder="1" applyAlignment="1">
      <alignment vertical="center"/>
    </xf>
    <xf numFmtId="42" fontId="24" fillId="39" borderId="60" xfId="7" applyNumberFormat="1" applyFont="1" applyFill="1" applyBorder="1" applyAlignment="1">
      <alignment vertical="center"/>
    </xf>
    <xf numFmtId="2" fontId="24" fillId="39" borderId="61" xfId="7" applyNumberFormat="1" applyFont="1" applyFill="1" applyBorder="1" applyAlignment="1">
      <alignment vertical="center"/>
    </xf>
    <xf numFmtId="167" fontId="24" fillId="38" borderId="178" xfId="7" applyNumberFormat="1" applyFont="1" applyFill="1" applyBorder="1" applyAlignment="1">
      <alignment vertical="center" wrapText="1"/>
    </xf>
    <xf numFmtId="167" fontId="24" fillId="38" borderId="62" xfId="7" applyNumberFormat="1" applyFont="1" applyFill="1" applyBorder="1" applyAlignment="1">
      <alignment vertical="center" wrapText="1"/>
    </xf>
    <xf numFmtId="167" fontId="24" fillId="38" borderId="62" xfId="7" applyNumberFormat="1" applyFont="1" applyFill="1" applyBorder="1" applyAlignment="1">
      <alignment horizontal="left" vertical="center"/>
    </xf>
    <xf numFmtId="170" fontId="26" fillId="38" borderId="63" xfId="7" applyNumberFormat="1" applyFont="1" applyFill="1" applyBorder="1" applyAlignment="1" applyProtection="1">
      <alignment horizontal="left" vertical="center" wrapText="1"/>
      <protection locked="0"/>
    </xf>
    <xf numFmtId="170" fontId="26" fillId="38" borderId="63" xfId="7" applyNumberFormat="1" applyFont="1" applyFill="1" applyBorder="1" applyAlignment="1" applyProtection="1">
      <alignment vertical="center" wrapText="1"/>
      <protection locked="0"/>
    </xf>
    <xf numFmtId="0" fontId="26" fillId="38" borderId="64" xfId="7" applyNumberFormat="1" applyFont="1" applyFill="1" applyBorder="1" applyAlignment="1" applyProtection="1">
      <alignment vertical="center" wrapText="1"/>
      <protection locked="0"/>
    </xf>
    <xf numFmtId="0" fontId="26" fillId="38" borderId="175" xfId="7" applyNumberFormat="1" applyFont="1" applyFill="1" applyBorder="1" applyAlignment="1" applyProtection="1">
      <alignment vertical="center" wrapText="1"/>
      <protection locked="0"/>
    </xf>
    <xf numFmtId="0" fontId="0" fillId="0" borderId="0" xfId="0" applyNumberFormat="1" applyFont="1" applyAlignment="1" applyProtection="1">
      <alignment vertical="center"/>
    </xf>
    <xf numFmtId="165" fontId="43" fillId="0" borderId="177" xfId="1" applyNumberFormat="1" applyFont="1" applyFill="1" applyBorder="1" applyAlignment="1">
      <alignment horizontal="center" vertical="center" wrapText="1"/>
    </xf>
    <xf numFmtId="170" fontId="43" fillId="0" borderId="177" xfId="1" applyNumberFormat="1" applyFont="1" applyBorder="1" applyAlignment="1">
      <alignment vertical="center" wrapText="1"/>
    </xf>
    <xf numFmtId="172" fontId="43" fillId="0" borderId="177" xfId="1" applyNumberFormat="1" applyFont="1" applyBorder="1" applyAlignment="1">
      <alignment vertical="center" wrapText="1"/>
    </xf>
    <xf numFmtId="0" fontId="43" fillId="0" borderId="177" xfId="1" applyNumberFormat="1" applyFont="1" applyBorder="1" applyAlignment="1">
      <alignment vertical="center" wrapText="1"/>
    </xf>
    <xf numFmtId="1" fontId="92" fillId="0" borderId="177" xfId="1" applyNumberFormat="1" applyFont="1" applyFill="1" applyBorder="1" applyAlignment="1">
      <alignment horizontal="center" vertical="center"/>
    </xf>
    <xf numFmtId="165" fontId="58" fillId="0" borderId="177" xfId="1" applyNumberFormat="1" applyFont="1" applyFill="1" applyBorder="1" applyAlignment="1">
      <alignment horizontal="center" vertical="center" wrapText="1"/>
    </xf>
    <xf numFmtId="178" fontId="3" fillId="0" borderId="74" xfId="1" applyNumberFormat="1" applyFont="1" applyFill="1" applyBorder="1" applyAlignment="1">
      <alignment horizontal="center" vertical="center"/>
    </xf>
    <xf numFmtId="2" fontId="3" fillId="27" borderId="203" xfId="7" applyNumberFormat="1" applyFont="1" applyFill="1" applyBorder="1" applyAlignment="1">
      <alignment vertical="center"/>
    </xf>
    <xf numFmtId="170" fontId="3" fillId="6" borderId="204" xfId="7" applyNumberFormat="1" applyFont="1" applyFill="1" applyBorder="1" applyAlignment="1">
      <alignment vertical="center" wrapText="1"/>
    </xf>
    <xf numFmtId="2" fontId="25" fillId="27" borderId="203" xfId="7" applyNumberFormat="1" applyFont="1" applyFill="1" applyBorder="1" applyAlignment="1">
      <alignment vertical="center"/>
    </xf>
    <xf numFmtId="171" fontId="25" fillId="0" borderId="205" xfId="12" applyNumberFormat="1" applyFont="1" applyFill="1" applyBorder="1" applyAlignment="1">
      <alignment horizontal="center" vertical="center"/>
    </xf>
    <xf numFmtId="171" fontId="25" fillId="0" borderId="206" xfId="12" applyNumberFormat="1" applyFont="1" applyFill="1" applyBorder="1" applyAlignment="1">
      <alignment horizontal="center" vertical="center"/>
    </xf>
    <xf numFmtId="169" fontId="25" fillId="18" borderId="207" xfId="7" applyNumberFormat="1" applyFont="1" applyFill="1" applyBorder="1" applyAlignment="1">
      <alignment horizontal="center" vertical="center"/>
    </xf>
    <xf numFmtId="170" fontId="65" fillId="6" borderId="208" xfId="7" applyNumberFormat="1" applyFont="1" applyFill="1" applyBorder="1" applyAlignment="1">
      <alignment vertical="center" wrapText="1"/>
    </xf>
    <xf numFmtId="170" fontId="25" fillId="0" borderId="209" xfId="7" quotePrefix="1" applyNumberFormat="1" applyFont="1" applyFill="1" applyBorder="1" applyAlignment="1">
      <alignment vertical="center" wrapText="1"/>
    </xf>
    <xf numFmtId="170" fontId="25" fillId="0" borderId="209" xfId="7" applyNumberFormat="1" applyFont="1" applyFill="1" applyBorder="1" applyAlignment="1">
      <alignment vertical="center" wrapText="1"/>
    </xf>
    <xf numFmtId="170" fontId="25" fillId="0" borderId="209" xfId="7" applyNumberFormat="1" applyFont="1" applyFill="1" applyBorder="1" applyAlignment="1">
      <alignment horizontal="center" vertical="center" wrapText="1"/>
    </xf>
    <xf numFmtId="42" fontId="25" fillId="17" borderId="0" xfId="7" applyNumberFormat="1" applyFont="1" applyFill="1" applyBorder="1" applyAlignment="1">
      <alignment vertical="center"/>
    </xf>
    <xf numFmtId="42" fontId="4" fillId="0" borderId="63" xfId="1" applyNumberFormat="1" applyFont="1" applyFill="1" applyBorder="1" applyAlignment="1">
      <alignment horizontal="center" vertical="center"/>
    </xf>
    <xf numFmtId="42" fontId="71" fillId="0" borderId="165" xfId="1" applyNumberFormat="1" applyFont="1" applyFill="1" applyBorder="1" applyAlignment="1">
      <alignment vertical="center"/>
    </xf>
    <xf numFmtId="171" fontId="70" fillId="0" borderId="167" xfId="12" applyNumberFormat="1" applyFont="1" applyFill="1" applyBorder="1" applyAlignment="1" applyProtection="1">
      <alignment vertical="center"/>
      <protection locked="0"/>
    </xf>
    <xf numFmtId="164" fontId="3" fillId="0" borderId="210" xfId="1" applyNumberFormat="1" applyFont="1" applyFill="1" applyBorder="1" applyAlignment="1" applyProtection="1">
      <alignment horizontal="center" vertical="center" wrapText="1"/>
      <protection locked="0"/>
    </xf>
    <xf numFmtId="165" fontId="93" fillId="0" borderId="0" xfId="1" applyNumberFormat="1" applyFont="1" applyFill="1" applyBorder="1" applyAlignment="1">
      <alignment horizontal="center" vertical="center"/>
    </xf>
    <xf numFmtId="171" fontId="93" fillId="0" borderId="125" xfId="12" applyNumberFormat="1" applyFont="1" applyFill="1" applyBorder="1" applyAlignment="1">
      <alignment horizontal="center" vertical="center"/>
    </xf>
    <xf numFmtId="171" fontId="93" fillId="0" borderId="126" xfId="12" applyNumberFormat="1" applyFont="1" applyFill="1" applyBorder="1" applyAlignment="1">
      <alignment horizontal="center" vertical="center"/>
    </xf>
    <xf numFmtId="42" fontId="93" fillId="0" borderId="169" xfId="1" applyNumberFormat="1" applyFont="1" applyFill="1" applyBorder="1" applyAlignment="1">
      <alignment vertical="center"/>
    </xf>
    <xf numFmtId="42" fontId="93" fillId="0" borderId="75" xfId="1" applyNumberFormat="1" applyFont="1" applyFill="1" applyBorder="1" applyAlignment="1">
      <alignment vertical="center"/>
    </xf>
    <xf numFmtId="42" fontId="94" fillId="0" borderId="165" xfId="1" applyNumberFormat="1" applyFont="1" applyFill="1" applyBorder="1" applyAlignment="1">
      <alignment vertical="center"/>
    </xf>
    <xf numFmtId="42" fontId="94" fillId="0" borderId="92" xfId="1" applyNumberFormat="1" applyFont="1" applyFill="1" applyBorder="1" applyAlignment="1">
      <alignment vertical="center"/>
    </xf>
    <xf numFmtId="171" fontId="93" fillId="0" borderId="167" xfId="12" applyNumberFormat="1" applyFont="1" applyFill="1" applyBorder="1" applyAlignment="1" applyProtection="1">
      <alignment vertical="center"/>
      <protection locked="0"/>
    </xf>
    <xf numFmtId="42" fontId="93" fillId="0" borderId="76" xfId="1" applyNumberFormat="1" applyFont="1" applyFill="1" applyBorder="1" applyAlignment="1">
      <alignment vertical="center"/>
    </xf>
    <xf numFmtId="2" fontId="93" fillId="0" borderId="0" xfId="1" applyNumberFormat="1" applyFont="1" applyFill="1" applyBorder="1" applyAlignment="1">
      <alignment vertical="center"/>
    </xf>
    <xf numFmtId="164" fontId="93" fillId="0" borderId="63" xfId="1" applyNumberFormat="1" applyFont="1" applyFill="1" applyBorder="1" applyAlignment="1">
      <alignment vertical="center" wrapText="1"/>
    </xf>
    <xf numFmtId="164" fontId="93" fillId="0" borderId="64" xfId="1" applyNumberFormat="1" applyFont="1" applyFill="1" applyBorder="1" applyAlignment="1">
      <alignment vertical="center" wrapText="1"/>
    </xf>
    <xf numFmtId="164" fontId="93" fillId="0" borderId="175" xfId="1" applyNumberFormat="1" applyFont="1" applyFill="1" applyBorder="1" applyAlignment="1">
      <alignment vertical="center" wrapText="1"/>
    </xf>
    <xf numFmtId="164" fontId="93" fillId="0" borderId="0" xfId="1" applyNumberFormat="1" applyFont="1" applyFill="1" applyBorder="1" applyAlignment="1">
      <alignment vertical="center" wrapText="1"/>
    </xf>
    <xf numFmtId="42" fontId="93" fillId="0" borderId="170" xfId="1" applyNumberFormat="1" applyFont="1" applyFill="1" applyBorder="1" applyAlignment="1">
      <alignment vertical="center"/>
    </xf>
    <xf numFmtId="42" fontId="93" fillId="0" borderId="90" xfId="1" applyNumberFormat="1" applyFont="1" applyFill="1" applyBorder="1" applyAlignment="1">
      <alignment vertical="center"/>
    </xf>
    <xf numFmtId="42" fontId="93" fillId="0" borderId="130" xfId="1" applyNumberFormat="1" applyFont="1" applyFill="1" applyBorder="1" applyAlignment="1">
      <alignment vertical="center"/>
    </xf>
    <xf numFmtId="42" fontId="93" fillId="0" borderId="0" xfId="1" applyNumberFormat="1" applyFont="1" applyFill="1" applyBorder="1" applyAlignment="1">
      <alignment vertical="center"/>
    </xf>
    <xf numFmtId="164" fontId="93" fillId="0" borderId="0" xfId="1" applyNumberFormat="1" applyFont="1" applyFill="1" applyAlignment="1">
      <alignment vertical="center"/>
    </xf>
    <xf numFmtId="42" fontId="73" fillId="0" borderId="165" xfId="1" applyNumberFormat="1" applyFont="1" applyFill="1" applyBorder="1" applyAlignment="1">
      <alignment vertical="center"/>
    </xf>
    <xf numFmtId="171" fontId="72" fillId="0" borderId="167" xfId="12" applyNumberFormat="1" applyFont="1" applyFill="1" applyBorder="1" applyAlignment="1" applyProtection="1">
      <alignment vertical="center"/>
      <protection locked="0"/>
    </xf>
    <xf numFmtId="2" fontId="24" fillId="38" borderId="203" xfId="7" applyNumberFormat="1" applyFont="1" applyFill="1" applyBorder="1" applyAlignment="1">
      <alignment vertical="center"/>
    </xf>
    <xf numFmtId="1" fontId="24" fillId="38" borderId="211" xfId="7" applyNumberFormat="1" applyFont="1" applyFill="1" applyBorder="1" applyAlignment="1">
      <alignment horizontal="center" vertical="center"/>
    </xf>
    <xf numFmtId="6" fontId="24" fillId="38" borderId="212" xfId="7" applyNumberFormat="1" applyFont="1" applyFill="1" applyBorder="1" applyAlignment="1">
      <alignment horizontal="center" vertical="center"/>
    </xf>
    <xf numFmtId="167" fontId="24" fillId="0" borderId="202" xfId="7" applyNumberFormat="1" applyFont="1" applyFill="1" applyBorder="1" applyAlignment="1">
      <alignment horizontal="center" vertical="center"/>
    </xf>
    <xf numFmtId="167" fontId="24" fillId="0" borderId="49" xfId="7" applyNumberFormat="1" applyFont="1" applyFill="1" applyBorder="1" applyAlignment="1">
      <alignment horizontal="center" vertical="center"/>
    </xf>
    <xf numFmtId="167" fontId="24" fillId="0" borderId="49" xfId="7" applyNumberFormat="1" applyFont="1" applyFill="1" applyBorder="1" applyAlignment="1">
      <alignment horizontal="center" vertical="center" wrapText="1"/>
    </xf>
    <xf numFmtId="168" fontId="24" fillId="0" borderId="49" xfId="7" applyNumberFormat="1" applyFont="1" applyFill="1" applyBorder="1" applyAlignment="1">
      <alignment horizontal="center" vertical="center"/>
    </xf>
    <xf numFmtId="168" fontId="24" fillId="0" borderId="50" xfId="7" applyNumberFormat="1" applyFont="1" applyFill="1" applyBorder="1" applyAlignment="1">
      <alignment horizontal="center" vertical="center"/>
    </xf>
    <xf numFmtId="9" fontId="24" fillId="6" borderId="50" xfId="7" applyNumberFormat="1" applyFont="1" applyFill="1" applyBorder="1" applyAlignment="1">
      <alignment horizontal="center" vertical="center"/>
    </xf>
    <xf numFmtId="165" fontId="24" fillId="6" borderId="51" xfId="7" applyNumberFormat="1" applyFont="1" applyFill="1" applyBorder="1" applyAlignment="1">
      <alignment horizontal="center" vertical="center"/>
    </xf>
    <xf numFmtId="165" fontId="24" fillId="0" borderId="0" xfId="7" applyNumberFormat="1" applyFont="1" applyFill="1" applyBorder="1" applyAlignment="1">
      <alignment horizontal="center" vertical="center"/>
    </xf>
    <xf numFmtId="169" fontId="24" fillId="0" borderId="52" xfId="7" applyNumberFormat="1" applyFont="1" applyFill="1" applyBorder="1" applyAlignment="1">
      <alignment horizontal="center" vertical="center"/>
    </xf>
    <xf numFmtId="169" fontId="24" fillId="0" borderId="53" xfId="7" applyNumberFormat="1" applyFont="1" applyFill="1" applyBorder="1" applyAlignment="1">
      <alignment horizontal="center" vertical="center"/>
    </xf>
    <xf numFmtId="169" fontId="24" fillId="0" borderId="54" xfId="7" applyNumberFormat="1" applyFont="1" applyFill="1" applyBorder="1" applyAlignment="1">
      <alignment horizontal="center" vertical="center"/>
    </xf>
    <xf numFmtId="169" fontId="24" fillId="18" borderId="200" xfId="7" applyNumberFormat="1" applyFont="1" applyFill="1" applyBorder="1" applyAlignment="1">
      <alignment horizontal="center" vertical="center"/>
    </xf>
    <xf numFmtId="6" fontId="24" fillId="0" borderId="212" xfId="7" applyNumberFormat="1" applyFont="1" applyFill="1" applyBorder="1" applyAlignment="1">
      <alignment horizontal="center" vertical="center"/>
    </xf>
    <xf numFmtId="165" fontId="24" fillId="6" borderId="0" xfId="7" applyNumberFormat="1" applyFont="1" applyFill="1" applyBorder="1" applyAlignment="1">
      <alignment horizontal="center" vertical="center"/>
    </xf>
    <xf numFmtId="42" fontId="24" fillId="6" borderId="201" xfId="7" applyNumberFormat="1" applyFont="1" applyFill="1" applyBorder="1" applyAlignment="1">
      <alignment horizontal="center" vertical="center"/>
    </xf>
    <xf numFmtId="1" fontId="24" fillId="0" borderId="172" xfId="7" applyNumberFormat="1" applyFont="1" applyFill="1" applyBorder="1" applyAlignment="1">
      <alignment horizontal="center" vertical="center"/>
    </xf>
    <xf numFmtId="1" fontId="24" fillId="0" borderId="211" xfId="7" applyNumberFormat="1" applyFont="1" applyFill="1" applyBorder="1" applyAlignment="1">
      <alignment horizontal="center" vertical="center"/>
    </xf>
    <xf numFmtId="42" fontId="24" fillId="19" borderId="169" xfId="7" applyNumberFormat="1" applyFont="1" applyFill="1" applyBorder="1" applyAlignment="1">
      <alignment vertical="center"/>
    </xf>
    <xf numFmtId="169" fontId="24" fillId="0" borderId="56" xfId="7" applyNumberFormat="1" applyFont="1" applyFill="1" applyBorder="1" applyAlignment="1">
      <alignment horizontal="center" vertical="center"/>
    </xf>
    <xf numFmtId="6" fontId="24" fillId="0" borderId="57" xfId="7" applyNumberFormat="1" applyFont="1" applyFill="1" applyBorder="1" applyAlignment="1">
      <alignment vertical="center"/>
    </xf>
    <xf numFmtId="42" fontId="24" fillId="0" borderId="58" xfId="7" applyNumberFormat="1" applyFont="1" applyFill="1" applyBorder="1" applyAlignment="1">
      <alignment vertical="center"/>
    </xf>
    <xf numFmtId="42" fontId="24" fillId="0" borderId="173" xfId="7" applyNumberFormat="1" applyFont="1" applyFill="1" applyBorder="1" applyAlignment="1">
      <alignment vertical="center"/>
    </xf>
    <xf numFmtId="6" fontId="24" fillId="0" borderId="174" xfId="7" applyNumberFormat="1" applyFont="1" applyFill="1" applyBorder="1" applyAlignment="1">
      <alignment vertical="center"/>
    </xf>
    <xf numFmtId="42" fontId="24" fillId="0" borderId="59" xfId="7" applyNumberFormat="1" applyFont="1" applyFill="1" applyBorder="1" applyAlignment="1">
      <alignment vertical="center"/>
    </xf>
    <xf numFmtId="42" fontId="24" fillId="20" borderId="60" xfId="7" applyNumberFormat="1" applyFont="1" applyFill="1" applyBorder="1" applyAlignment="1">
      <alignment vertical="center"/>
    </xf>
    <xf numFmtId="2" fontId="24" fillId="19" borderId="61" xfId="7" applyNumberFormat="1" applyFont="1" applyFill="1" applyBorder="1" applyAlignment="1">
      <alignment vertical="center"/>
    </xf>
    <xf numFmtId="2" fontId="24" fillId="0" borderId="180" xfId="7" applyNumberFormat="1" applyFont="1" applyFill="1" applyBorder="1" applyAlignment="1">
      <alignment vertical="center"/>
    </xf>
    <xf numFmtId="167" fontId="24" fillId="6" borderId="178" xfId="7" applyNumberFormat="1" applyFont="1" applyFill="1" applyBorder="1" applyAlignment="1">
      <alignment vertical="center" wrapText="1"/>
    </xf>
    <xf numFmtId="167" fontId="24" fillId="0" borderId="62" xfId="7" applyNumberFormat="1" applyFont="1" applyFill="1" applyBorder="1" applyAlignment="1">
      <alignment vertical="center" wrapText="1"/>
    </xf>
    <xf numFmtId="167" fontId="24" fillId="0" borderId="62" xfId="7" applyNumberFormat="1" applyFont="1" applyFill="1" applyBorder="1" applyAlignment="1">
      <alignment horizontal="left" vertical="center"/>
    </xf>
    <xf numFmtId="170" fontId="26" fillId="0" borderId="63" xfId="7" applyNumberFormat="1" applyFont="1" applyFill="1" applyBorder="1" applyAlignment="1" applyProtection="1">
      <alignment horizontal="left" vertical="center" wrapText="1"/>
      <protection locked="0"/>
    </xf>
    <xf numFmtId="170" fontId="26" fillId="0" borderId="63" xfId="7" applyNumberFormat="1" applyFont="1" applyFill="1" applyBorder="1" applyAlignment="1" applyProtection="1">
      <alignment vertical="center" wrapText="1"/>
      <protection locked="0"/>
    </xf>
    <xf numFmtId="0" fontId="26" fillId="0" borderId="64" xfId="7" applyNumberFormat="1" applyFont="1" applyFill="1" applyBorder="1" applyAlignment="1" applyProtection="1">
      <alignment vertical="center" wrapText="1"/>
      <protection locked="0"/>
    </xf>
    <xf numFmtId="0" fontId="26" fillId="0" borderId="175" xfId="7" applyNumberFormat="1" applyFont="1" applyFill="1" applyBorder="1" applyAlignment="1" applyProtection="1">
      <alignment vertical="center" wrapText="1"/>
      <protection locked="0"/>
    </xf>
    <xf numFmtId="2" fontId="70" fillId="0" borderId="180" xfId="1" applyNumberFormat="1" applyFont="1" applyFill="1" applyBorder="1" applyAlignment="1">
      <alignment vertical="center"/>
    </xf>
    <xf numFmtId="2" fontId="93" fillId="0" borderId="180" xfId="1" applyNumberFormat="1" applyFont="1" applyFill="1" applyBorder="1" applyAlignment="1">
      <alignment vertical="center"/>
    </xf>
    <xf numFmtId="42" fontId="25" fillId="17" borderId="213" xfId="7" applyNumberFormat="1" applyFont="1" applyFill="1" applyBorder="1" applyAlignment="1">
      <alignment vertical="center"/>
    </xf>
    <xf numFmtId="42" fontId="26" fillId="17" borderId="213" xfId="7" applyNumberFormat="1" applyFont="1" applyFill="1" applyBorder="1" applyAlignment="1" applyProtection="1">
      <alignment vertical="center"/>
      <protection locked="0"/>
    </xf>
    <xf numFmtId="167" fontId="25" fillId="38" borderId="202" xfId="7" applyNumberFormat="1" applyFont="1" applyFill="1" applyBorder="1" applyAlignment="1">
      <alignment horizontal="center" vertical="center"/>
    </xf>
    <xf numFmtId="167" fontId="25" fillId="38" borderId="49" xfId="7" applyNumberFormat="1" applyFont="1" applyFill="1" applyBorder="1" applyAlignment="1">
      <alignment horizontal="center" vertical="center"/>
    </xf>
    <xf numFmtId="167" fontId="25" fillId="38" borderId="49" xfId="7" applyNumberFormat="1" applyFont="1" applyFill="1" applyBorder="1" applyAlignment="1">
      <alignment horizontal="center" vertical="center" wrapText="1"/>
    </xf>
    <xf numFmtId="168" fontId="25" fillId="38" borderId="49" xfId="7" applyNumberFormat="1" applyFont="1" applyFill="1" applyBorder="1" applyAlignment="1">
      <alignment horizontal="center" vertical="center"/>
    </xf>
    <xf numFmtId="168" fontId="25" fillId="38" borderId="50" xfId="7" applyNumberFormat="1" applyFont="1" applyFill="1" applyBorder="1" applyAlignment="1">
      <alignment horizontal="center" vertical="center"/>
    </xf>
    <xf numFmtId="9" fontId="25" fillId="38" borderId="50" xfId="7" applyNumberFormat="1" applyFont="1" applyFill="1" applyBorder="1" applyAlignment="1">
      <alignment horizontal="center" vertical="center"/>
    </xf>
    <xf numFmtId="165" fontId="25" fillId="38" borderId="51" xfId="7" applyNumberFormat="1" applyFont="1" applyFill="1" applyBorder="1" applyAlignment="1">
      <alignment horizontal="center" vertical="center"/>
    </xf>
    <xf numFmtId="165" fontId="25" fillId="38" borderId="0" xfId="7" applyNumberFormat="1" applyFont="1" applyFill="1" applyBorder="1" applyAlignment="1">
      <alignment horizontal="center" vertical="center"/>
    </xf>
    <xf numFmtId="169" fontId="25" fillId="38" borderId="52" xfId="7" applyNumberFormat="1" applyFont="1" applyFill="1" applyBorder="1" applyAlignment="1">
      <alignment horizontal="center" vertical="center"/>
    </xf>
    <xf numFmtId="169" fontId="25" fillId="38" borderId="53" xfId="7" applyNumberFormat="1" applyFont="1" applyFill="1" applyBorder="1" applyAlignment="1">
      <alignment horizontal="center" vertical="center"/>
    </xf>
    <xf numFmtId="169" fontId="25" fillId="38" borderId="54" xfId="7" applyNumberFormat="1" applyFont="1" applyFill="1" applyBorder="1" applyAlignment="1">
      <alignment horizontal="center" vertical="center"/>
    </xf>
    <xf numFmtId="169" fontId="25" fillId="39" borderId="200" xfId="7" applyNumberFormat="1" applyFont="1" applyFill="1" applyBorder="1" applyAlignment="1">
      <alignment horizontal="center" vertical="center"/>
    </xf>
    <xf numFmtId="6" fontId="25" fillId="38" borderId="212" xfId="7" applyNumberFormat="1" applyFont="1" applyFill="1" applyBorder="1" applyAlignment="1">
      <alignment horizontal="center" vertical="center"/>
    </xf>
    <xf numFmtId="42" fontId="25" fillId="38" borderId="201" xfId="7" applyNumberFormat="1" applyFont="1" applyFill="1" applyBorder="1" applyAlignment="1">
      <alignment horizontal="center" vertical="center"/>
    </xf>
    <xf numFmtId="1" fontId="25" fillId="38" borderId="172" xfId="7" applyNumberFormat="1" applyFont="1" applyFill="1" applyBorder="1" applyAlignment="1">
      <alignment horizontal="center" vertical="center"/>
    </xf>
    <xf numFmtId="1" fontId="25" fillId="38" borderId="211" xfId="7" applyNumberFormat="1" applyFont="1" applyFill="1" applyBorder="1" applyAlignment="1">
      <alignment horizontal="center" vertical="center"/>
    </xf>
    <xf numFmtId="42" fontId="25" fillId="39" borderId="169" xfId="7" applyNumberFormat="1" applyFont="1" applyFill="1" applyBorder="1" applyAlignment="1">
      <alignment vertical="center"/>
    </xf>
    <xf numFmtId="169" fontId="25" fillId="38" borderId="56" xfId="7" applyNumberFormat="1" applyFont="1" applyFill="1" applyBorder="1" applyAlignment="1">
      <alignment horizontal="center" vertical="center"/>
    </xf>
    <xf numFmtId="6" fontId="25" fillId="38" borderId="57" xfId="7" applyNumberFormat="1" applyFont="1" applyFill="1" applyBorder="1" applyAlignment="1">
      <alignment vertical="center"/>
    </xf>
    <xf numFmtId="42" fontId="25" fillId="38" borderId="58" xfId="7" applyNumberFormat="1" applyFont="1" applyFill="1" applyBorder="1" applyAlignment="1">
      <alignment vertical="center"/>
    </xf>
    <xf numFmtId="42" fontId="25" fillId="38" borderId="173" xfId="7" applyNumberFormat="1" applyFont="1" applyFill="1" applyBorder="1" applyAlignment="1">
      <alignment vertical="center"/>
    </xf>
    <xf numFmtId="6" fontId="25" fillId="38" borderId="174" xfId="7" applyNumberFormat="1" applyFont="1" applyFill="1" applyBorder="1" applyAlignment="1">
      <alignment vertical="center"/>
    </xf>
    <xf numFmtId="42" fontId="25" fillId="38" borderId="59" xfId="7" applyNumberFormat="1" applyFont="1" applyFill="1" applyBorder="1" applyAlignment="1">
      <alignment vertical="center"/>
    </xf>
    <xf numFmtId="42" fontId="25" fillId="39" borderId="60" xfId="7" applyNumberFormat="1" applyFont="1" applyFill="1" applyBorder="1" applyAlignment="1">
      <alignment vertical="center"/>
    </xf>
    <xf numFmtId="2" fontId="25" fillId="39" borderId="61" xfId="7" applyNumberFormat="1" applyFont="1" applyFill="1" applyBorder="1" applyAlignment="1">
      <alignment vertical="center"/>
    </xf>
    <xf numFmtId="2" fontId="25" fillId="38" borderId="203" xfId="7" applyNumberFormat="1" applyFont="1" applyFill="1" applyBorder="1" applyAlignment="1">
      <alignment vertical="center"/>
    </xf>
    <xf numFmtId="167" fontId="25" fillId="38" borderId="178" xfId="7" applyNumberFormat="1" applyFont="1" applyFill="1" applyBorder="1" applyAlignment="1">
      <alignment vertical="center" wrapText="1"/>
    </xf>
    <xf numFmtId="167" fontId="25" fillId="38" borderId="62" xfId="7" applyNumberFormat="1" applyFont="1" applyFill="1" applyBorder="1" applyAlignment="1">
      <alignment vertical="center" wrapText="1"/>
    </xf>
    <xf numFmtId="167" fontId="25" fillId="38" borderId="62" xfId="7" applyNumberFormat="1" applyFont="1" applyFill="1" applyBorder="1" applyAlignment="1">
      <alignment horizontal="left" vertical="center"/>
    </xf>
    <xf numFmtId="170" fontId="27" fillId="38" borderId="63" xfId="7" applyNumberFormat="1" applyFont="1" applyFill="1" applyBorder="1" applyAlignment="1" applyProtection="1">
      <alignment horizontal="left" vertical="center" wrapText="1"/>
      <protection locked="0"/>
    </xf>
    <xf numFmtId="170" fontId="27" fillId="38" borderId="63" xfId="7" applyNumberFormat="1" applyFont="1" applyFill="1" applyBorder="1" applyAlignment="1" applyProtection="1">
      <alignment vertical="center" wrapText="1"/>
      <protection locked="0"/>
    </xf>
    <xf numFmtId="0" fontId="27" fillId="38" borderId="64" xfId="7" applyNumberFormat="1" applyFont="1" applyFill="1" applyBorder="1" applyAlignment="1" applyProtection="1">
      <alignment vertical="center" wrapText="1"/>
      <protection locked="0"/>
    </xf>
    <xf numFmtId="0" fontId="27" fillId="38" borderId="175" xfId="7" applyNumberFormat="1" applyFont="1" applyFill="1" applyBorder="1" applyAlignment="1" applyProtection="1">
      <alignment vertical="center" wrapText="1"/>
      <protection locked="0"/>
    </xf>
    <xf numFmtId="0" fontId="27" fillId="6" borderId="0" xfId="7" applyNumberFormat="1" applyFont="1" applyFill="1" applyBorder="1" applyAlignment="1" applyProtection="1">
      <alignment vertical="center" wrapText="1"/>
      <protection locked="0"/>
    </xf>
    <xf numFmtId="42" fontId="27" fillId="16" borderId="179" xfId="7" applyNumberFormat="1" applyFont="1" applyFill="1" applyBorder="1" applyAlignment="1" applyProtection="1">
      <alignment vertical="center"/>
      <protection locked="0"/>
    </xf>
    <xf numFmtId="42" fontId="27" fillId="16" borderId="67" xfId="7" applyNumberFormat="1" applyFont="1" applyFill="1" applyBorder="1" applyAlignment="1" applyProtection="1">
      <alignment vertical="center"/>
      <protection locked="0"/>
    </xf>
    <xf numFmtId="42" fontId="27" fillId="16" borderId="68" xfId="7" applyNumberFormat="1" applyFont="1" applyFill="1" applyBorder="1" applyAlignment="1" applyProtection="1">
      <alignment vertical="center"/>
      <protection locked="0"/>
    </xf>
    <xf numFmtId="42" fontId="27" fillId="17" borderId="0" xfId="7" applyNumberFormat="1" applyFont="1" applyFill="1" applyBorder="1" applyAlignment="1" applyProtection="1">
      <alignment vertical="center"/>
      <protection locked="0"/>
    </xf>
    <xf numFmtId="42" fontId="27" fillId="17" borderId="213" xfId="7" applyNumberFormat="1" applyFont="1" applyFill="1" applyBorder="1" applyAlignment="1" applyProtection="1">
      <alignment vertical="center"/>
      <protection locked="0"/>
    </xf>
    <xf numFmtId="0" fontId="79" fillId="0" borderId="0" xfId="0" applyNumberFormat="1" applyFont="1" applyAlignment="1" applyProtection="1">
      <alignment vertical="center"/>
    </xf>
    <xf numFmtId="0" fontId="27" fillId="38" borderId="0" xfId="7" applyNumberFormat="1" applyFont="1" applyFill="1" applyBorder="1" applyAlignment="1" applyProtection="1">
      <alignment vertical="center" wrapText="1"/>
      <protection locked="0"/>
    </xf>
    <xf numFmtId="42" fontId="27" fillId="39" borderId="179" xfId="7" applyNumberFormat="1" applyFont="1" applyFill="1" applyBorder="1" applyAlignment="1" applyProtection="1">
      <alignment vertical="center"/>
      <protection locked="0"/>
    </xf>
    <xf numFmtId="42" fontId="27" fillId="39" borderId="67" xfId="7" applyNumberFormat="1" applyFont="1" applyFill="1" applyBorder="1" applyAlignment="1" applyProtection="1">
      <alignment vertical="center"/>
      <protection locked="0"/>
    </xf>
    <xf numFmtId="42" fontId="27" fillId="39" borderId="68" xfId="7" applyNumberFormat="1" applyFont="1" applyFill="1" applyBorder="1" applyAlignment="1" applyProtection="1">
      <alignment vertical="center"/>
      <protection locked="0"/>
    </xf>
    <xf numFmtId="42" fontId="27" fillId="39" borderId="0" xfId="7" applyNumberFormat="1" applyFont="1" applyFill="1" applyBorder="1" applyAlignment="1" applyProtection="1">
      <alignment vertical="center"/>
      <protection locked="0"/>
    </xf>
    <xf numFmtId="42" fontId="27" fillId="39" borderId="213" xfId="7" applyNumberFormat="1" applyFont="1" applyFill="1" applyBorder="1" applyAlignment="1" applyProtection="1">
      <alignment vertical="center"/>
      <protection locked="0"/>
    </xf>
    <xf numFmtId="0" fontId="79" fillId="38" borderId="0" xfId="0" applyNumberFormat="1" applyFont="1" applyFill="1" applyAlignment="1" applyProtection="1">
      <alignment vertical="center"/>
    </xf>
    <xf numFmtId="164" fontId="26" fillId="40" borderId="202" xfId="1" applyNumberFormat="1" applyFont="1" applyFill="1" applyBorder="1" applyAlignment="1" applyProtection="1">
      <alignment vertical="center"/>
      <protection locked="0"/>
    </xf>
    <xf numFmtId="164" fontId="26" fillId="40" borderId="49" xfId="1" applyNumberFormat="1" applyFont="1" applyFill="1" applyBorder="1" applyAlignment="1" applyProtection="1">
      <alignment horizontal="center" vertical="center"/>
      <protection locked="0"/>
    </xf>
    <xf numFmtId="164" fontId="26" fillId="40" borderId="49" xfId="1" applyNumberFormat="1" applyFont="1" applyFill="1" applyBorder="1" applyAlignment="1" applyProtection="1">
      <alignment horizontal="center" vertical="center" wrapText="1"/>
      <protection locked="0"/>
    </xf>
    <xf numFmtId="9" fontId="26" fillId="40" borderId="49" xfId="1" applyNumberFormat="1" applyFont="1" applyFill="1" applyBorder="1" applyAlignment="1" applyProtection="1">
      <alignment horizontal="center" vertical="center"/>
      <protection locked="0"/>
    </xf>
    <xf numFmtId="165" fontId="26" fillId="40" borderId="51" xfId="1" applyNumberFormat="1" applyFont="1" applyFill="1" applyBorder="1" applyAlignment="1" applyProtection="1">
      <alignment horizontal="center" vertical="center"/>
      <protection locked="0"/>
    </xf>
    <xf numFmtId="165" fontId="26" fillId="40" borderId="0" xfId="1" applyNumberFormat="1" applyFont="1" applyFill="1" applyBorder="1" applyAlignment="1" applyProtection="1">
      <alignment horizontal="center" vertical="center"/>
      <protection locked="0"/>
    </xf>
    <xf numFmtId="171" fontId="26" fillId="40" borderId="112" xfId="11" applyNumberFormat="1" applyFont="1" applyFill="1" applyBorder="1" applyAlignment="1" applyProtection="1">
      <alignment horizontal="center" vertical="center"/>
      <protection locked="0"/>
    </xf>
    <xf numFmtId="171" fontId="26" fillId="40" borderId="113" xfId="11" applyNumberFormat="1" applyFont="1" applyFill="1" applyBorder="1" applyAlignment="1" applyProtection="1">
      <alignment horizontal="center" vertical="center"/>
      <protection locked="0"/>
    </xf>
    <xf numFmtId="171" fontId="26" fillId="40" borderId="168" xfId="11" applyNumberFormat="1" applyFont="1" applyFill="1" applyBorder="1" applyAlignment="1" applyProtection="1">
      <alignment horizontal="center" vertical="center"/>
      <protection locked="0"/>
    </xf>
    <xf numFmtId="42" fontId="3" fillId="0" borderId="212" xfId="1" applyNumberFormat="1" applyFont="1" applyFill="1" applyBorder="1" applyAlignment="1">
      <alignment horizontal="center" vertical="center"/>
    </xf>
    <xf numFmtId="170" fontId="25" fillId="6" borderId="199" xfId="7" applyNumberFormat="1" applyFont="1" applyFill="1" applyBorder="1" applyAlignment="1">
      <alignment vertical="center" wrapText="1"/>
    </xf>
    <xf numFmtId="164" fontId="60" fillId="0" borderId="0" xfId="1" applyNumberFormat="1" applyFont="1" applyAlignment="1">
      <alignment vertical="center" wrapText="1"/>
    </xf>
    <xf numFmtId="164" fontId="44" fillId="0" borderId="0" xfId="1" applyNumberFormat="1" applyFont="1" applyFill="1" applyAlignment="1">
      <alignment horizontal="center" vertical="center" wrapText="1"/>
    </xf>
    <xf numFmtId="0" fontId="44" fillId="0" borderId="0" xfId="13" applyFont="1" applyFill="1" applyAlignment="1">
      <alignment horizontal="center" vertical="center" wrapText="1"/>
    </xf>
    <xf numFmtId="164" fontId="75" fillId="0" borderId="0" xfId="1" applyNumberFormat="1" applyFont="1" applyFill="1" applyAlignment="1">
      <alignment horizontal="center" vertical="center" wrapText="1"/>
    </xf>
    <xf numFmtId="0" fontId="88" fillId="0" borderId="0" xfId="0" applyNumberFormat="1" applyFont="1" applyAlignment="1" applyProtection="1">
      <alignment vertical="center"/>
    </xf>
    <xf numFmtId="169" fontId="25" fillId="38" borderId="96" xfId="7" applyNumberFormat="1" applyFont="1" applyFill="1" applyBorder="1" applyAlignment="1">
      <alignment horizontal="center" vertical="center"/>
    </xf>
    <xf numFmtId="167" fontId="25" fillId="0" borderId="202" xfId="7" applyNumberFormat="1" applyFont="1" applyFill="1" applyBorder="1" applyAlignment="1">
      <alignment horizontal="center" vertical="center"/>
    </xf>
    <xf numFmtId="167" fontId="25" fillId="0" borderId="49" xfId="7" applyNumberFormat="1" applyFont="1" applyFill="1" applyBorder="1" applyAlignment="1">
      <alignment horizontal="center" vertical="center"/>
    </xf>
    <xf numFmtId="167" fontId="25" fillId="0" borderId="49" xfId="7" applyNumberFormat="1" applyFont="1" applyFill="1" applyBorder="1" applyAlignment="1">
      <alignment horizontal="center" vertical="center" wrapText="1"/>
    </xf>
    <xf numFmtId="168" fontId="25" fillId="0" borderId="49" xfId="7" applyNumberFormat="1" applyFont="1" applyFill="1" applyBorder="1" applyAlignment="1">
      <alignment horizontal="center" vertical="center"/>
    </xf>
    <xf numFmtId="168" fontId="25" fillId="0" borderId="50" xfId="7" applyNumberFormat="1" applyFont="1" applyFill="1" applyBorder="1" applyAlignment="1">
      <alignment horizontal="center" vertical="center"/>
    </xf>
    <xf numFmtId="9" fontId="25" fillId="6" borderId="50" xfId="7" applyNumberFormat="1" applyFont="1" applyFill="1" applyBorder="1" applyAlignment="1">
      <alignment horizontal="center" vertical="center"/>
    </xf>
    <xf numFmtId="165" fontId="25" fillId="6" borderId="51" xfId="7" applyNumberFormat="1" applyFont="1" applyFill="1" applyBorder="1" applyAlignment="1">
      <alignment horizontal="center" vertical="center"/>
    </xf>
    <xf numFmtId="169" fontId="25" fillId="0" borderId="70" xfId="7" applyNumberFormat="1" applyFont="1" applyFill="1" applyBorder="1" applyAlignment="1">
      <alignment horizontal="center" vertical="center"/>
    </xf>
    <xf numFmtId="169" fontId="25" fillId="0" borderId="71" xfId="7" applyNumberFormat="1" applyFont="1" applyFill="1" applyBorder="1" applyAlignment="1">
      <alignment horizontal="center" vertical="center"/>
    </xf>
    <xf numFmtId="169" fontId="25" fillId="0" borderId="0" xfId="7" applyNumberFormat="1" applyFont="1" applyFill="1" applyBorder="1" applyAlignment="1">
      <alignment horizontal="center" vertical="center"/>
    </xf>
    <xf numFmtId="6" fontId="24" fillId="0" borderId="73" xfId="7" applyNumberFormat="1" applyFont="1" applyFill="1" applyBorder="1" applyAlignment="1">
      <alignment horizontal="center" vertical="center"/>
    </xf>
    <xf numFmtId="1" fontId="24" fillId="0" borderId="71" xfId="7" applyNumberFormat="1" applyFont="1" applyFill="1" applyBorder="1" applyAlignment="1">
      <alignment horizontal="center" vertical="center"/>
    </xf>
    <xf numFmtId="169" fontId="24" fillId="0" borderId="0" xfId="7" applyNumberFormat="1" applyFont="1" applyFill="1" applyBorder="1" applyAlignment="1">
      <alignment horizontal="center" vertical="center"/>
    </xf>
    <xf numFmtId="42" fontId="24" fillId="20" borderId="76" xfId="7" applyNumberFormat="1" applyFont="1" applyFill="1" applyBorder="1" applyAlignment="1">
      <alignment vertical="center"/>
    </xf>
    <xf numFmtId="2" fontId="24" fillId="19" borderId="0" xfId="7" applyNumberFormat="1" applyFont="1" applyFill="1" applyBorder="1" applyAlignment="1">
      <alignment vertical="center"/>
    </xf>
    <xf numFmtId="167" fontId="24" fillId="6" borderId="63" xfId="7" applyNumberFormat="1" applyFont="1" applyFill="1" applyBorder="1" applyAlignment="1">
      <alignment vertical="center" wrapText="1"/>
    </xf>
    <xf numFmtId="167" fontId="24" fillId="0" borderId="63" xfId="7" applyNumberFormat="1" applyFont="1" applyFill="1" applyBorder="1" applyAlignment="1">
      <alignment vertical="center" wrapText="1"/>
    </xf>
    <xf numFmtId="167" fontId="24" fillId="0" borderId="63" xfId="7" applyNumberFormat="1" applyFont="1" applyFill="1" applyBorder="1" applyAlignment="1">
      <alignment horizontal="left" vertical="center"/>
    </xf>
    <xf numFmtId="167" fontId="3" fillId="0" borderId="49" xfId="7" applyNumberFormat="1" applyFont="1" applyFill="1" applyBorder="1" applyAlignment="1">
      <alignment horizontal="center" vertical="center"/>
    </xf>
    <xf numFmtId="167" fontId="3" fillId="0" borderId="49" xfId="7" applyNumberFormat="1" applyFont="1" applyFill="1" applyBorder="1" applyAlignment="1">
      <alignment horizontal="center" vertical="center" wrapText="1"/>
    </xf>
    <xf numFmtId="168" fontId="3" fillId="0" borderId="49" xfId="7" applyNumberFormat="1" applyFont="1" applyFill="1" applyBorder="1" applyAlignment="1">
      <alignment horizontal="center" vertical="center"/>
    </xf>
    <xf numFmtId="9" fontId="3" fillId="6" borderId="50" xfId="7" applyNumberFormat="1" applyFont="1" applyFill="1" applyBorder="1" applyAlignment="1">
      <alignment horizontal="center" vertical="center"/>
    </xf>
    <xf numFmtId="165" fontId="3" fillId="6" borderId="51" xfId="7" applyNumberFormat="1" applyFont="1" applyFill="1" applyBorder="1" applyAlignment="1">
      <alignment horizontal="center" vertical="center"/>
    </xf>
    <xf numFmtId="169" fontId="24" fillId="0" borderId="70" xfId="7" applyNumberFormat="1" applyFont="1" applyFill="1" applyBorder="1" applyAlignment="1">
      <alignment horizontal="center" vertical="center"/>
    </xf>
    <xf numFmtId="169" fontId="24" fillId="0" borderId="71" xfId="7" applyNumberFormat="1" applyFont="1" applyFill="1" applyBorder="1" applyAlignment="1">
      <alignment horizontal="center" vertical="center"/>
    </xf>
    <xf numFmtId="169" fontId="24" fillId="18" borderId="168" xfId="7" applyNumberFormat="1" applyFont="1" applyFill="1" applyBorder="1" applyAlignment="1">
      <alignment horizontal="center" vertical="center"/>
    </xf>
    <xf numFmtId="169" fontId="3" fillId="0" borderId="52" xfId="7" applyNumberFormat="1" applyFont="1" applyFill="1" applyBorder="1" applyAlignment="1">
      <alignment horizontal="center" vertical="center"/>
    </xf>
    <xf numFmtId="42" fontId="26" fillId="17" borderId="213" xfId="1" applyNumberFormat="1" applyFont="1" applyFill="1" applyBorder="1" applyAlignment="1" applyProtection="1">
      <alignment vertical="center"/>
      <protection locked="0"/>
    </xf>
    <xf numFmtId="42" fontId="3" fillId="17" borderId="213" xfId="13" applyNumberFormat="1" applyFont="1" applyFill="1" applyBorder="1" applyAlignment="1">
      <alignment vertical="center"/>
    </xf>
    <xf numFmtId="171" fontId="3" fillId="0" borderId="0" xfId="12" applyNumberFormat="1" applyFont="1" applyFill="1" applyBorder="1" applyAlignment="1" applyProtection="1">
      <alignment horizontal="center" vertical="center"/>
      <protection locked="0"/>
    </xf>
    <xf numFmtId="42" fontId="70" fillId="0" borderId="213" xfId="1" applyNumberFormat="1" applyFont="1" applyFill="1" applyBorder="1" applyAlignment="1">
      <alignment vertical="center"/>
    </xf>
    <xf numFmtId="164" fontId="3" fillId="0" borderId="0" xfId="1" applyNumberFormat="1" applyFont="1" applyFill="1" applyBorder="1" applyAlignment="1" applyProtection="1">
      <alignment horizontal="center" vertical="center" wrapText="1"/>
      <protection locked="0"/>
    </xf>
    <xf numFmtId="42" fontId="93" fillId="0" borderId="213" xfId="1" applyNumberFormat="1" applyFont="1" applyFill="1" applyBorder="1" applyAlignment="1">
      <alignment vertical="center"/>
    </xf>
    <xf numFmtId="42" fontId="72" fillId="0" borderId="213" xfId="1" applyNumberFormat="1" applyFont="1" applyFill="1" applyBorder="1" applyAlignment="1">
      <alignment vertical="center"/>
    </xf>
    <xf numFmtId="170" fontId="95" fillId="0" borderId="202" xfId="1" applyNumberFormat="1" applyFont="1" applyFill="1" applyBorder="1" applyAlignment="1">
      <alignment vertical="center"/>
    </xf>
    <xf numFmtId="170" fontId="95" fillId="0" borderId="49" xfId="1" applyNumberFormat="1" applyFont="1" applyFill="1" applyBorder="1" applyAlignment="1">
      <alignment horizontal="center" vertical="center"/>
    </xf>
    <xf numFmtId="170" fontId="95" fillId="0" borderId="49" xfId="1" applyNumberFormat="1" applyFont="1" applyFill="1" applyBorder="1" applyAlignment="1">
      <alignment horizontal="center" vertical="center" wrapText="1"/>
    </xf>
    <xf numFmtId="168" fontId="95" fillId="0" borderId="49" xfId="1" applyNumberFormat="1" applyFont="1" applyFill="1" applyBorder="1" applyAlignment="1">
      <alignment horizontal="center" vertical="center"/>
    </xf>
    <xf numFmtId="9" fontId="95" fillId="0" borderId="49" xfId="1" applyNumberFormat="1" applyFont="1" applyFill="1" applyBorder="1" applyAlignment="1">
      <alignment horizontal="center" vertical="center"/>
    </xf>
    <xf numFmtId="174" fontId="95" fillId="0" borderId="51" xfId="1" applyNumberFormat="1" applyFont="1" applyFill="1" applyBorder="1" applyAlignment="1">
      <alignment horizontal="center" vertical="center" wrapText="1"/>
    </xf>
    <xf numFmtId="165" fontId="95" fillId="0" borderId="0" xfId="1" applyNumberFormat="1" applyFont="1" applyFill="1" applyBorder="1" applyAlignment="1">
      <alignment horizontal="center" vertical="center"/>
    </xf>
    <xf numFmtId="1" fontId="95" fillId="0" borderId="152" xfId="1" applyNumberFormat="1" applyFont="1" applyFill="1" applyBorder="1" applyAlignment="1">
      <alignment horizontal="center" vertical="center"/>
    </xf>
    <xf numFmtId="2" fontId="95" fillId="0" borderId="137" xfId="1" applyNumberFormat="1" applyFont="1" applyFill="1" applyBorder="1" applyAlignment="1">
      <alignment horizontal="center" vertical="center"/>
    </xf>
    <xf numFmtId="1" fontId="95" fillId="0" borderId="137" xfId="1" applyNumberFormat="1" applyFont="1" applyFill="1" applyBorder="1" applyAlignment="1">
      <alignment horizontal="center" vertical="center"/>
    </xf>
    <xf numFmtId="169" fontId="95" fillId="0" borderId="168" xfId="1" applyNumberFormat="1" applyFont="1" applyFill="1" applyBorder="1" applyAlignment="1">
      <alignment horizontal="center" vertical="center"/>
    </xf>
    <xf numFmtId="42" fontId="95" fillId="0" borderId="74" xfId="1" applyNumberFormat="1" applyFont="1" applyFill="1" applyBorder="1" applyAlignment="1">
      <alignment horizontal="center" vertical="center"/>
    </xf>
    <xf numFmtId="42" fontId="95" fillId="0" borderId="194" xfId="1" applyNumberFormat="1" applyFont="1" applyFill="1" applyBorder="1" applyAlignment="1">
      <alignment horizontal="center" vertical="center"/>
    </xf>
    <xf numFmtId="171" fontId="95" fillId="0" borderId="137" xfId="12" applyNumberFormat="1" applyFont="1" applyFill="1" applyBorder="1" applyAlignment="1">
      <alignment horizontal="center" vertical="center"/>
    </xf>
    <xf numFmtId="42" fontId="96" fillId="19" borderId="169" xfId="1" applyNumberFormat="1" applyFont="1" applyFill="1" applyBorder="1" applyAlignment="1">
      <alignment vertical="center"/>
    </xf>
    <xf numFmtId="177" fontId="95" fillId="0" borderId="75" xfId="1" applyNumberFormat="1" applyFont="1" applyFill="1" applyBorder="1" applyAlignment="1">
      <alignment vertical="center"/>
    </xf>
    <xf numFmtId="177" fontId="95" fillId="0" borderId="165" xfId="1" applyNumberFormat="1" applyFont="1" applyFill="1" applyBorder="1" applyAlignment="1">
      <alignment vertical="center"/>
    </xf>
    <xf numFmtId="177" fontId="95" fillId="0" borderId="92" xfId="1" applyNumberFormat="1" applyFont="1" applyFill="1" applyBorder="1" applyAlignment="1">
      <alignment vertical="center"/>
    </xf>
    <xf numFmtId="42" fontId="96" fillId="0" borderId="165" xfId="1" applyNumberFormat="1" applyFont="1" applyFill="1" applyBorder="1" applyAlignment="1">
      <alignment vertical="center"/>
    </xf>
    <xf numFmtId="42" fontId="95" fillId="20" borderId="76" xfId="1" applyNumberFormat="1" applyFont="1" applyFill="1" applyBorder="1" applyAlignment="1">
      <alignment vertical="center"/>
    </xf>
    <xf numFmtId="2" fontId="95" fillId="19" borderId="0" xfId="1" applyNumberFormat="1" applyFont="1" applyFill="1" applyBorder="1" applyAlignment="1">
      <alignment vertical="center"/>
    </xf>
    <xf numFmtId="2" fontId="95" fillId="0" borderId="180" xfId="1" applyNumberFormat="1" applyFont="1" applyFill="1" applyBorder="1" applyAlignment="1">
      <alignment vertical="center"/>
    </xf>
    <xf numFmtId="170" fontId="95" fillId="0" borderId="63" xfId="1" applyNumberFormat="1" applyFont="1" applyFill="1" applyBorder="1" applyAlignment="1">
      <alignment vertical="center" wrapText="1"/>
    </xf>
    <xf numFmtId="170" fontId="95" fillId="0" borderId="63" xfId="1" applyNumberFormat="1" applyFont="1" applyFill="1" applyBorder="1" applyAlignment="1">
      <alignment horizontal="center" vertical="center" wrapText="1"/>
    </xf>
    <xf numFmtId="170" fontId="95" fillId="0" borderId="75" xfId="1" applyNumberFormat="1" applyFont="1" applyFill="1" applyBorder="1" applyAlignment="1">
      <alignment horizontal="center" vertical="center" wrapText="1"/>
    </xf>
    <xf numFmtId="170" fontId="95" fillId="0" borderId="166" xfId="1" applyNumberFormat="1" applyFont="1" applyFill="1" applyBorder="1" applyAlignment="1">
      <alignment horizontal="center" vertical="center" wrapText="1"/>
    </xf>
    <xf numFmtId="170" fontId="95" fillId="0" borderId="64" xfId="1" applyNumberFormat="1" applyFont="1" applyFill="1" applyBorder="1" applyAlignment="1">
      <alignment vertical="center" wrapText="1"/>
    </xf>
    <xf numFmtId="170" fontId="95" fillId="0" borderId="195" xfId="1" applyNumberFormat="1" applyFont="1" applyFill="1" applyBorder="1" applyAlignment="1">
      <alignment vertical="center" wrapText="1"/>
    </xf>
    <xf numFmtId="170" fontId="95" fillId="0" borderId="0" xfId="1" applyNumberFormat="1" applyFont="1" applyFill="1" applyBorder="1" applyAlignment="1">
      <alignment vertical="center" wrapText="1"/>
    </xf>
    <xf numFmtId="42" fontId="95" fillId="16" borderId="170" xfId="1" applyNumberFormat="1" applyFont="1" applyFill="1" applyBorder="1" applyAlignment="1">
      <alignment vertical="center"/>
    </xf>
    <xf numFmtId="42" fontId="95" fillId="16" borderId="90" xfId="1" applyNumberFormat="1" applyFont="1" applyFill="1" applyBorder="1" applyAlignment="1">
      <alignment vertical="center"/>
    </xf>
    <xf numFmtId="42" fontId="95" fillId="16" borderId="130" xfId="1" applyNumberFormat="1" applyFont="1" applyFill="1" applyBorder="1" applyAlignment="1">
      <alignment vertical="center"/>
    </xf>
    <xf numFmtId="42" fontId="95" fillId="0" borderId="75" xfId="1" applyNumberFormat="1" applyFont="1" applyFill="1" applyBorder="1" applyAlignment="1">
      <alignment vertical="center"/>
    </xf>
    <xf numFmtId="42" fontId="95" fillId="0" borderId="167" xfId="1" applyNumberFormat="1" applyFont="1" applyFill="1" applyBorder="1" applyAlignment="1">
      <alignment vertical="center"/>
    </xf>
    <xf numFmtId="170" fontId="95" fillId="0" borderId="0" xfId="1" applyNumberFormat="1" applyFont="1" applyFill="1" applyAlignment="1">
      <alignment vertical="center"/>
    </xf>
    <xf numFmtId="42" fontId="95" fillId="0" borderId="212" xfId="1" applyNumberFormat="1" applyFont="1" applyFill="1" applyBorder="1" applyAlignment="1">
      <alignment horizontal="center" vertical="center"/>
    </xf>
    <xf numFmtId="170" fontId="3" fillId="6" borderId="199" xfId="7" applyNumberFormat="1" applyFont="1" applyFill="1" applyBorder="1" applyAlignment="1">
      <alignment vertical="center" wrapText="1"/>
    </xf>
    <xf numFmtId="164" fontId="2" fillId="2" borderId="1" xfId="1" applyFont="1" applyFill="1" applyBorder="1" applyAlignment="1" applyProtection="1">
      <alignment horizontal="center" vertical="center"/>
      <protection locked="0"/>
    </xf>
    <xf numFmtId="164" fontId="2" fillId="2" borderId="2" xfId="1" applyFont="1" applyFill="1" applyBorder="1" applyAlignment="1" applyProtection="1">
      <alignment horizontal="center" vertical="center"/>
      <protection locked="0"/>
    </xf>
    <xf numFmtId="164" fontId="2" fillId="4" borderId="1" xfId="1" applyFont="1" applyFill="1" applyBorder="1" applyAlignment="1" applyProtection="1">
      <alignment horizontal="center" vertical="center"/>
      <protection locked="0"/>
    </xf>
    <xf numFmtId="164" fontId="2" fillId="4" borderId="2" xfId="1" applyFont="1" applyFill="1" applyBorder="1" applyAlignment="1" applyProtection="1">
      <alignment horizontal="center" vertical="center"/>
      <protection locked="0"/>
    </xf>
    <xf numFmtId="0" fontId="80" fillId="5" borderId="0" xfId="0" applyFont="1" applyFill="1" applyAlignment="1">
      <alignment horizontal="center"/>
    </xf>
    <xf numFmtId="0" fontId="80" fillId="5" borderId="0" xfId="0" applyFont="1" applyFill="1" applyAlignment="1">
      <alignment horizontal="left"/>
    </xf>
    <xf numFmtId="0" fontId="0" fillId="5" borderId="0" xfId="0" applyFill="1" applyAlignment="1">
      <alignment horizontal="center"/>
    </xf>
    <xf numFmtId="0" fontId="81" fillId="5" borderId="162" xfId="0" applyFont="1" applyFill="1" applyBorder="1" applyAlignment="1">
      <alignment horizontal="center"/>
    </xf>
    <xf numFmtId="0" fontId="81" fillId="5" borderId="163" xfId="0" applyFont="1" applyFill="1" applyBorder="1" applyAlignment="1">
      <alignment horizontal="center"/>
    </xf>
    <xf numFmtId="0" fontId="82" fillId="5" borderId="162" xfId="0" applyFont="1" applyFill="1" applyBorder="1" applyAlignment="1">
      <alignment horizontal="center"/>
    </xf>
    <xf numFmtId="0" fontId="82" fillId="5" borderId="164" xfId="0" applyFont="1" applyFill="1" applyBorder="1" applyAlignment="1">
      <alignment horizontal="center"/>
    </xf>
    <xf numFmtId="0" fontId="82" fillId="5" borderId="163" xfId="0" applyFont="1" applyFill="1" applyBorder="1" applyAlignment="1">
      <alignment horizontal="center"/>
    </xf>
    <xf numFmtId="0" fontId="82" fillId="5" borderId="0" xfId="0" applyFont="1" applyFill="1" applyAlignment="1">
      <alignment horizontal="center"/>
    </xf>
    <xf numFmtId="0" fontId="83" fillId="5" borderId="162" xfId="0" applyFont="1" applyFill="1" applyBorder="1" applyAlignment="1">
      <alignment horizontal="center"/>
    </xf>
    <xf numFmtId="0" fontId="83" fillId="5" borderId="163" xfId="0" applyFont="1" applyFill="1" applyBorder="1" applyAlignment="1">
      <alignment horizontal="center"/>
    </xf>
    <xf numFmtId="0" fontId="83" fillId="5" borderId="0" xfId="0" applyFont="1" applyFill="1" applyAlignment="1">
      <alignment horizontal="center"/>
    </xf>
    <xf numFmtId="0" fontId="79" fillId="5" borderId="0" xfId="0" applyFont="1" applyFill="1" applyAlignment="1">
      <alignment horizontal="center"/>
    </xf>
    <xf numFmtId="0" fontId="83" fillId="5" borderId="0" xfId="0" applyFont="1" applyFill="1" applyAlignment="1">
      <alignment horizontal="left"/>
    </xf>
    <xf numFmtId="164" fontId="14" fillId="7" borderId="1" xfId="1" applyFont="1" applyFill="1" applyBorder="1" applyAlignment="1" applyProtection="1">
      <alignment horizontal="center" vertical="center"/>
    </xf>
    <xf numFmtId="164" fontId="14" fillId="7" borderId="2" xfId="1" applyFont="1" applyFill="1" applyBorder="1" applyAlignment="1" applyProtection="1">
      <alignment horizontal="center" vertical="center"/>
    </xf>
    <xf numFmtId="164" fontId="14" fillId="7" borderId="3" xfId="1" applyFont="1" applyFill="1" applyBorder="1" applyAlignment="1" applyProtection="1">
      <alignment horizontal="center" vertical="center"/>
    </xf>
    <xf numFmtId="164" fontId="14" fillId="8" borderId="1" xfId="1" applyFont="1" applyFill="1" applyBorder="1" applyAlignment="1" applyProtection="1">
      <alignment horizontal="center" vertical="center"/>
    </xf>
    <xf numFmtId="164" fontId="14" fillId="8" borderId="2" xfId="1" applyFont="1" applyFill="1" applyBorder="1" applyAlignment="1" applyProtection="1">
      <alignment horizontal="center" vertical="center"/>
    </xf>
    <xf numFmtId="164" fontId="14" fillId="8" borderId="3" xfId="1" applyFont="1" applyFill="1" applyBorder="1" applyAlignment="1" applyProtection="1">
      <alignment horizontal="center" vertical="center"/>
    </xf>
    <xf numFmtId="164" fontId="14" fillId="9" borderId="1" xfId="1" applyFont="1" applyFill="1" applyBorder="1" applyAlignment="1" applyProtection="1">
      <alignment horizontal="center" vertical="center"/>
    </xf>
    <xf numFmtId="164" fontId="14" fillId="9" borderId="2" xfId="1" applyFont="1" applyFill="1" applyBorder="1" applyAlignment="1" applyProtection="1">
      <alignment horizontal="center" vertical="center"/>
    </xf>
    <xf numFmtId="164" fontId="14" fillId="9" borderId="3" xfId="1" applyFont="1" applyFill="1" applyBorder="1" applyAlignment="1" applyProtection="1">
      <alignment horizontal="center" vertical="center"/>
    </xf>
    <xf numFmtId="164" fontId="14" fillId="8" borderId="13" xfId="1" applyFont="1" applyFill="1" applyBorder="1" applyAlignment="1" applyProtection="1">
      <alignment horizontal="center" vertical="center"/>
    </xf>
    <xf numFmtId="164" fontId="14" fillId="8" borderId="14" xfId="1" applyFont="1" applyFill="1" applyBorder="1" applyAlignment="1" applyProtection="1">
      <alignment horizontal="center" vertical="center"/>
    </xf>
    <xf numFmtId="164" fontId="14" fillId="8" borderId="15" xfId="1" applyFont="1" applyFill="1" applyBorder="1" applyAlignment="1" applyProtection="1">
      <alignment horizontal="center" vertical="center"/>
    </xf>
    <xf numFmtId="164" fontId="14" fillId="13" borderId="19" xfId="1" applyFont="1" applyFill="1" applyBorder="1" applyAlignment="1" applyProtection="1">
      <alignment horizontal="center" vertical="center" wrapText="1"/>
    </xf>
    <xf numFmtId="164" fontId="14" fillId="13" borderId="20" xfId="1" applyFont="1" applyFill="1" applyBorder="1" applyAlignment="1" applyProtection="1">
      <alignment horizontal="center" vertical="center" wrapText="1"/>
    </xf>
    <xf numFmtId="164" fontId="20" fillId="0" borderId="0" xfId="6" applyNumberFormat="1">
      <protection locked="0"/>
    </xf>
    <xf numFmtId="164" fontId="60" fillId="0" borderId="0" xfId="1" applyNumberFormat="1" applyFont="1" applyAlignment="1">
      <alignment vertical="center" wrapText="1"/>
    </xf>
    <xf numFmtId="164" fontId="44" fillId="0" borderId="0" xfId="1" applyNumberFormat="1" applyFont="1" applyFill="1" applyAlignment="1">
      <alignment horizontal="center" vertical="center" wrapText="1"/>
    </xf>
    <xf numFmtId="164" fontId="4" fillId="29" borderId="142" xfId="6" applyFont="1" applyFill="1" applyBorder="1" applyAlignment="1">
      <alignment horizontal="left" vertical="center" wrapText="1"/>
      <protection locked="0"/>
    </xf>
    <xf numFmtId="164" fontId="4" fillId="29" borderId="93" xfId="6" applyFont="1" applyFill="1" applyBorder="1" applyAlignment="1">
      <alignment horizontal="left" vertical="center" wrapText="1"/>
      <protection locked="0"/>
    </xf>
    <xf numFmtId="164" fontId="14" fillId="7" borderId="1" xfId="1" applyFont="1" applyFill="1" applyBorder="1" applyAlignment="1">
      <alignment horizontal="center" vertical="center"/>
    </xf>
    <xf numFmtId="164" fontId="14" fillId="7" borderId="2" xfId="1" applyFont="1" applyFill="1" applyBorder="1" applyAlignment="1">
      <alignment horizontal="center" vertical="center"/>
    </xf>
    <xf numFmtId="164" fontId="14" fillId="7" borderId="3" xfId="1" applyFont="1" applyFill="1" applyBorder="1" applyAlignment="1">
      <alignment horizontal="center" vertical="center"/>
    </xf>
    <xf numFmtId="164" fontId="14" fillId="8" borderId="1" xfId="1" applyFont="1" applyFill="1" applyBorder="1" applyAlignment="1">
      <alignment horizontal="center" vertical="center"/>
    </xf>
    <xf numFmtId="164" fontId="14" fillId="8" borderId="2" xfId="1" applyFont="1" applyFill="1" applyBorder="1" applyAlignment="1">
      <alignment horizontal="center" vertical="center"/>
    </xf>
    <xf numFmtId="164" fontId="14" fillId="8" borderId="3" xfId="1" applyFont="1" applyFill="1" applyBorder="1" applyAlignment="1">
      <alignment horizontal="center" vertical="center"/>
    </xf>
    <xf numFmtId="164" fontId="14" fillId="9" borderId="1" xfId="1" applyFont="1" applyFill="1" applyBorder="1" applyAlignment="1">
      <alignment horizontal="center" vertical="center"/>
    </xf>
    <xf numFmtId="164" fontId="14" fillId="9" borderId="2" xfId="1" applyFont="1" applyFill="1" applyBorder="1" applyAlignment="1">
      <alignment horizontal="center" vertical="center"/>
    </xf>
    <xf numFmtId="164" fontId="14" fillId="9" borderId="3" xfId="1" applyFont="1" applyFill="1" applyBorder="1" applyAlignment="1">
      <alignment horizontal="center" vertical="center"/>
    </xf>
    <xf numFmtId="164" fontId="14" fillId="8" borderId="13" xfId="1" applyFont="1" applyFill="1" applyBorder="1" applyAlignment="1">
      <alignment horizontal="center" vertical="center"/>
    </xf>
    <xf numFmtId="164" fontId="14" fillId="8" borderId="14" xfId="1" applyFont="1" applyFill="1" applyBorder="1" applyAlignment="1">
      <alignment horizontal="center" vertical="center"/>
    </xf>
    <xf numFmtId="164" fontId="14" fillId="8" borderId="15" xfId="1" applyFont="1" applyFill="1" applyBorder="1" applyAlignment="1">
      <alignment horizontal="center" vertical="center"/>
    </xf>
    <xf numFmtId="164" fontId="14" fillId="13" borderId="19" xfId="1" applyFont="1" applyFill="1" applyBorder="1" applyAlignment="1">
      <alignment horizontal="center" vertical="center" wrapText="1"/>
    </xf>
    <xf numFmtId="164" fontId="14" fillId="13" borderId="20" xfId="1" applyFont="1" applyFill="1" applyBorder="1" applyAlignment="1">
      <alignment horizontal="center" vertical="center" wrapText="1"/>
    </xf>
    <xf numFmtId="0" fontId="60" fillId="0" borderId="0" xfId="13" applyFont="1" applyAlignment="1">
      <alignment vertical="center" wrapText="1"/>
    </xf>
    <xf numFmtId="0" fontId="44" fillId="0" borderId="0" xfId="13" applyFont="1" applyFill="1" applyAlignment="1">
      <alignment horizontal="center" vertical="center" wrapText="1"/>
    </xf>
    <xf numFmtId="49" fontId="3" fillId="32" borderId="149" xfId="6" applyNumberFormat="1" applyFont="1" applyFill="1" applyBorder="1" applyAlignment="1">
      <alignment horizontal="left" vertical="center"/>
      <protection locked="0"/>
    </xf>
    <xf numFmtId="49" fontId="3" fillId="32" borderId="150" xfId="6" applyNumberFormat="1" applyFont="1" applyFill="1" applyBorder="1" applyAlignment="1">
      <alignment horizontal="left" vertical="center"/>
      <protection locked="0"/>
    </xf>
    <xf numFmtId="164" fontId="4" fillId="29" borderId="103" xfId="6" applyFont="1" applyFill="1" applyBorder="1" applyAlignment="1">
      <alignment horizontal="left" vertical="center" wrapText="1"/>
      <protection locked="0"/>
    </xf>
    <xf numFmtId="164" fontId="4" fillId="29" borderId="104" xfId="6" applyFont="1" applyFill="1" applyBorder="1" applyAlignment="1">
      <alignment horizontal="left" vertical="center" wrapText="1"/>
      <protection locked="0"/>
    </xf>
    <xf numFmtId="164" fontId="75" fillId="0" borderId="0" xfId="1" applyNumberFormat="1" applyFont="1" applyFill="1" applyAlignment="1">
      <alignment horizontal="center" vertical="center" wrapText="1"/>
    </xf>
    <xf numFmtId="164" fontId="4" fillId="29" borderId="142" xfId="6" applyFont="1" applyFill="1" applyBorder="1" applyAlignment="1">
      <alignment horizontal="center" vertical="center" wrapText="1"/>
      <protection locked="0"/>
    </xf>
    <xf numFmtId="164" fontId="4" fillId="29" borderId="93" xfId="6" applyFont="1" applyFill="1" applyBorder="1" applyAlignment="1">
      <alignment horizontal="center" vertical="center" wrapText="1"/>
      <protection locked="0"/>
    </xf>
  </cellXfs>
  <cellStyles count="15">
    <cellStyle name="_x0007__x000b_" xfId="1"/>
    <cellStyle name="_x0007__x000b_ 3" xfId="3"/>
    <cellStyle name="_x0007__x000b_ 3 2" xfId="4"/>
    <cellStyle name="_x0007__x000b_ 3 3" xfId="7"/>
    <cellStyle name="_x0007__x000b_ 4 3" xfId="13"/>
    <cellStyle name="Currency 10" xfId="12"/>
    <cellStyle name="Hyperlink" xfId="5" builtinId="8"/>
    <cellStyle name="Normal" xfId="0" builtinId="0"/>
    <cellStyle name="Normal 2" xfId="6"/>
    <cellStyle name="Normal 2 6" xfId="14"/>
    <cellStyle name="SAPBEXstdItem" xfId="10"/>
    <cellStyle name="常规 2" xfId="9"/>
    <cellStyle name="常规_VeriSilicon Forecast - 2006 2007" xfId="2"/>
    <cellStyle name="貨幣 2" xfId="11"/>
    <cellStyle name="货币 2"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32025117739406"/>
          <c:y val="4.9242424242424934E-2"/>
          <c:w val="0.86656200941915229"/>
          <c:h val="0.68939393939393945"/>
        </c:manualLayout>
      </c:layout>
      <c:lineChart>
        <c:grouping val="standard"/>
        <c:varyColors val="0"/>
        <c:ser>
          <c:idx val="0"/>
          <c:order val="0"/>
          <c:tx>
            <c:strRef>
              <c:f>Taiwan!$AW$32</c:f>
              <c:strCache>
                <c:ptCount val="1"/>
                <c:pt idx="0">
                  <c:v>Conservative</c:v>
                </c:pt>
              </c:strCache>
            </c:strRef>
          </c:tx>
          <c:val>
            <c:numRef>
              <c:f>Taiwan!#REF!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2AE5-48E0-8425-90CA5CB8CA01}"/>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Taiwan!#REF!</c15:sqref>
                        </c15:formulaRef>
                      </c:ext>
                    </c:extLst>
                  </c:multiLvlStrRef>
                </c15:cat>
              </c15:filteredCategoryTitle>
            </c:ext>
          </c:extLst>
        </c:ser>
        <c:ser>
          <c:idx val="1"/>
          <c:order val="1"/>
          <c:tx>
            <c:strRef>
              <c:f>Taiwan!$AX$32</c:f>
              <c:strCache>
                <c:ptCount val="1"/>
                <c:pt idx="0">
                  <c:v>Max Billing</c:v>
                </c:pt>
              </c:strCache>
            </c:strRef>
          </c:tx>
          <c:val>
            <c:numRef>
              <c:f>Taiwan!#REF!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1-2AE5-48E0-8425-90CA5CB8CA01}"/>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Taiwan!#REF!</c15:sqref>
                        </c15:formulaRef>
                      </c:ext>
                    </c:extLst>
                  </c:multiLvlStrRef>
                </c15:cat>
              </c15:filteredCategoryTitle>
            </c:ext>
          </c:extLst>
        </c:ser>
        <c:ser>
          <c:idx val="2"/>
          <c:order val="2"/>
          <c:tx>
            <c:strRef>
              <c:f>Taiwan!$AY$32</c:f>
              <c:strCache>
                <c:ptCount val="1"/>
                <c:pt idx="0">
                  <c:v>Assessed</c:v>
                </c:pt>
              </c:strCache>
            </c:strRef>
          </c:tx>
          <c:val>
            <c:numRef>
              <c:f>Taiwan!#REF!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2AE5-48E0-8425-90CA5CB8CA01}"/>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Taiwan!#REF!</c15:sqref>
                        </c15:formulaRef>
                      </c:ext>
                    </c:extLst>
                  </c:multiLvlStrRef>
                </c15:cat>
              </c15:filteredCategoryTitle>
            </c:ext>
          </c:extLst>
        </c:ser>
        <c:dLbls>
          <c:showLegendKey val="0"/>
          <c:showVal val="0"/>
          <c:showCatName val="0"/>
          <c:showSerName val="0"/>
          <c:showPercent val="0"/>
          <c:showBubbleSize val="0"/>
        </c:dLbls>
        <c:marker val="1"/>
        <c:smooth val="0"/>
        <c:axId val="241302624"/>
        <c:axId val="241303408"/>
      </c:lineChart>
      <c:catAx>
        <c:axId val="241302624"/>
        <c:scaling>
          <c:orientation val="minMax"/>
        </c:scaling>
        <c:delete val="0"/>
        <c:axPos val="b"/>
        <c:numFmt formatCode="General" sourceLinked="1"/>
        <c:majorTickMark val="out"/>
        <c:minorTickMark val="none"/>
        <c:tickLblPos val="nextTo"/>
        <c:txPr>
          <a:bodyPr rot="0" vert="horz"/>
          <a:lstStyle/>
          <a:p>
            <a:pPr>
              <a:defRPr lang="zh-CN" sz="1000" b="0" i="0" u="none" strike="noStrike" baseline="0">
                <a:solidFill>
                  <a:srgbClr val="000000"/>
                </a:solidFill>
                <a:latin typeface="Calibri"/>
                <a:ea typeface="Calibri"/>
                <a:cs typeface="Calibri"/>
              </a:defRPr>
            </a:pPr>
            <a:endParaRPr lang="en-US"/>
          </a:p>
        </c:txPr>
        <c:crossAx val="241303408"/>
        <c:crosses val="autoZero"/>
        <c:auto val="1"/>
        <c:lblAlgn val="ctr"/>
        <c:lblOffset val="100"/>
        <c:noMultiLvlLbl val="0"/>
      </c:catAx>
      <c:valAx>
        <c:axId val="241303408"/>
        <c:scaling>
          <c:orientation val="minMax"/>
        </c:scaling>
        <c:delete val="0"/>
        <c:axPos val="l"/>
        <c:majorGridlines/>
        <c:numFmt formatCode="General" sourceLinked="1"/>
        <c:majorTickMark val="out"/>
        <c:minorTickMark val="none"/>
        <c:tickLblPos val="nextTo"/>
        <c:txPr>
          <a:bodyPr rot="0" vert="horz"/>
          <a:lstStyle/>
          <a:p>
            <a:pPr>
              <a:defRPr lang="zh-CN" sz="1000" b="0" i="0" u="none" strike="noStrike" baseline="0">
                <a:solidFill>
                  <a:srgbClr val="000000"/>
                </a:solidFill>
                <a:latin typeface="Calibri"/>
                <a:ea typeface="Calibri"/>
                <a:cs typeface="Calibri"/>
              </a:defRPr>
            </a:pPr>
            <a:endParaRPr lang="en-US"/>
          </a:p>
        </c:txPr>
        <c:crossAx val="241302624"/>
        <c:crosses val="autoZero"/>
        <c:crossBetween val="between"/>
      </c:valAx>
    </c:plotArea>
    <c:legend>
      <c:legendPos val="r"/>
      <c:layout>
        <c:manualLayout>
          <c:xMode val="edge"/>
          <c:yMode val="edge"/>
          <c:x val="0.24489812399823649"/>
          <c:y val="0.88652747951960553"/>
          <c:w val="0.51491398739992456"/>
          <c:h val="7.8014395927782823E-2"/>
        </c:manualLayout>
      </c:layout>
      <c:overlay val="1"/>
      <c:txPr>
        <a:bodyPr/>
        <a:lstStyle/>
        <a:p>
          <a:pPr>
            <a:defRPr lang="zh-CN" sz="26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45224171543507"/>
          <c:y val="8.2926829268295268E-2"/>
          <c:w val="0.85964912280702765"/>
          <c:h val="0.61951219512189959"/>
        </c:manualLayout>
      </c:layout>
      <c:lineChart>
        <c:grouping val="standard"/>
        <c:varyColors val="0"/>
        <c:ser>
          <c:idx val="0"/>
          <c:order val="0"/>
          <c:tx>
            <c:strRef>
              <c:f>Europe!$AW$92</c:f>
              <c:strCache>
                <c:ptCount val="1"/>
                <c:pt idx="0">
                  <c:v>Conservative</c:v>
                </c:pt>
              </c:strCache>
            </c:strRef>
          </c:tx>
          <c:val>
            <c:numRef>
              <c:f>Europe!#REF!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E46B-4C05-A2D0-7B8D36BB4467}"/>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Europe!#REF!</c15:sqref>
                        </c15:formulaRef>
                      </c:ext>
                    </c:extLst>
                  </c:multiLvlStrRef>
                </c15:cat>
              </c15:filteredCategoryTitle>
            </c:ext>
          </c:extLst>
        </c:ser>
        <c:ser>
          <c:idx val="1"/>
          <c:order val="1"/>
          <c:tx>
            <c:strRef>
              <c:f>Europe!$AX$92</c:f>
              <c:strCache>
                <c:ptCount val="1"/>
                <c:pt idx="0">
                  <c:v>Max Billing</c:v>
                </c:pt>
              </c:strCache>
            </c:strRef>
          </c:tx>
          <c:val>
            <c:numRef>
              <c:f>Europe!#REF!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1-E46B-4C05-A2D0-7B8D36BB4467}"/>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Europe!#REF!</c15:sqref>
                        </c15:formulaRef>
                      </c:ext>
                    </c:extLst>
                  </c:multiLvlStrRef>
                </c15:cat>
              </c15:filteredCategoryTitle>
            </c:ext>
          </c:extLst>
        </c:ser>
        <c:ser>
          <c:idx val="2"/>
          <c:order val="2"/>
          <c:tx>
            <c:strRef>
              <c:f>Europe!$AY$92</c:f>
              <c:strCache>
                <c:ptCount val="1"/>
                <c:pt idx="0">
                  <c:v>Assessed</c:v>
                </c:pt>
              </c:strCache>
            </c:strRef>
          </c:tx>
          <c:val>
            <c:numRef>
              <c:f>Europe!#REF!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E46B-4C05-A2D0-7B8D36BB4467}"/>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Europe!#REF!</c15:sqref>
                        </c15:formulaRef>
                      </c:ext>
                    </c:extLst>
                  </c:multiLvlStrRef>
                </c15:cat>
              </c15:filteredCategoryTitle>
            </c:ext>
          </c:extLst>
        </c:ser>
        <c:dLbls>
          <c:showLegendKey val="0"/>
          <c:showVal val="0"/>
          <c:showCatName val="0"/>
          <c:showSerName val="0"/>
          <c:showPercent val="0"/>
          <c:showBubbleSize val="0"/>
        </c:dLbls>
        <c:marker val="1"/>
        <c:smooth val="0"/>
        <c:axId val="241304584"/>
        <c:axId val="241304976"/>
      </c:lineChart>
      <c:catAx>
        <c:axId val="241304584"/>
        <c:scaling>
          <c:orientation val="minMax"/>
        </c:scaling>
        <c:delete val="0"/>
        <c:axPos val="b"/>
        <c:numFmt formatCode="General" sourceLinked="1"/>
        <c:majorTickMark val="out"/>
        <c:minorTickMark val="none"/>
        <c:tickLblPos val="nextTo"/>
        <c:txPr>
          <a:bodyPr rot="0" vert="horz"/>
          <a:lstStyle/>
          <a:p>
            <a:pPr>
              <a:defRPr lang="zh-CN" sz="1000" b="0" i="0" u="none" strike="noStrike" baseline="0">
                <a:solidFill>
                  <a:srgbClr val="000000"/>
                </a:solidFill>
                <a:latin typeface="Calibri"/>
                <a:ea typeface="Calibri"/>
                <a:cs typeface="Calibri"/>
              </a:defRPr>
            </a:pPr>
            <a:endParaRPr lang="en-US"/>
          </a:p>
        </c:txPr>
        <c:crossAx val="241304976"/>
        <c:crosses val="autoZero"/>
        <c:auto val="1"/>
        <c:lblAlgn val="ctr"/>
        <c:lblOffset val="100"/>
        <c:noMultiLvlLbl val="0"/>
      </c:catAx>
      <c:valAx>
        <c:axId val="241304976"/>
        <c:scaling>
          <c:orientation val="minMax"/>
        </c:scaling>
        <c:delete val="0"/>
        <c:axPos val="l"/>
        <c:majorGridlines/>
        <c:numFmt formatCode="General" sourceLinked="1"/>
        <c:majorTickMark val="out"/>
        <c:minorTickMark val="none"/>
        <c:tickLblPos val="nextTo"/>
        <c:txPr>
          <a:bodyPr rot="0" vert="horz"/>
          <a:lstStyle/>
          <a:p>
            <a:pPr>
              <a:defRPr lang="zh-CN" sz="1000" b="0" i="0" u="none" strike="noStrike" baseline="0">
                <a:solidFill>
                  <a:srgbClr val="000000"/>
                </a:solidFill>
                <a:latin typeface="Calibri"/>
                <a:ea typeface="Calibri"/>
                <a:cs typeface="Calibri"/>
              </a:defRPr>
            </a:pPr>
            <a:endParaRPr lang="en-US"/>
          </a:p>
        </c:txPr>
        <c:crossAx val="241304584"/>
        <c:crosses val="autoZero"/>
        <c:crossBetween val="between"/>
      </c:valAx>
    </c:plotArea>
    <c:legend>
      <c:legendPos val="r"/>
      <c:layout>
        <c:manualLayout>
          <c:xMode val="edge"/>
          <c:yMode val="edge"/>
          <c:x val="0.25098010794071096"/>
          <c:y val="0.91185106461478782"/>
          <c:w val="0.67836380101610305"/>
          <c:h val="8.6206516868318539E-2"/>
        </c:manualLayout>
      </c:layout>
      <c:overlay val="0"/>
      <c:txPr>
        <a:bodyPr/>
        <a:lstStyle/>
        <a:p>
          <a:pPr>
            <a:defRPr lang="zh-CN" sz="26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7943925234594"/>
          <c:y val="4.0000000000000022E-2"/>
          <c:w val="0.80747663551401871"/>
          <c:h val="0.56000000000000005"/>
        </c:manualLayout>
      </c:layout>
      <c:lineChart>
        <c:grouping val="standard"/>
        <c:varyColors val="0"/>
        <c:ser>
          <c:idx val="0"/>
          <c:order val="0"/>
          <c:tx>
            <c:strRef>
              <c:f>'North America'!$AW$29</c:f>
              <c:strCache>
                <c:ptCount val="1"/>
                <c:pt idx="0">
                  <c:v>Conservative</c:v>
                </c:pt>
              </c:strCache>
            </c:strRef>
          </c:tx>
          <c:val>
            <c:numRef>
              <c:f>'North America'!#REF!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CD81-41A7-94DB-B6355E2B39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'North America'!#REF!</c15:sqref>
                        </c15:formulaRef>
                      </c:ext>
                    </c:extLst>
                  </c:multiLvlStrRef>
                </c15:cat>
              </c15:filteredCategoryTitle>
            </c:ext>
          </c:extLst>
        </c:ser>
        <c:ser>
          <c:idx val="1"/>
          <c:order val="1"/>
          <c:tx>
            <c:strRef>
              <c:f>'North America'!$AX$29</c:f>
              <c:strCache>
                <c:ptCount val="1"/>
                <c:pt idx="0">
                  <c:v>Max Billing</c:v>
                </c:pt>
              </c:strCache>
            </c:strRef>
          </c:tx>
          <c:val>
            <c:numRef>
              <c:f>'North America'!#REF!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1-CD81-41A7-94DB-B6355E2B39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'North America'!#REF!</c15:sqref>
                        </c15:formulaRef>
                      </c:ext>
                    </c:extLst>
                  </c:multiLvlStrRef>
                </c15:cat>
              </c15:filteredCategoryTitle>
            </c:ext>
          </c:extLst>
        </c:ser>
        <c:ser>
          <c:idx val="2"/>
          <c:order val="2"/>
          <c:tx>
            <c:strRef>
              <c:f>'North America'!$AY$29</c:f>
              <c:strCache>
                <c:ptCount val="1"/>
                <c:pt idx="0">
                  <c:v>Assessed</c:v>
                </c:pt>
              </c:strCache>
            </c:strRef>
          </c:tx>
          <c:val>
            <c:numRef>
              <c:f>'North America'!#REF!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CD81-41A7-94DB-B6355E2B39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'North America'!#REF!</c15:sqref>
                        </c15:formulaRef>
                      </c:ext>
                    </c:extLst>
                  </c:multiLvlStrRef>
                </c15:cat>
              </c15:filteredCategoryTitle>
            </c:ext>
          </c:extLst>
        </c:ser>
        <c:dLbls>
          <c:showLegendKey val="0"/>
          <c:showVal val="0"/>
          <c:showCatName val="0"/>
          <c:showSerName val="0"/>
          <c:showPercent val="0"/>
          <c:showBubbleSize val="0"/>
        </c:dLbls>
        <c:marker val="1"/>
        <c:smooth val="0"/>
        <c:axId val="241305368"/>
        <c:axId val="241306152"/>
      </c:lineChart>
      <c:catAx>
        <c:axId val="241305368"/>
        <c:scaling>
          <c:orientation val="minMax"/>
        </c:scaling>
        <c:delete val="0"/>
        <c:axPos val="b"/>
        <c:numFmt formatCode="General" sourceLinked="1"/>
        <c:majorTickMark val="out"/>
        <c:minorTickMark val="none"/>
        <c:tickLblPos val="nextTo"/>
        <c:txPr>
          <a:bodyPr rot="0" vert="horz"/>
          <a:lstStyle/>
          <a:p>
            <a:pPr>
              <a:defRPr lang="zh-CN" sz="800" b="0" i="0" u="none" strike="noStrike" baseline="0">
                <a:solidFill>
                  <a:srgbClr val="000000"/>
                </a:solidFill>
                <a:latin typeface="Calibri"/>
                <a:ea typeface="Calibri"/>
                <a:cs typeface="Calibri"/>
              </a:defRPr>
            </a:pPr>
            <a:endParaRPr lang="en-US"/>
          </a:p>
        </c:txPr>
        <c:crossAx val="241306152"/>
        <c:crosses val="autoZero"/>
        <c:auto val="1"/>
        <c:lblAlgn val="ctr"/>
        <c:lblOffset val="100"/>
        <c:noMultiLvlLbl val="0"/>
      </c:catAx>
      <c:valAx>
        <c:axId val="241306152"/>
        <c:scaling>
          <c:orientation val="minMax"/>
        </c:scaling>
        <c:delete val="0"/>
        <c:axPos val="l"/>
        <c:majorGridlines/>
        <c:numFmt formatCode="General" sourceLinked="1"/>
        <c:majorTickMark val="out"/>
        <c:minorTickMark val="none"/>
        <c:tickLblPos val="nextTo"/>
        <c:txPr>
          <a:bodyPr rot="0" vert="horz"/>
          <a:lstStyle/>
          <a:p>
            <a:pPr>
              <a:defRPr lang="zh-CN" sz="800" b="0" i="0" u="none" strike="noStrike" baseline="0">
                <a:solidFill>
                  <a:srgbClr val="000000"/>
                </a:solidFill>
                <a:latin typeface="Calibri"/>
                <a:ea typeface="Calibri"/>
                <a:cs typeface="Calibri"/>
              </a:defRPr>
            </a:pPr>
            <a:endParaRPr lang="en-US"/>
          </a:p>
        </c:txPr>
        <c:crossAx val="241305368"/>
        <c:crosses val="autoZero"/>
        <c:crossBetween val="between"/>
      </c:valAx>
    </c:plotArea>
    <c:legend>
      <c:legendPos val="r"/>
      <c:layout>
        <c:manualLayout>
          <c:xMode val="edge"/>
          <c:yMode val="edge"/>
          <c:x val="0.19626187848014323"/>
          <c:y val="0.87500382452193481"/>
          <c:w val="0.61495385973952565"/>
          <c:h val="8.3333783277090442E-2"/>
        </c:manualLayout>
      </c:layout>
      <c:overlay val="0"/>
      <c:txPr>
        <a:bodyPr/>
        <a:lstStyle/>
        <a:p>
          <a:pPr>
            <a:defRPr lang="zh-CN" sz="26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42780748663121"/>
          <c:y val="7.0270270270270274E-2"/>
          <c:w val="0.74688057041001465"/>
          <c:h val="0.59459459459459463"/>
        </c:manualLayout>
      </c:layout>
      <c:lineChart>
        <c:grouping val="standard"/>
        <c:varyColors val="0"/>
        <c:ser>
          <c:idx val="0"/>
          <c:order val="0"/>
          <c:tx>
            <c:strRef>
              <c:f>Japan!$AW$44</c:f>
              <c:strCache>
                <c:ptCount val="1"/>
                <c:pt idx="0">
                  <c:v>Conservative</c:v>
                </c:pt>
              </c:strCache>
            </c:strRef>
          </c:tx>
          <c:val>
            <c:numRef>
              <c:f>Japan!#REF!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CCF6-4163-869F-96FAE83492C2}"/>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Japan!#REF!</c15:sqref>
                        </c15:formulaRef>
                      </c:ext>
                    </c:extLst>
                  </c:multiLvlStrRef>
                </c15:cat>
              </c15:filteredCategoryTitle>
            </c:ext>
          </c:extLst>
        </c:ser>
        <c:ser>
          <c:idx val="1"/>
          <c:order val="1"/>
          <c:tx>
            <c:strRef>
              <c:f>Japan!$AX$44</c:f>
              <c:strCache>
                <c:ptCount val="1"/>
                <c:pt idx="0">
                  <c:v>Max Billing</c:v>
                </c:pt>
              </c:strCache>
            </c:strRef>
          </c:tx>
          <c:val>
            <c:numRef>
              <c:f>Japan!#REF!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1-CCF6-4163-869F-96FAE83492C2}"/>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Japan!#REF!</c15:sqref>
                        </c15:formulaRef>
                      </c:ext>
                    </c:extLst>
                  </c:multiLvlStrRef>
                </c15:cat>
              </c15:filteredCategoryTitle>
            </c:ext>
          </c:extLst>
        </c:ser>
        <c:ser>
          <c:idx val="2"/>
          <c:order val="2"/>
          <c:tx>
            <c:strRef>
              <c:f>Japan!$AY$44</c:f>
              <c:strCache>
                <c:ptCount val="1"/>
                <c:pt idx="0">
                  <c:v>Assessed</c:v>
                </c:pt>
              </c:strCache>
            </c:strRef>
          </c:tx>
          <c:val>
            <c:numRef>
              <c:f>Japan!#REF!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CCF6-4163-869F-96FAE83492C2}"/>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Japan!#REF!</c15:sqref>
                        </c15:formulaRef>
                      </c:ext>
                    </c:extLst>
                  </c:multiLvlStrRef>
                </c15:cat>
              </c15:filteredCategoryTitle>
            </c:ext>
          </c:extLst>
        </c:ser>
        <c:dLbls>
          <c:showLegendKey val="0"/>
          <c:showVal val="0"/>
          <c:showCatName val="0"/>
          <c:showSerName val="0"/>
          <c:showPercent val="0"/>
          <c:showBubbleSize val="0"/>
        </c:dLbls>
        <c:marker val="1"/>
        <c:smooth val="0"/>
        <c:axId val="241306936"/>
        <c:axId val="241307328"/>
      </c:lineChart>
      <c:catAx>
        <c:axId val="241306936"/>
        <c:scaling>
          <c:orientation val="minMax"/>
        </c:scaling>
        <c:delete val="0"/>
        <c:axPos val="b"/>
        <c:numFmt formatCode="General" sourceLinked="1"/>
        <c:majorTickMark val="out"/>
        <c:minorTickMark val="none"/>
        <c:tickLblPos val="nextTo"/>
        <c:txPr>
          <a:bodyPr rot="0" vert="horz"/>
          <a:lstStyle/>
          <a:p>
            <a:pPr>
              <a:defRPr lang="zh-CN" sz="900" b="0" i="0" u="none" strike="noStrike" baseline="0">
                <a:solidFill>
                  <a:srgbClr val="000000"/>
                </a:solidFill>
                <a:latin typeface="Calibri"/>
                <a:ea typeface="Calibri"/>
                <a:cs typeface="Calibri"/>
              </a:defRPr>
            </a:pPr>
            <a:endParaRPr lang="en-US"/>
          </a:p>
        </c:txPr>
        <c:crossAx val="241307328"/>
        <c:crosses val="autoZero"/>
        <c:auto val="1"/>
        <c:lblAlgn val="ctr"/>
        <c:lblOffset val="100"/>
        <c:noMultiLvlLbl val="0"/>
      </c:catAx>
      <c:valAx>
        <c:axId val="241307328"/>
        <c:scaling>
          <c:orientation val="minMax"/>
        </c:scaling>
        <c:delete val="0"/>
        <c:axPos val="l"/>
        <c:majorGridlines/>
        <c:numFmt formatCode="General" sourceLinked="1"/>
        <c:majorTickMark val="out"/>
        <c:minorTickMark val="none"/>
        <c:tickLblPos val="nextTo"/>
        <c:txPr>
          <a:bodyPr rot="0" vert="horz"/>
          <a:lstStyle/>
          <a:p>
            <a:pPr>
              <a:defRPr lang="zh-CN" sz="900" b="0" i="0" u="none" strike="noStrike" baseline="0">
                <a:solidFill>
                  <a:srgbClr val="000000"/>
                </a:solidFill>
                <a:latin typeface="Calibri"/>
                <a:ea typeface="Calibri"/>
                <a:cs typeface="Calibri"/>
              </a:defRPr>
            </a:pPr>
            <a:endParaRPr lang="en-US"/>
          </a:p>
        </c:txPr>
        <c:crossAx val="241306936"/>
        <c:crosses val="autoZero"/>
        <c:crossBetween val="between"/>
      </c:valAx>
    </c:plotArea>
    <c:legend>
      <c:legendPos val="r"/>
      <c:layout>
        <c:manualLayout>
          <c:xMode val="edge"/>
          <c:yMode val="edge"/>
          <c:x val="4.9910873440285414E-2"/>
          <c:y val="0.88209803504291651"/>
          <c:w val="0.93226549889819965"/>
          <c:h val="8.7336596438964284E-2"/>
        </c:manualLayout>
      </c:layout>
      <c:overlay val="0"/>
      <c:txPr>
        <a:bodyPr/>
        <a:lstStyle/>
        <a:p>
          <a:pPr>
            <a:defRPr lang="zh-CN" sz="26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46511627906977"/>
          <c:y val="5.1136363636363653E-2"/>
          <c:w val="0.88759689922480622"/>
          <c:h val="0.53409090909090906"/>
        </c:manualLayout>
      </c:layout>
      <c:lineChart>
        <c:grouping val="standard"/>
        <c:varyColors val="0"/>
        <c:ser>
          <c:idx val="0"/>
          <c:order val="0"/>
          <c:tx>
            <c:strRef>
              <c:f>Korea!$AW$18</c:f>
              <c:strCache>
                <c:ptCount val="1"/>
                <c:pt idx="0">
                  <c:v>Conservative</c:v>
                </c:pt>
              </c:strCache>
            </c:strRef>
          </c:tx>
          <c:val>
            <c:numRef>
              <c:f>Korea!#REF!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F1A0-4D8F-B763-774650E18E20}"/>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Korea!#REF!</c15:sqref>
                        </c15:formulaRef>
                      </c:ext>
                    </c:extLst>
                  </c:multiLvlStrRef>
                </c15:cat>
              </c15:filteredCategoryTitle>
            </c:ext>
          </c:extLst>
        </c:ser>
        <c:ser>
          <c:idx val="1"/>
          <c:order val="1"/>
          <c:tx>
            <c:strRef>
              <c:f>Korea!$AX$18</c:f>
              <c:strCache>
                <c:ptCount val="1"/>
                <c:pt idx="0">
                  <c:v>Max Billing</c:v>
                </c:pt>
              </c:strCache>
            </c:strRef>
          </c:tx>
          <c:val>
            <c:numRef>
              <c:f>Korea!#REF!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1-F1A0-4D8F-B763-774650E18E20}"/>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Korea!#REF!</c15:sqref>
                        </c15:formulaRef>
                      </c:ext>
                    </c:extLst>
                  </c:multiLvlStrRef>
                </c15:cat>
              </c15:filteredCategoryTitle>
            </c:ext>
          </c:extLst>
        </c:ser>
        <c:ser>
          <c:idx val="2"/>
          <c:order val="2"/>
          <c:tx>
            <c:strRef>
              <c:f>Korea!$AY$18</c:f>
              <c:strCache>
                <c:ptCount val="1"/>
                <c:pt idx="0">
                  <c:v>Assessed</c:v>
                </c:pt>
              </c:strCache>
            </c:strRef>
          </c:tx>
          <c:val>
            <c:numRef>
              <c:f>Korea!#REF!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F1A0-4D8F-B763-774650E18E20}"/>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Korea!#REF!</c15:sqref>
                        </c15:formulaRef>
                      </c:ext>
                    </c:extLst>
                  </c:multiLvlStrRef>
                </c15:cat>
              </c15:filteredCategoryTitle>
            </c:ext>
          </c:extLst>
        </c:ser>
        <c:dLbls>
          <c:showLegendKey val="0"/>
          <c:showVal val="0"/>
          <c:showCatName val="0"/>
          <c:showSerName val="0"/>
          <c:showPercent val="0"/>
          <c:showBubbleSize val="0"/>
        </c:dLbls>
        <c:marker val="1"/>
        <c:smooth val="0"/>
        <c:axId val="241309680"/>
        <c:axId val="241310072"/>
      </c:lineChart>
      <c:catAx>
        <c:axId val="241309680"/>
        <c:scaling>
          <c:orientation val="minMax"/>
        </c:scaling>
        <c:delete val="0"/>
        <c:axPos val="b"/>
        <c:numFmt formatCode="General" sourceLinked="1"/>
        <c:majorTickMark val="out"/>
        <c:minorTickMark val="none"/>
        <c:tickLblPos val="nextTo"/>
        <c:txPr>
          <a:bodyPr rot="0" vert="horz"/>
          <a:lstStyle/>
          <a:p>
            <a:pPr>
              <a:defRPr lang="zh-CN" sz="900" b="0" i="0" u="none" strike="noStrike" baseline="0">
                <a:solidFill>
                  <a:srgbClr val="000000"/>
                </a:solidFill>
                <a:latin typeface="Calibri"/>
                <a:ea typeface="Calibri"/>
                <a:cs typeface="Calibri"/>
              </a:defRPr>
            </a:pPr>
            <a:endParaRPr lang="en-US"/>
          </a:p>
        </c:txPr>
        <c:crossAx val="241310072"/>
        <c:crosses val="autoZero"/>
        <c:auto val="1"/>
        <c:lblAlgn val="ctr"/>
        <c:lblOffset val="100"/>
        <c:noMultiLvlLbl val="0"/>
      </c:catAx>
      <c:valAx>
        <c:axId val="241310072"/>
        <c:scaling>
          <c:orientation val="minMax"/>
        </c:scaling>
        <c:delete val="0"/>
        <c:axPos val="l"/>
        <c:majorGridlines/>
        <c:numFmt formatCode="General" sourceLinked="1"/>
        <c:majorTickMark val="out"/>
        <c:minorTickMark val="none"/>
        <c:tickLblPos val="nextTo"/>
        <c:txPr>
          <a:bodyPr rot="0" vert="horz"/>
          <a:lstStyle/>
          <a:p>
            <a:pPr>
              <a:defRPr lang="zh-CN" sz="900" b="0" i="0" u="none" strike="noStrike" baseline="0">
                <a:solidFill>
                  <a:srgbClr val="000000"/>
                </a:solidFill>
                <a:latin typeface="Calibri"/>
                <a:ea typeface="Calibri"/>
                <a:cs typeface="Calibri"/>
              </a:defRPr>
            </a:pPr>
            <a:endParaRPr lang="en-US"/>
          </a:p>
        </c:txPr>
        <c:crossAx val="241309680"/>
        <c:crosses val="autoZero"/>
        <c:crossBetween val="between"/>
      </c:valAx>
    </c:plotArea>
    <c:legend>
      <c:legendPos val="r"/>
      <c:layout>
        <c:manualLayout>
          <c:xMode val="edge"/>
          <c:yMode val="edge"/>
          <c:x val="0.18992288754608042"/>
          <c:y val="0.75463314244822965"/>
          <c:w val="0.66666788744443284"/>
          <c:h val="0.11111190646623779"/>
        </c:manualLayout>
      </c:layout>
      <c:overlay val="0"/>
      <c:txPr>
        <a:bodyPr/>
        <a:lstStyle/>
        <a:p>
          <a:pPr>
            <a:defRPr lang="zh-CN" sz="26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21851</xdr:colOff>
      <xdr:row>0</xdr:row>
      <xdr:rowOff>33618</xdr:rowOff>
    </xdr:from>
    <xdr:to>
      <xdr:col>2</xdr:col>
      <xdr:colOff>9525</xdr:colOff>
      <xdr:row>2</xdr:row>
      <xdr:rowOff>217062</xdr:rowOff>
    </xdr:to>
    <xdr:pic>
      <xdr:nvPicPr>
        <xdr:cNvPr id="2" name="Picture 1" descr="logo"/>
        <xdr:cNvPicPr>
          <a:picLocks noChangeAspect="1" noChangeArrowheads="1"/>
        </xdr:cNvPicPr>
      </xdr:nvPicPr>
      <xdr:blipFill>
        <a:blip xmlns:r="http://schemas.openxmlformats.org/officeDocument/2006/relationships" r:embed="rId1" cstate="print"/>
        <a:srcRect/>
        <a:stretch>
          <a:fillRect/>
        </a:stretch>
      </xdr:blipFill>
      <xdr:spPr bwMode="auto">
        <a:xfrm>
          <a:off x="21851" y="33618"/>
          <a:ext cx="1683124" cy="640644"/>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46</xdr:col>
      <xdr:colOff>200025</xdr:colOff>
      <xdr:row>0</xdr:row>
      <xdr:rowOff>0</xdr:rowOff>
    </xdr:from>
    <xdr:to>
      <xdr:col>55</xdr:col>
      <xdr:colOff>95250</xdr:colOff>
      <xdr:row>5</xdr:row>
      <xdr:rowOff>1038225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46</xdr:col>
      <xdr:colOff>247650</xdr:colOff>
      <xdr:row>0</xdr:row>
      <xdr:rowOff>0</xdr:rowOff>
    </xdr:from>
    <xdr:to>
      <xdr:col>53</xdr:col>
      <xdr:colOff>333375</xdr:colOff>
      <xdr:row>5</xdr:row>
      <xdr:rowOff>752475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46</xdr:col>
      <xdr:colOff>428625</xdr:colOff>
      <xdr:row>0</xdr:row>
      <xdr:rowOff>0</xdr:rowOff>
    </xdr:from>
    <xdr:to>
      <xdr:col>54</xdr:col>
      <xdr:colOff>38100</xdr:colOff>
      <xdr:row>5</xdr:row>
      <xdr:rowOff>466725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46</xdr:col>
      <xdr:colOff>371475</xdr:colOff>
      <xdr:row>0</xdr:row>
      <xdr:rowOff>0</xdr:rowOff>
    </xdr:from>
    <xdr:to>
      <xdr:col>54</xdr:col>
      <xdr:colOff>228600</xdr:colOff>
      <xdr:row>5</xdr:row>
      <xdr:rowOff>561975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46</xdr:col>
      <xdr:colOff>428625</xdr:colOff>
      <xdr:row>0</xdr:row>
      <xdr:rowOff>0</xdr:rowOff>
    </xdr:from>
    <xdr:to>
      <xdr:col>53</xdr:col>
      <xdr:colOff>438150</xdr:colOff>
      <xdr:row>5</xdr:row>
      <xdr:rowOff>561975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59999389629810485"/>
  </sheetPr>
  <dimension ref="A1:AO76"/>
  <sheetViews>
    <sheetView tabSelected="1" workbookViewId="0">
      <selection activeCell="C59" sqref="C59"/>
    </sheetView>
  </sheetViews>
  <sheetFormatPr defaultColWidth="9.28515625" defaultRowHeight="15"/>
  <cols>
    <col min="1" max="1" width="9.28515625" style="18"/>
    <col min="2" max="2" width="16.42578125" style="18" customWidth="1"/>
    <col min="3" max="3" width="11.42578125" style="18" bestFit="1" customWidth="1"/>
    <col min="4" max="16384" width="9.28515625" style="18"/>
  </cols>
  <sheetData>
    <row r="1" spans="1:37" s="10" customFormat="1" ht="18">
      <c r="D1" s="11"/>
      <c r="E1" s="12"/>
      <c r="G1" s="13" t="s">
        <v>37</v>
      </c>
      <c r="AA1" s="11"/>
      <c r="AB1" s="11"/>
      <c r="AC1" s="14"/>
      <c r="AD1" s="14"/>
      <c r="AE1" s="14"/>
      <c r="AF1" s="11"/>
      <c r="AG1" s="11"/>
      <c r="AH1" s="11"/>
      <c r="AI1" s="11"/>
      <c r="AJ1" s="11"/>
      <c r="AK1" s="14"/>
    </row>
    <row r="2" spans="1:37" s="10" customFormat="1" ht="18">
      <c r="E2" s="11"/>
      <c r="G2" s="13" t="s">
        <v>38</v>
      </c>
      <c r="AA2" s="11"/>
      <c r="AB2" s="11"/>
      <c r="AC2" s="14"/>
      <c r="AD2" s="14"/>
      <c r="AE2" s="14"/>
      <c r="AF2" s="11"/>
      <c r="AG2" s="11"/>
      <c r="AH2" s="11"/>
      <c r="AI2" s="11"/>
      <c r="AJ2" s="11"/>
      <c r="AK2" s="14"/>
    </row>
    <row r="3" spans="1:37" s="10" customFormat="1" ht="18">
      <c r="E3" s="11"/>
      <c r="G3" s="13" t="s">
        <v>338</v>
      </c>
      <c r="AA3" s="11"/>
      <c r="AB3" s="11"/>
      <c r="AC3" s="14"/>
      <c r="AD3" s="14"/>
      <c r="AE3" s="14"/>
      <c r="AF3" s="11"/>
      <c r="AG3" s="11"/>
      <c r="AH3" s="11"/>
      <c r="AI3" s="11"/>
      <c r="AJ3" s="11"/>
      <c r="AK3" s="14"/>
    </row>
    <row r="4" spans="1:37" s="10" customFormat="1" ht="18">
      <c r="A4" s="15" t="s">
        <v>39</v>
      </c>
      <c r="B4" s="16">
        <v>42577</v>
      </c>
      <c r="E4" s="11"/>
      <c r="G4" s="17" t="s">
        <v>286</v>
      </c>
      <c r="AA4" s="11"/>
      <c r="AB4" s="11"/>
      <c r="AC4" s="14"/>
      <c r="AD4" s="14"/>
      <c r="AE4" s="14"/>
      <c r="AF4" s="11"/>
      <c r="AG4" s="11"/>
      <c r="AH4" s="11"/>
      <c r="AI4" s="11"/>
      <c r="AJ4" s="11"/>
      <c r="AK4" s="14"/>
    </row>
    <row r="7" spans="1:37">
      <c r="C7" s="1188"/>
      <c r="D7" s="1188"/>
      <c r="E7" s="1189"/>
      <c r="F7" s="1189"/>
      <c r="G7" s="1189"/>
      <c r="H7" s="1189"/>
      <c r="I7" s="1189"/>
      <c r="J7" s="1190"/>
      <c r="K7" s="1190"/>
    </row>
    <row r="8" spans="1:37">
      <c r="C8" s="1188">
        <v>1</v>
      </c>
      <c r="D8" s="1188"/>
      <c r="E8" s="1189" t="s">
        <v>287</v>
      </c>
      <c r="F8" s="1189"/>
      <c r="G8" s="1189"/>
      <c r="H8" s="1189"/>
      <c r="I8" s="1189"/>
      <c r="J8" s="1190"/>
      <c r="K8" s="1190"/>
    </row>
    <row r="9" spans="1:37">
      <c r="C9" s="1188">
        <v>2</v>
      </c>
      <c r="D9" s="1188"/>
      <c r="E9" s="1189" t="s">
        <v>288</v>
      </c>
      <c r="F9" s="1189"/>
      <c r="G9" s="1189"/>
      <c r="H9" s="1189"/>
      <c r="I9" s="1189"/>
      <c r="J9" s="1190"/>
      <c r="K9" s="1190"/>
    </row>
    <row r="10" spans="1:37">
      <c r="C10" s="1188">
        <v>3</v>
      </c>
      <c r="D10" s="1188"/>
      <c r="E10" s="1189" t="s">
        <v>289</v>
      </c>
      <c r="F10" s="1189"/>
      <c r="G10" s="1189"/>
      <c r="H10" s="1189"/>
      <c r="I10" s="1189"/>
      <c r="J10" s="1190"/>
      <c r="K10" s="1190"/>
    </row>
    <row r="11" spans="1:37" ht="15.75" thickBot="1">
      <c r="C11" s="1190"/>
      <c r="D11" s="1190"/>
      <c r="E11" s="1190"/>
      <c r="F11" s="1190"/>
      <c r="G11" s="1190"/>
      <c r="H11" s="1190"/>
      <c r="I11" s="1190"/>
      <c r="J11" s="1190"/>
      <c r="K11" s="1190"/>
    </row>
    <row r="12" spans="1:37" ht="16.5" thickTop="1" thickBot="1">
      <c r="C12" s="1191" t="s">
        <v>290</v>
      </c>
      <c r="D12" s="1192"/>
      <c r="E12" s="1193" t="s">
        <v>291</v>
      </c>
      <c r="F12" s="1194"/>
      <c r="G12" s="1194"/>
      <c r="H12" s="1194"/>
      <c r="I12" s="1195"/>
      <c r="J12" s="1197">
        <v>0</v>
      </c>
      <c r="K12" s="1198"/>
    </row>
    <row r="13" spans="1:37" ht="16.5" thickTop="1" thickBot="1">
      <c r="C13" s="1188"/>
      <c r="D13" s="1188"/>
      <c r="E13" s="1193" t="s">
        <v>292</v>
      </c>
      <c r="F13" s="1194"/>
      <c r="G13" s="1194"/>
      <c r="H13" s="1194"/>
      <c r="I13" s="1195"/>
      <c r="J13" s="1197">
        <v>0</v>
      </c>
      <c r="K13" s="1198"/>
    </row>
    <row r="14" spans="1:37" ht="16.5" thickTop="1" thickBot="1">
      <c r="C14" s="1188"/>
      <c r="D14" s="1188"/>
      <c r="E14" s="1193" t="s">
        <v>293</v>
      </c>
      <c r="F14" s="1194"/>
      <c r="G14" s="1194"/>
      <c r="H14" s="1194"/>
      <c r="I14" s="1195"/>
      <c r="J14" s="1197">
        <v>0</v>
      </c>
      <c r="K14" s="1198"/>
    </row>
    <row r="15" spans="1:37" ht="16.5" thickTop="1" thickBot="1">
      <c r="C15" s="1188"/>
      <c r="D15" s="1188"/>
      <c r="E15" s="1196"/>
      <c r="F15" s="1196"/>
      <c r="G15" s="1196"/>
      <c r="H15" s="1196"/>
      <c r="I15" s="1196"/>
      <c r="J15" s="1199"/>
      <c r="K15" s="1199"/>
    </row>
    <row r="16" spans="1:37" ht="16.5" thickTop="1" thickBot="1">
      <c r="C16" s="1191" t="s">
        <v>294</v>
      </c>
      <c r="D16" s="1192"/>
      <c r="E16" s="1193" t="s">
        <v>291</v>
      </c>
      <c r="F16" s="1194"/>
      <c r="G16" s="1194"/>
      <c r="H16" s="1194"/>
      <c r="I16" s="1195"/>
      <c r="J16" s="1197">
        <v>1</v>
      </c>
      <c r="K16" s="1198"/>
    </row>
    <row r="17" spans="3:11" ht="16.5" thickTop="1" thickBot="1">
      <c r="C17" s="1188"/>
      <c r="D17" s="1188"/>
      <c r="E17" s="1193" t="s">
        <v>292</v>
      </c>
      <c r="F17" s="1194"/>
      <c r="G17" s="1194"/>
      <c r="H17" s="1194"/>
      <c r="I17" s="1195"/>
      <c r="J17" s="1197">
        <v>0</v>
      </c>
      <c r="K17" s="1198"/>
    </row>
    <row r="18" spans="3:11" ht="16.5" thickTop="1" thickBot="1">
      <c r="C18" s="1188"/>
      <c r="D18" s="1188"/>
      <c r="E18" s="1193" t="s">
        <v>293</v>
      </c>
      <c r="F18" s="1194"/>
      <c r="G18" s="1194"/>
      <c r="H18" s="1194"/>
      <c r="I18" s="1195"/>
      <c r="J18" s="1197">
        <v>0</v>
      </c>
      <c r="K18" s="1198"/>
    </row>
    <row r="19" spans="3:11" ht="16.5" thickTop="1" thickBot="1">
      <c r="C19" s="1188"/>
      <c r="D19" s="1188"/>
      <c r="E19" s="1196"/>
      <c r="F19" s="1196"/>
      <c r="G19" s="1196"/>
      <c r="H19" s="1196"/>
      <c r="I19" s="1196"/>
      <c r="J19" s="1199"/>
      <c r="K19" s="1199"/>
    </row>
    <row r="20" spans="3:11" ht="16.5" thickTop="1" thickBot="1">
      <c r="C20" s="1191" t="s">
        <v>295</v>
      </c>
      <c r="D20" s="1192"/>
      <c r="E20" s="1193" t="s">
        <v>291</v>
      </c>
      <c r="F20" s="1194"/>
      <c r="G20" s="1194"/>
      <c r="H20" s="1194"/>
      <c r="I20" s="1195"/>
      <c r="J20" s="1197">
        <v>0</v>
      </c>
      <c r="K20" s="1198"/>
    </row>
    <row r="21" spans="3:11" ht="16.5" thickTop="1" thickBot="1">
      <c r="C21" s="1188"/>
      <c r="D21" s="1188"/>
      <c r="E21" s="1193" t="s">
        <v>292</v>
      </c>
      <c r="F21" s="1194"/>
      <c r="G21" s="1194"/>
      <c r="H21" s="1194"/>
      <c r="I21" s="1195"/>
      <c r="J21" s="1197">
        <v>0</v>
      </c>
      <c r="K21" s="1198"/>
    </row>
    <row r="22" spans="3:11" ht="16.5" thickTop="1" thickBot="1">
      <c r="C22" s="1188"/>
      <c r="D22" s="1188"/>
      <c r="E22" s="1193" t="s">
        <v>293</v>
      </c>
      <c r="F22" s="1194"/>
      <c r="G22" s="1194"/>
      <c r="H22" s="1194"/>
      <c r="I22" s="1195"/>
      <c r="J22" s="1197">
        <v>8</v>
      </c>
      <c r="K22" s="1198"/>
    </row>
    <row r="23" spans="3:11" ht="16.5" thickTop="1" thickBot="1">
      <c r="C23" s="1188"/>
      <c r="D23" s="1188"/>
      <c r="E23" s="1196"/>
      <c r="F23" s="1196"/>
      <c r="G23" s="1196"/>
      <c r="H23" s="1196"/>
      <c r="I23" s="1196"/>
      <c r="J23" s="1199"/>
      <c r="K23" s="1199"/>
    </row>
    <row r="24" spans="3:11" ht="16.5" thickTop="1" thickBot="1">
      <c r="C24" s="1191" t="s">
        <v>296</v>
      </c>
      <c r="D24" s="1192"/>
      <c r="E24" s="1193" t="s">
        <v>291</v>
      </c>
      <c r="F24" s="1194"/>
      <c r="G24" s="1194"/>
      <c r="H24" s="1194"/>
      <c r="I24" s="1195"/>
      <c r="J24" s="1197">
        <v>0</v>
      </c>
      <c r="K24" s="1198"/>
    </row>
    <row r="25" spans="3:11" ht="16.5" thickTop="1" thickBot="1">
      <c r="C25" s="1188"/>
      <c r="D25" s="1188"/>
      <c r="E25" s="1193" t="s">
        <v>292</v>
      </c>
      <c r="F25" s="1194"/>
      <c r="G25" s="1194"/>
      <c r="H25" s="1194"/>
      <c r="I25" s="1195"/>
      <c r="J25" s="1197">
        <v>1</v>
      </c>
      <c r="K25" s="1198"/>
    </row>
    <row r="26" spans="3:11" ht="16.5" thickTop="1" thickBot="1">
      <c r="C26" s="1188"/>
      <c r="D26" s="1188"/>
      <c r="E26" s="1193" t="s">
        <v>293</v>
      </c>
      <c r="F26" s="1194"/>
      <c r="G26" s="1194"/>
      <c r="H26" s="1194"/>
      <c r="I26" s="1195"/>
      <c r="J26" s="1197">
        <v>1</v>
      </c>
      <c r="K26" s="1198"/>
    </row>
    <row r="27" spans="3:11" ht="16.5" thickTop="1" thickBot="1">
      <c r="C27" s="1188"/>
      <c r="D27" s="1188"/>
      <c r="E27" s="1196"/>
      <c r="F27" s="1196"/>
      <c r="G27" s="1196"/>
      <c r="H27" s="1196"/>
      <c r="I27" s="1196"/>
      <c r="J27" s="1199"/>
      <c r="K27" s="1199"/>
    </row>
    <row r="28" spans="3:11" ht="16.5" thickTop="1" thickBot="1">
      <c r="C28" s="1191" t="s">
        <v>297</v>
      </c>
      <c r="D28" s="1192"/>
      <c r="E28" s="1193" t="s">
        <v>291</v>
      </c>
      <c r="F28" s="1194"/>
      <c r="G28" s="1194"/>
      <c r="H28" s="1194"/>
      <c r="I28" s="1195"/>
      <c r="J28" s="1197">
        <v>0</v>
      </c>
      <c r="K28" s="1198"/>
    </row>
    <row r="29" spans="3:11" ht="16.5" thickTop="1" thickBot="1">
      <c r="C29" s="1188"/>
      <c r="D29" s="1188"/>
      <c r="E29" s="1193" t="s">
        <v>292</v>
      </c>
      <c r="F29" s="1194"/>
      <c r="G29" s="1194"/>
      <c r="H29" s="1194"/>
      <c r="I29" s="1195"/>
      <c r="J29" s="1197">
        <v>2</v>
      </c>
      <c r="K29" s="1198"/>
    </row>
    <row r="30" spans="3:11" ht="16.5" thickTop="1" thickBot="1">
      <c r="C30" s="1188"/>
      <c r="D30" s="1188"/>
      <c r="E30" s="1193" t="s">
        <v>293</v>
      </c>
      <c r="F30" s="1194"/>
      <c r="G30" s="1194"/>
      <c r="H30" s="1194"/>
      <c r="I30" s="1195"/>
      <c r="J30" s="1197">
        <v>1</v>
      </c>
      <c r="K30" s="1198"/>
    </row>
    <row r="31" spans="3:11" ht="16.5" thickTop="1" thickBot="1">
      <c r="C31" s="1188"/>
      <c r="D31" s="1188"/>
      <c r="E31" s="1196"/>
      <c r="F31" s="1196"/>
      <c r="G31" s="1196"/>
      <c r="H31" s="1196"/>
      <c r="I31" s="1196"/>
      <c r="J31" s="1199"/>
      <c r="K31" s="1199"/>
    </row>
    <row r="32" spans="3:11" ht="16.5" thickTop="1" thickBot="1">
      <c r="C32" s="1191" t="s">
        <v>298</v>
      </c>
      <c r="D32" s="1192"/>
      <c r="E32" s="1193" t="s">
        <v>291</v>
      </c>
      <c r="F32" s="1194"/>
      <c r="G32" s="1194"/>
      <c r="H32" s="1194"/>
      <c r="I32" s="1195"/>
      <c r="J32" s="1197">
        <v>0</v>
      </c>
      <c r="K32" s="1198"/>
    </row>
    <row r="33" spans="2:40" ht="16.5" thickTop="1" thickBot="1">
      <c r="C33" s="1200"/>
      <c r="D33" s="1200"/>
      <c r="E33" s="1193" t="s">
        <v>292</v>
      </c>
      <c r="F33" s="1194"/>
      <c r="G33" s="1194"/>
      <c r="H33" s="1194"/>
      <c r="I33" s="1195"/>
      <c r="J33" s="1197">
        <v>0</v>
      </c>
      <c r="K33" s="1198"/>
    </row>
    <row r="34" spans="2:40" ht="16.5" thickTop="1" thickBot="1">
      <c r="C34" s="1190"/>
      <c r="D34" s="1190"/>
      <c r="E34" s="1193" t="s">
        <v>293</v>
      </c>
      <c r="F34" s="1194"/>
      <c r="G34" s="1194"/>
      <c r="H34" s="1194"/>
      <c r="I34" s="1195"/>
      <c r="J34" s="1197">
        <v>0</v>
      </c>
      <c r="K34" s="1198"/>
    </row>
    <row r="35" spans="2:40" ht="15.75" thickTop="1">
      <c r="C35" s="1190"/>
      <c r="D35" s="1190"/>
      <c r="E35" s="1190"/>
      <c r="F35" s="1190"/>
      <c r="G35" s="1190"/>
      <c r="H35" s="1190"/>
      <c r="I35" s="1190"/>
      <c r="J35" s="1190"/>
      <c r="K35" s="1190"/>
    </row>
    <row r="36" spans="2:40">
      <c r="C36" s="1190"/>
      <c r="D36" s="1190"/>
      <c r="E36" s="1190"/>
      <c r="F36" s="1190"/>
      <c r="G36" s="1190"/>
      <c r="H36" s="1190"/>
      <c r="I36" s="1190"/>
      <c r="J36" s="1190"/>
      <c r="K36" s="1190"/>
    </row>
    <row r="37" spans="2:40">
      <c r="C37" s="1190">
        <v>4</v>
      </c>
      <c r="D37" s="1190"/>
      <c r="E37" s="1189" t="s">
        <v>299</v>
      </c>
      <c r="F37" s="1189"/>
      <c r="G37" s="1189"/>
      <c r="H37" s="1189"/>
      <c r="I37" s="1189"/>
      <c r="J37" s="1190"/>
      <c r="K37" s="1190"/>
    </row>
    <row r="38" spans="2:40">
      <c r="C38" s="1190"/>
      <c r="D38" s="1190"/>
      <c r="E38" s="1201" t="s">
        <v>300</v>
      </c>
      <c r="F38" s="1201"/>
      <c r="G38" s="1201"/>
      <c r="H38" s="1201"/>
      <c r="I38" s="1201"/>
      <c r="J38" s="1190"/>
      <c r="K38" s="1190"/>
    </row>
    <row r="39" spans="2:40">
      <c r="C39" s="1190"/>
      <c r="D39" s="1190"/>
      <c r="E39" s="1190"/>
      <c r="F39" s="1190"/>
      <c r="G39" s="1190"/>
      <c r="H39" s="1190"/>
      <c r="I39" s="1190"/>
      <c r="J39" s="1190"/>
      <c r="K39" s="1190"/>
    </row>
    <row r="42" spans="2:40" ht="15.75" thickBot="1"/>
    <row r="43" spans="2:40" s="19" customFormat="1" ht="26.25" customHeight="1" thickBot="1">
      <c r="B43" s="1184" t="s">
        <v>0</v>
      </c>
      <c r="C43" s="1185"/>
      <c r="D43" s="1185"/>
      <c r="E43" s="1185"/>
      <c r="F43" s="1185"/>
      <c r="G43" s="1185"/>
      <c r="H43" s="1185"/>
      <c r="I43" s="1185"/>
      <c r="J43" s="1185"/>
      <c r="K43" s="1185"/>
      <c r="L43" s="1185"/>
      <c r="M43" s="1185"/>
      <c r="N43" s="1185"/>
      <c r="O43" s="1185"/>
      <c r="P43" s="1185"/>
      <c r="AE43" s="20"/>
      <c r="AK43" s="21"/>
    </row>
    <row r="44" spans="2:40" s="19" customFormat="1" ht="25.5">
      <c r="B44" s="22" t="s">
        <v>1</v>
      </c>
      <c r="C44" s="23"/>
      <c r="D44" s="22" t="s">
        <v>6</v>
      </c>
      <c r="E44" s="22" t="s">
        <v>7</v>
      </c>
      <c r="F44" s="22" t="s">
        <v>8</v>
      </c>
      <c r="G44" s="22" t="s">
        <v>9</v>
      </c>
      <c r="H44" s="22" t="s">
        <v>10</v>
      </c>
      <c r="I44" s="22" t="s">
        <v>11</v>
      </c>
      <c r="J44" s="22" t="s">
        <v>12</v>
      </c>
      <c r="K44" s="22" t="s">
        <v>13</v>
      </c>
      <c r="L44" s="22" t="s">
        <v>14</v>
      </c>
      <c r="M44" s="22" t="s">
        <v>15</v>
      </c>
      <c r="N44" s="22" t="s">
        <v>16</v>
      </c>
      <c r="O44" s="22" t="s">
        <v>17</v>
      </c>
      <c r="P44" s="22" t="s">
        <v>18</v>
      </c>
      <c r="AG44" s="20"/>
    </row>
    <row r="45" spans="2:40" s="19" customFormat="1" ht="20.100000000000001" customHeight="1">
      <c r="B45" s="24" t="s">
        <v>19</v>
      </c>
      <c r="C45" s="25"/>
      <c r="D45" s="668"/>
      <c r="E45" s="668"/>
      <c r="F45" s="668"/>
      <c r="G45" s="3"/>
      <c r="H45" s="3"/>
      <c r="I45" s="3"/>
      <c r="J45" s="3"/>
      <c r="K45" s="3"/>
      <c r="L45" s="3"/>
      <c r="M45" s="3"/>
      <c r="N45" s="3"/>
      <c r="O45" s="3"/>
      <c r="P45" s="3"/>
      <c r="R45" s="26" t="s">
        <v>21</v>
      </c>
      <c r="AG45" s="20"/>
      <c r="AN45" s="21"/>
    </row>
    <row r="46" spans="2:40" s="19" customFormat="1" ht="20.100000000000001" customHeight="1">
      <c r="B46" s="24" t="s">
        <v>22</v>
      </c>
      <c r="C46" s="25"/>
      <c r="D46" s="668"/>
      <c r="E46" s="668"/>
      <c r="F46" s="668"/>
      <c r="G46" s="3"/>
      <c r="H46" s="3"/>
      <c r="I46" s="3"/>
      <c r="J46" s="3"/>
      <c r="K46" s="3"/>
      <c r="L46" s="3"/>
      <c r="M46" s="3"/>
      <c r="N46" s="3"/>
      <c r="O46" s="3"/>
      <c r="P46" s="3"/>
      <c r="R46" s="666" t="s">
        <v>23</v>
      </c>
      <c r="S46" s="27" t="s">
        <v>24</v>
      </c>
      <c r="AA46" s="28"/>
      <c r="AB46" s="28"/>
      <c r="AG46" s="20"/>
      <c r="AN46" s="21"/>
    </row>
    <row r="47" spans="2:40" s="19" customFormat="1" ht="20.100000000000001" customHeight="1">
      <c r="B47" s="24" t="s">
        <v>25</v>
      </c>
      <c r="C47" s="25"/>
      <c r="D47" s="668"/>
      <c r="E47" s="668"/>
      <c r="F47" s="668"/>
      <c r="G47" s="3"/>
      <c r="H47" s="3"/>
      <c r="I47" s="3"/>
      <c r="J47" s="3"/>
      <c r="K47" s="3"/>
      <c r="L47" s="3"/>
      <c r="M47" s="3"/>
      <c r="N47" s="3"/>
      <c r="O47" s="3"/>
      <c r="P47" s="3"/>
      <c r="R47" s="667" t="s">
        <v>26</v>
      </c>
      <c r="S47" s="27" t="s">
        <v>27</v>
      </c>
      <c r="AA47" s="28"/>
      <c r="AB47" s="28"/>
      <c r="AG47" s="20"/>
      <c r="AN47" s="21"/>
    </row>
    <row r="48" spans="2:40" s="19" customFormat="1" ht="20.100000000000001" customHeight="1">
      <c r="B48" s="24" t="s">
        <v>28</v>
      </c>
      <c r="C48" s="25"/>
      <c r="D48" s="668"/>
      <c r="E48" s="668"/>
      <c r="F48" s="668"/>
      <c r="G48" s="3"/>
      <c r="H48" s="3"/>
      <c r="I48" s="3"/>
      <c r="J48" s="3"/>
      <c r="K48" s="3"/>
      <c r="L48" s="3"/>
      <c r="M48" s="3"/>
      <c r="N48" s="3"/>
      <c r="O48" s="3"/>
      <c r="P48" s="3"/>
      <c r="R48" s="668" t="s">
        <v>20</v>
      </c>
      <c r="S48" s="27" t="s">
        <v>29</v>
      </c>
      <c r="AA48" s="28"/>
      <c r="AB48" s="28"/>
      <c r="AG48" s="20"/>
      <c r="AN48" s="21"/>
    </row>
    <row r="49" spans="2:41" s="19" customFormat="1" ht="20.100000000000001" customHeight="1">
      <c r="B49" s="24" t="s">
        <v>30</v>
      </c>
      <c r="C49" s="25"/>
      <c r="D49" s="668"/>
      <c r="E49" s="668"/>
      <c r="F49" s="668"/>
      <c r="G49" s="666"/>
      <c r="H49" s="3"/>
      <c r="I49" s="3"/>
      <c r="J49" s="3"/>
      <c r="K49" s="666"/>
      <c r="L49" s="3"/>
      <c r="M49" s="3"/>
      <c r="N49" s="3"/>
      <c r="O49" s="3"/>
      <c r="P49" s="693"/>
      <c r="AG49" s="20"/>
    </row>
    <row r="50" spans="2:41" s="19" customFormat="1" ht="20.100000000000001" customHeight="1">
      <c r="B50" s="24" t="s">
        <v>31</v>
      </c>
      <c r="C50" s="25"/>
      <c r="D50" s="668"/>
      <c r="E50" s="668"/>
      <c r="F50" s="668"/>
      <c r="G50" s="3"/>
      <c r="H50" s="3"/>
      <c r="I50" s="3"/>
      <c r="J50" s="3"/>
      <c r="K50" s="3"/>
      <c r="L50" s="3"/>
      <c r="M50" s="3"/>
      <c r="N50" s="3"/>
      <c r="O50" s="3"/>
      <c r="P50" s="3"/>
      <c r="AG50" s="20"/>
    </row>
    <row r="51" spans="2:41" s="19" customFormat="1">
      <c r="AI51" s="20"/>
      <c r="AO51" s="21"/>
    </row>
    <row r="52" spans="2:41" s="19" customFormat="1" ht="15.75" thickBot="1">
      <c r="AI52" s="20"/>
      <c r="AO52" s="21"/>
    </row>
    <row r="53" spans="2:41" s="19" customFormat="1" ht="26.25" customHeight="1" thickBot="1">
      <c r="B53" s="1186" t="s">
        <v>32</v>
      </c>
      <c r="C53" s="1187"/>
      <c r="D53" s="1187"/>
      <c r="E53" s="1187"/>
      <c r="F53" s="1187"/>
      <c r="G53" s="1187"/>
      <c r="H53" s="1187"/>
      <c r="I53" s="1187"/>
      <c r="J53" s="1187"/>
      <c r="K53" s="1187"/>
      <c r="L53" s="1187"/>
      <c r="M53" s="1187"/>
      <c r="N53" s="1187"/>
      <c r="O53" s="1187"/>
      <c r="P53" s="1187"/>
      <c r="AH53" s="20"/>
      <c r="AN53" s="21"/>
    </row>
    <row r="54" spans="2:41" s="19" customFormat="1" ht="12.75">
      <c r="B54" s="22" t="s">
        <v>33</v>
      </c>
      <c r="C54" s="23"/>
      <c r="D54" s="22" t="s">
        <v>6</v>
      </c>
      <c r="E54" s="22" t="s">
        <v>34</v>
      </c>
      <c r="F54" s="22" t="s">
        <v>35</v>
      </c>
      <c r="G54" s="22" t="s">
        <v>9</v>
      </c>
      <c r="H54" s="22" t="s">
        <v>10</v>
      </c>
      <c r="I54" s="22" t="s">
        <v>11</v>
      </c>
      <c r="J54" s="22" t="s">
        <v>12</v>
      </c>
      <c r="K54" s="22" t="s">
        <v>13</v>
      </c>
      <c r="L54" s="22" t="s">
        <v>14</v>
      </c>
      <c r="M54" s="22" t="s">
        <v>15</v>
      </c>
      <c r="N54" s="22" t="s">
        <v>16</v>
      </c>
      <c r="O54" s="22" t="s">
        <v>17</v>
      </c>
      <c r="P54" s="22" t="s">
        <v>18</v>
      </c>
      <c r="Q54" s="19" t="s">
        <v>36</v>
      </c>
      <c r="AH54" s="20"/>
    </row>
    <row r="55" spans="2:41" s="19" customFormat="1" ht="21.75" customHeight="1">
      <c r="B55" s="24" t="s">
        <v>19</v>
      </c>
      <c r="C55" s="25"/>
      <c r="D55" s="4"/>
      <c r="E55" s="4"/>
      <c r="F55" s="4"/>
      <c r="G55" s="4"/>
      <c r="H55" s="4"/>
      <c r="I55" s="4"/>
      <c r="J55" s="4"/>
      <c r="K55" s="4"/>
      <c r="L55" s="4"/>
      <c r="M55" s="4"/>
      <c r="N55" s="4"/>
      <c r="O55" s="4"/>
      <c r="P55" s="4"/>
      <c r="AH55" s="20"/>
    </row>
    <row r="56" spans="2:41" s="19" customFormat="1" ht="21.75" customHeight="1">
      <c r="B56" s="24" t="s">
        <v>25</v>
      </c>
      <c r="C56" s="25"/>
      <c r="D56" s="4"/>
      <c r="E56" s="4"/>
      <c r="F56" s="4"/>
      <c r="G56" s="4"/>
      <c r="H56" s="4"/>
      <c r="I56" s="4"/>
      <c r="J56" s="4"/>
      <c r="K56" s="4"/>
      <c r="L56" s="4"/>
      <c r="M56" s="4"/>
      <c r="N56" s="4"/>
      <c r="O56" s="4"/>
      <c r="P56" s="4"/>
      <c r="AH56" s="20"/>
    </row>
    <row r="57" spans="2:41" s="19" customFormat="1" ht="21.75" customHeight="1">
      <c r="B57" s="24" t="s">
        <v>28</v>
      </c>
      <c r="C57" s="25"/>
      <c r="D57" s="4"/>
      <c r="E57" s="4"/>
      <c r="F57" s="4"/>
      <c r="G57" s="4"/>
      <c r="H57" s="4"/>
      <c r="I57" s="4"/>
      <c r="J57" s="4"/>
      <c r="K57" s="4"/>
      <c r="L57" s="4"/>
      <c r="M57" s="4"/>
      <c r="N57" s="4"/>
      <c r="O57" s="4"/>
      <c r="P57" s="4"/>
      <c r="AH57" s="20"/>
    </row>
    <row r="58" spans="2:41" s="19" customFormat="1" ht="21.75" customHeight="1">
      <c r="B58" s="24" t="s">
        <v>30</v>
      </c>
      <c r="C58" s="25"/>
      <c r="D58" s="4"/>
      <c r="E58" s="4"/>
      <c r="F58" s="4"/>
      <c r="G58" s="4"/>
      <c r="H58" s="4"/>
      <c r="I58" s="4"/>
      <c r="J58" s="4"/>
      <c r="K58" s="4"/>
      <c r="L58" s="4"/>
      <c r="M58" s="4"/>
      <c r="N58" s="4"/>
      <c r="O58" s="4"/>
      <c r="P58" s="4"/>
      <c r="AH58" s="20"/>
    </row>
    <row r="59" spans="2:41" s="19" customFormat="1" ht="21.75" customHeight="1">
      <c r="B59" s="24" t="s">
        <v>31</v>
      </c>
      <c r="C59" s="25"/>
      <c r="D59" s="4"/>
      <c r="E59" s="4"/>
      <c r="F59" s="4"/>
      <c r="G59" s="4"/>
      <c r="H59" s="4"/>
      <c r="I59" s="4"/>
      <c r="J59" s="4"/>
      <c r="K59" s="4"/>
      <c r="L59" s="4"/>
      <c r="M59" s="4"/>
      <c r="N59" s="4"/>
      <c r="O59" s="4"/>
      <c r="P59" s="4"/>
      <c r="AH59" s="20"/>
    </row>
    <row r="60" spans="2:41" s="19" customFormat="1" ht="21.75" customHeight="1">
      <c r="AH60" s="20"/>
    </row>
    <row r="61" spans="2:41" s="19" customFormat="1" ht="21.75" customHeight="1">
      <c r="B61" s="24" t="s">
        <v>319</v>
      </c>
      <c r="C61" s="25"/>
      <c r="D61" s="4"/>
      <c r="E61" s="4"/>
      <c r="F61" s="4"/>
      <c r="G61" s="4"/>
      <c r="H61" s="4"/>
      <c r="I61" s="4"/>
      <c r="J61" s="4"/>
      <c r="K61" s="4"/>
      <c r="L61" s="4"/>
      <c r="M61" s="4"/>
      <c r="N61" s="4"/>
      <c r="O61" s="4"/>
      <c r="P61" s="4"/>
      <c r="AH61" s="20"/>
    </row>
    <row r="62" spans="2:41" s="19" customFormat="1" ht="21.75" customHeight="1">
      <c r="B62" s="24" t="s">
        <v>320</v>
      </c>
      <c r="C62" s="25"/>
      <c r="D62" s="4"/>
      <c r="E62" s="4"/>
      <c r="F62" s="4"/>
      <c r="G62" s="4"/>
      <c r="H62" s="4"/>
      <c r="I62" s="4"/>
      <c r="J62" s="4"/>
      <c r="K62" s="4"/>
      <c r="L62" s="4"/>
      <c r="M62" s="4"/>
      <c r="N62" s="4"/>
      <c r="O62" s="4"/>
      <c r="P62" s="4"/>
      <c r="AH62" s="20"/>
    </row>
    <row r="63" spans="2:41" s="19" customFormat="1" ht="21.75" customHeight="1">
      <c r="B63" s="24" t="s">
        <v>321</v>
      </c>
      <c r="C63" s="25"/>
      <c r="D63" s="4"/>
      <c r="E63" s="4"/>
      <c r="F63" s="4"/>
      <c r="G63" s="4"/>
      <c r="H63" s="4"/>
      <c r="I63" s="4"/>
      <c r="J63" s="4"/>
      <c r="K63" s="4"/>
      <c r="L63" s="4"/>
      <c r="M63" s="4"/>
      <c r="N63" s="4"/>
      <c r="O63" s="4"/>
      <c r="P63" s="4"/>
      <c r="AH63" s="20"/>
    </row>
    <row r="64" spans="2:41" s="19" customFormat="1" ht="21.75" customHeight="1">
      <c r="B64" s="24" t="s">
        <v>322</v>
      </c>
      <c r="C64" s="25"/>
      <c r="D64" s="4"/>
      <c r="E64" s="4"/>
      <c r="F64" s="4"/>
      <c r="G64" s="4"/>
      <c r="H64" s="4"/>
      <c r="I64" s="4"/>
      <c r="J64" s="4"/>
      <c r="K64" s="4"/>
      <c r="L64" s="4"/>
      <c r="M64" s="4"/>
      <c r="N64" s="4"/>
      <c r="O64" s="4"/>
      <c r="P64" s="4"/>
      <c r="AH64" s="20"/>
    </row>
    <row r="65" spans="2:34" s="19" customFormat="1" ht="21" customHeight="1">
      <c r="B65" s="24" t="s">
        <v>323</v>
      </c>
      <c r="C65" s="25"/>
      <c r="D65" s="4"/>
      <c r="E65" s="4"/>
      <c r="F65" s="4"/>
      <c r="G65" s="4"/>
      <c r="H65" s="4"/>
      <c r="I65" s="4"/>
      <c r="J65" s="4"/>
      <c r="K65" s="4"/>
      <c r="L65" s="4"/>
      <c r="M65" s="4"/>
      <c r="N65" s="4"/>
      <c r="O65" s="4"/>
      <c r="P65" s="4"/>
      <c r="AH65" s="20"/>
    </row>
    <row r="66" spans="2:34" s="19" customFormat="1" ht="21" customHeight="1">
      <c r="B66" s="24" t="s">
        <v>324</v>
      </c>
      <c r="C66" s="25"/>
      <c r="D66" s="4"/>
      <c r="E66" s="4"/>
      <c r="F66" s="4"/>
      <c r="G66" s="4"/>
      <c r="H66" s="4"/>
      <c r="I66" s="4"/>
      <c r="J66" s="4"/>
      <c r="K66" s="4"/>
      <c r="L66" s="4"/>
      <c r="M66" s="4"/>
      <c r="N66" s="4"/>
      <c r="O66" s="4"/>
      <c r="P66" s="4"/>
      <c r="AH66" s="20"/>
    </row>
    <row r="67" spans="2:34" s="19" customFormat="1" ht="21" customHeight="1">
      <c r="B67" s="24" t="s">
        <v>325</v>
      </c>
      <c r="C67" s="25"/>
      <c r="D67" s="4"/>
      <c r="E67" s="4"/>
      <c r="F67" s="4"/>
      <c r="G67" s="4"/>
      <c r="H67" s="4"/>
      <c r="I67" s="4"/>
      <c r="J67" s="4"/>
      <c r="K67" s="4"/>
      <c r="L67" s="4"/>
      <c r="M67" s="4"/>
      <c r="N67" s="4"/>
      <c r="O67" s="4"/>
      <c r="P67" s="4"/>
      <c r="AH67" s="20"/>
    </row>
    <row r="68" spans="2:34" s="19" customFormat="1" ht="21" customHeight="1">
      <c r="B68" s="24" t="s">
        <v>326</v>
      </c>
      <c r="C68" s="25"/>
      <c r="D68" s="4"/>
      <c r="E68" s="4"/>
      <c r="F68" s="4"/>
      <c r="G68" s="4"/>
      <c r="H68" s="4"/>
      <c r="I68" s="4"/>
      <c r="J68" s="4"/>
      <c r="K68" s="4"/>
      <c r="L68" s="4"/>
      <c r="M68" s="4"/>
      <c r="N68" s="4"/>
      <c r="O68" s="4"/>
      <c r="P68" s="4"/>
      <c r="Y68" s="29"/>
      <c r="Z68" s="29"/>
      <c r="AE68" s="20"/>
      <c r="AF68" s="30"/>
      <c r="AG68" s="30"/>
      <c r="AH68" s="30"/>
    </row>
    <row r="69" spans="2:34" s="19" customFormat="1" ht="20.25" customHeight="1">
      <c r="B69" s="24" t="s">
        <v>327</v>
      </c>
      <c r="C69" s="25"/>
      <c r="D69" s="4"/>
      <c r="E69" s="4"/>
      <c r="F69" s="4"/>
      <c r="G69" s="4"/>
      <c r="H69" s="4"/>
      <c r="I69" s="4"/>
      <c r="J69" s="4"/>
      <c r="K69" s="4"/>
      <c r="L69" s="4"/>
      <c r="M69" s="4"/>
      <c r="N69" s="4"/>
      <c r="O69" s="4"/>
      <c r="P69" s="4"/>
      <c r="Y69" s="29"/>
      <c r="Z69" s="29"/>
      <c r="AE69" s="20"/>
      <c r="AF69" s="30"/>
      <c r="AG69" s="30"/>
      <c r="AH69" s="30"/>
    </row>
    <row r="70" spans="2:34" s="19" customFormat="1" ht="20.25" customHeight="1">
      <c r="B70" s="24" t="s">
        <v>328</v>
      </c>
      <c r="C70" s="25"/>
      <c r="D70" s="4"/>
      <c r="E70" s="4"/>
      <c r="F70" s="4"/>
      <c r="G70" s="4"/>
      <c r="H70" s="4"/>
      <c r="I70" s="4"/>
      <c r="J70" s="4"/>
      <c r="K70" s="4"/>
      <c r="L70" s="4"/>
      <c r="M70" s="4"/>
      <c r="N70" s="4"/>
      <c r="O70" s="4"/>
      <c r="P70" s="4"/>
      <c r="Y70" s="29"/>
      <c r="Z70" s="29"/>
      <c r="AE70" s="20"/>
      <c r="AF70" s="30"/>
      <c r="AG70" s="30"/>
      <c r="AH70" s="30"/>
    </row>
    <row r="71" spans="2:34" ht="20.25" customHeight="1">
      <c r="B71" s="24" t="s">
        <v>329</v>
      </c>
      <c r="D71" s="4"/>
      <c r="E71" s="4"/>
      <c r="F71" s="4"/>
      <c r="G71" s="4"/>
      <c r="H71" s="4"/>
      <c r="I71" s="4"/>
      <c r="J71" s="4"/>
      <c r="K71" s="4"/>
      <c r="L71" s="4"/>
      <c r="M71" s="4"/>
      <c r="N71" s="4"/>
      <c r="O71" s="4"/>
      <c r="P71" s="4"/>
    </row>
    <row r="72" spans="2:34" ht="20.25" customHeight="1">
      <c r="B72" s="24" t="s">
        <v>330</v>
      </c>
      <c r="D72" s="4"/>
      <c r="E72" s="4"/>
      <c r="F72" s="4"/>
      <c r="G72" s="4"/>
      <c r="H72" s="4"/>
      <c r="I72" s="4"/>
      <c r="J72" s="4"/>
      <c r="K72" s="4"/>
      <c r="L72" s="4"/>
      <c r="M72" s="4"/>
      <c r="N72" s="4"/>
      <c r="O72" s="4"/>
      <c r="P72" s="4"/>
    </row>
    <row r="73" spans="2:34" ht="20.25" customHeight="1">
      <c r="B73" s="24" t="s">
        <v>331</v>
      </c>
      <c r="D73" s="4"/>
      <c r="E73" s="4"/>
      <c r="F73" s="4"/>
      <c r="G73" s="4"/>
      <c r="H73" s="4"/>
      <c r="I73" s="4"/>
      <c r="J73" s="4"/>
      <c r="K73" s="4"/>
      <c r="L73" s="4"/>
      <c r="M73" s="4"/>
      <c r="N73" s="4"/>
      <c r="O73" s="4"/>
      <c r="P73" s="4"/>
    </row>
    <row r="74" spans="2:34" ht="20.25" customHeight="1">
      <c r="B74" s="24" t="s">
        <v>332</v>
      </c>
      <c r="D74" s="4"/>
      <c r="E74" s="4"/>
      <c r="F74" s="4"/>
      <c r="G74" s="4"/>
      <c r="H74" s="4"/>
      <c r="I74" s="4"/>
      <c r="J74" s="4"/>
      <c r="K74" s="4"/>
      <c r="L74" s="4"/>
      <c r="M74" s="4"/>
      <c r="N74" s="4"/>
      <c r="O74" s="4"/>
      <c r="P74" s="4"/>
    </row>
    <row r="75" spans="2:34" ht="20.25" customHeight="1">
      <c r="B75" s="24" t="s">
        <v>333</v>
      </c>
      <c r="D75" s="4"/>
      <c r="E75" s="4"/>
      <c r="F75" s="4"/>
      <c r="G75" s="4"/>
      <c r="H75" s="4"/>
      <c r="I75" s="4"/>
      <c r="J75" s="4"/>
      <c r="K75" s="4"/>
      <c r="L75" s="4"/>
      <c r="M75" s="4"/>
      <c r="N75" s="4"/>
      <c r="O75" s="4"/>
      <c r="P75" s="4"/>
    </row>
    <row r="76" spans="2:34" ht="20.25" customHeight="1">
      <c r="B76" s="24" t="s">
        <v>334</v>
      </c>
      <c r="D76" s="4"/>
      <c r="E76" s="4"/>
      <c r="F76" s="4"/>
      <c r="G76" s="4"/>
      <c r="H76" s="4"/>
      <c r="I76" s="4"/>
      <c r="J76" s="4"/>
      <c r="K76" s="4"/>
      <c r="L76" s="4"/>
      <c r="M76" s="4"/>
      <c r="N76" s="4"/>
      <c r="O76" s="4"/>
      <c r="P76" s="4"/>
    </row>
  </sheetData>
  <mergeCells count="101">
    <mergeCell ref="C38:D38"/>
    <mergeCell ref="E38:I38"/>
    <mergeCell ref="J38:K38"/>
    <mergeCell ref="C39:D39"/>
    <mergeCell ref="E39:I39"/>
    <mergeCell ref="J39:K39"/>
    <mergeCell ref="C36:D36"/>
    <mergeCell ref="E36:I36"/>
    <mergeCell ref="J36:K36"/>
    <mergeCell ref="C37:D37"/>
    <mergeCell ref="E37:I37"/>
    <mergeCell ref="J37:K37"/>
    <mergeCell ref="C35:D35"/>
    <mergeCell ref="E35:I35"/>
    <mergeCell ref="J35:K35"/>
    <mergeCell ref="J13:K13"/>
    <mergeCell ref="J14:K14"/>
    <mergeCell ref="J15:K15"/>
    <mergeCell ref="J16:K16"/>
    <mergeCell ref="J17:K17"/>
    <mergeCell ref="J18:K18"/>
    <mergeCell ref="J19:K19"/>
    <mergeCell ref="J20:K20"/>
    <mergeCell ref="J21:K21"/>
    <mergeCell ref="J22:K22"/>
    <mergeCell ref="E28:I28"/>
    <mergeCell ref="C29:D29"/>
    <mergeCell ref="E29:I29"/>
    <mergeCell ref="C24:D24"/>
    <mergeCell ref="E24:I24"/>
    <mergeCell ref="C25:D25"/>
    <mergeCell ref="E25:I25"/>
    <mergeCell ref="C33:D33"/>
    <mergeCell ref="E33:I33"/>
    <mergeCell ref="C34:D34"/>
    <mergeCell ref="E34:I34"/>
    <mergeCell ref="J23:K23"/>
    <mergeCell ref="J24:K24"/>
    <mergeCell ref="J25:K25"/>
    <mergeCell ref="J26:K26"/>
    <mergeCell ref="J27:K27"/>
    <mergeCell ref="J28:K28"/>
    <mergeCell ref="J29:K29"/>
    <mergeCell ref="J30:K30"/>
    <mergeCell ref="J31:K31"/>
    <mergeCell ref="J32:K32"/>
    <mergeCell ref="J33:K33"/>
    <mergeCell ref="J34:K34"/>
    <mergeCell ref="C30:D30"/>
    <mergeCell ref="E30:I30"/>
    <mergeCell ref="C31:D31"/>
    <mergeCell ref="E31:I31"/>
    <mergeCell ref="C32:D32"/>
    <mergeCell ref="E32:I32"/>
    <mergeCell ref="C27:D27"/>
    <mergeCell ref="E27:I27"/>
    <mergeCell ref="C28:D28"/>
    <mergeCell ref="C22:D22"/>
    <mergeCell ref="E22:I22"/>
    <mergeCell ref="C23:D23"/>
    <mergeCell ref="E23:I23"/>
    <mergeCell ref="C18:D18"/>
    <mergeCell ref="E18:I18"/>
    <mergeCell ref="C19:D19"/>
    <mergeCell ref="E19:I19"/>
    <mergeCell ref="C21:D21"/>
    <mergeCell ref="E21:I21"/>
    <mergeCell ref="J9:K9"/>
    <mergeCell ref="J10:K10"/>
    <mergeCell ref="J11:K11"/>
    <mergeCell ref="E11:I11"/>
    <mergeCell ref="C12:D12"/>
    <mergeCell ref="E12:I12"/>
    <mergeCell ref="C13:D13"/>
    <mergeCell ref="E13:I13"/>
    <mergeCell ref="C14:D14"/>
    <mergeCell ref="E14:I14"/>
    <mergeCell ref="B43:P43"/>
    <mergeCell ref="B53:P53"/>
    <mergeCell ref="C8:D8"/>
    <mergeCell ref="C7:D7"/>
    <mergeCell ref="E7:I7"/>
    <mergeCell ref="J7:K7"/>
    <mergeCell ref="E8:I8"/>
    <mergeCell ref="J8:K8"/>
    <mergeCell ref="C20:D20"/>
    <mergeCell ref="E20:I20"/>
    <mergeCell ref="C15:D15"/>
    <mergeCell ref="E15:I15"/>
    <mergeCell ref="C16:D16"/>
    <mergeCell ref="E16:I16"/>
    <mergeCell ref="C17:D17"/>
    <mergeCell ref="E17:I17"/>
    <mergeCell ref="J12:K12"/>
    <mergeCell ref="C26:D26"/>
    <mergeCell ref="E26:I26"/>
    <mergeCell ref="C9:D9"/>
    <mergeCell ref="E9:I9"/>
    <mergeCell ref="C10:D10"/>
    <mergeCell ref="E10:I10"/>
    <mergeCell ref="C11:D1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5"/>
  <sheetViews>
    <sheetView showGridLines="0" zoomScale="90" zoomScaleNormal="90" workbookViewId="0">
      <pane ySplit="1" topLeftCell="A2" activePane="bottomLeft" state="frozen"/>
      <selection activeCell="A39" sqref="A39:U39"/>
      <selection pane="bottomLeft"/>
    </sheetView>
  </sheetViews>
  <sheetFormatPr defaultRowHeight="15.75" customHeight="1"/>
  <cols>
    <col min="1" max="1" width="8.5703125" style="193" bestFit="1" customWidth="1"/>
    <col min="2" max="2" width="8.42578125" style="193" customWidth="1"/>
    <col min="3" max="3" width="10.5703125" style="194" customWidth="1"/>
    <col min="4" max="4" width="36.7109375" style="194" customWidth="1"/>
    <col min="5" max="5" width="42.5703125" style="194" customWidth="1"/>
    <col min="6" max="6" width="48.7109375" style="195" customWidth="1"/>
    <col min="7" max="7" width="12.7109375" style="196" customWidth="1"/>
    <col min="8" max="8" width="10.5703125" style="197" customWidth="1"/>
    <col min="9" max="9" width="8.28515625" style="197" customWidth="1"/>
    <col min="10" max="13" width="9.28515625" style="194" customWidth="1"/>
    <col min="14" max="14" width="13.28515625" style="194" customWidth="1"/>
    <col min="15" max="256" width="9.28515625" style="194"/>
    <col min="257" max="257" width="8.5703125" style="194" bestFit="1" customWidth="1"/>
    <col min="258" max="258" width="8.42578125" style="194" customWidth="1"/>
    <col min="259" max="259" width="10.5703125" style="194" customWidth="1"/>
    <col min="260" max="260" width="36.7109375" style="194" customWidth="1"/>
    <col min="261" max="261" width="42.5703125" style="194" customWidth="1"/>
    <col min="262" max="262" width="48.7109375" style="194" customWidth="1"/>
    <col min="263" max="263" width="12.7109375" style="194" customWidth="1"/>
    <col min="264" max="264" width="10.5703125" style="194" customWidth="1"/>
    <col min="265" max="265" width="8.28515625" style="194" customWidth="1"/>
    <col min="266" max="269" width="9.28515625" style="194" customWidth="1"/>
    <col min="270" max="270" width="13.28515625" style="194" customWidth="1"/>
    <col min="271" max="512" width="9.28515625" style="194"/>
    <col min="513" max="513" width="8.5703125" style="194" bestFit="1" customWidth="1"/>
    <col min="514" max="514" width="8.42578125" style="194" customWidth="1"/>
    <col min="515" max="515" width="10.5703125" style="194" customWidth="1"/>
    <col min="516" max="516" width="36.7109375" style="194" customWidth="1"/>
    <col min="517" max="517" width="42.5703125" style="194" customWidth="1"/>
    <col min="518" max="518" width="48.7109375" style="194" customWidth="1"/>
    <col min="519" max="519" width="12.7109375" style="194" customWidth="1"/>
    <col min="520" max="520" width="10.5703125" style="194" customWidth="1"/>
    <col min="521" max="521" width="8.28515625" style="194" customWidth="1"/>
    <col min="522" max="525" width="9.28515625" style="194" customWidth="1"/>
    <col min="526" max="526" width="13.28515625" style="194" customWidth="1"/>
    <col min="527" max="768" width="9.28515625" style="194"/>
    <col min="769" max="769" width="8.5703125" style="194" bestFit="1" customWidth="1"/>
    <col min="770" max="770" width="8.42578125" style="194" customWidth="1"/>
    <col min="771" max="771" width="10.5703125" style="194" customWidth="1"/>
    <col min="772" max="772" width="36.7109375" style="194" customWidth="1"/>
    <col min="773" max="773" width="42.5703125" style="194" customWidth="1"/>
    <col min="774" max="774" width="48.7109375" style="194" customWidth="1"/>
    <col min="775" max="775" width="12.7109375" style="194" customWidth="1"/>
    <col min="776" max="776" width="10.5703125" style="194" customWidth="1"/>
    <col min="777" max="777" width="8.28515625" style="194" customWidth="1"/>
    <col min="778" max="781" width="9.28515625" style="194" customWidth="1"/>
    <col min="782" max="782" width="13.28515625" style="194" customWidth="1"/>
    <col min="783" max="1024" width="9.28515625" style="194"/>
    <col min="1025" max="1025" width="8.5703125" style="194" bestFit="1" customWidth="1"/>
    <col min="1026" max="1026" width="8.42578125" style="194" customWidth="1"/>
    <col min="1027" max="1027" width="10.5703125" style="194" customWidth="1"/>
    <col min="1028" max="1028" width="36.7109375" style="194" customWidth="1"/>
    <col min="1029" max="1029" width="42.5703125" style="194" customWidth="1"/>
    <col min="1030" max="1030" width="48.7109375" style="194" customWidth="1"/>
    <col min="1031" max="1031" width="12.7109375" style="194" customWidth="1"/>
    <col min="1032" max="1032" width="10.5703125" style="194" customWidth="1"/>
    <col min="1033" max="1033" width="8.28515625" style="194" customWidth="1"/>
    <col min="1034" max="1037" width="9.28515625" style="194" customWidth="1"/>
    <col min="1038" max="1038" width="13.28515625" style="194" customWidth="1"/>
    <col min="1039" max="1280" width="9.28515625" style="194"/>
    <col min="1281" max="1281" width="8.5703125" style="194" bestFit="1" customWidth="1"/>
    <col min="1282" max="1282" width="8.42578125" style="194" customWidth="1"/>
    <col min="1283" max="1283" width="10.5703125" style="194" customWidth="1"/>
    <col min="1284" max="1284" width="36.7109375" style="194" customWidth="1"/>
    <col min="1285" max="1285" width="42.5703125" style="194" customWidth="1"/>
    <col min="1286" max="1286" width="48.7109375" style="194" customWidth="1"/>
    <col min="1287" max="1287" width="12.7109375" style="194" customWidth="1"/>
    <col min="1288" max="1288" width="10.5703125" style="194" customWidth="1"/>
    <col min="1289" max="1289" width="8.28515625" style="194" customWidth="1"/>
    <col min="1290" max="1293" width="9.28515625" style="194" customWidth="1"/>
    <col min="1294" max="1294" width="13.28515625" style="194" customWidth="1"/>
    <col min="1295" max="1536" width="9.28515625" style="194"/>
    <col min="1537" max="1537" width="8.5703125" style="194" bestFit="1" customWidth="1"/>
    <col min="1538" max="1538" width="8.42578125" style="194" customWidth="1"/>
    <col min="1539" max="1539" width="10.5703125" style="194" customWidth="1"/>
    <col min="1540" max="1540" width="36.7109375" style="194" customWidth="1"/>
    <col min="1541" max="1541" width="42.5703125" style="194" customWidth="1"/>
    <col min="1542" max="1542" width="48.7109375" style="194" customWidth="1"/>
    <col min="1543" max="1543" width="12.7109375" style="194" customWidth="1"/>
    <col min="1544" max="1544" width="10.5703125" style="194" customWidth="1"/>
    <col min="1545" max="1545" width="8.28515625" style="194" customWidth="1"/>
    <col min="1546" max="1549" width="9.28515625" style="194" customWidth="1"/>
    <col min="1550" max="1550" width="13.28515625" style="194" customWidth="1"/>
    <col min="1551" max="1792" width="9.28515625" style="194"/>
    <col min="1793" max="1793" width="8.5703125" style="194" bestFit="1" customWidth="1"/>
    <col min="1794" max="1794" width="8.42578125" style="194" customWidth="1"/>
    <col min="1795" max="1795" width="10.5703125" style="194" customWidth="1"/>
    <col min="1796" max="1796" width="36.7109375" style="194" customWidth="1"/>
    <col min="1797" max="1797" width="42.5703125" style="194" customWidth="1"/>
    <col min="1798" max="1798" width="48.7109375" style="194" customWidth="1"/>
    <col min="1799" max="1799" width="12.7109375" style="194" customWidth="1"/>
    <col min="1800" max="1800" width="10.5703125" style="194" customWidth="1"/>
    <col min="1801" max="1801" width="8.28515625" style="194" customWidth="1"/>
    <col min="1802" max="1805" width="9.28515625" style="194" customWidth="1"/>
    <col min="1806" max="1806" width="13.28515625" style="194" customWidth="1"/>
    <col min="1807" max="2048" width="9.28515625" style="194"/>
    <col min="2049" max="2049" width="8.5703125" style="194" bestFit="1" customWidth="1"/>
    <col min="2050" max="2050" width="8.42578125" style="194" customWidth="1"/>
    <col min="2051" max="2051" width="10.5703125" style="194" customWidth="1"/>
    <col min="2052" max="2052" width="36.7109375" style="194" customWidth="1"/>
    <col min="2053" max="2053" width="42.5703125" style="194" customWidth="1"/>
    <col min="2054" max="2054" width="48.7109375" style="194" customWidth="1"/>
    <col min="2055" max="2055" width="12.7109375" style="194" customWidth="1"/>
    <col min="2056" max="2056" width="10.5703125" style="194" customWidth="1"/>
    <col min="2057" max="2057" width="8.28515625" style="194" customWidth="1"/>
    <col min="2058" max="2061" width="9.28515625" style="194" customWidth="1"/>
    <col min="2062" max="2062" width="13.28515625" style="194" customWidth="1"/>
    <col min="2063" max="2304" width="9.28515625" style="194"/>
    <col min="2305" max="2305" width="8.5703125" style="194" bestFit="1" customWidth="1"/>
    <col min="2306" max="2306" width="8.42578125" style="194" customWidth="1"/>
    <col min="2307" max="2307" width="10.5703125" style="194" customWidth="1"/>
    <col min="2308" max="2308" width="36.7109375" style="194" customWidth="1"/>
    <col min="2309" max="2309" width="42.5703125" style="194" customWidth="1"/>
    <col min="2310" max="2310" width="48.7109375" style="194" customWidth="1"/>
    <col min="2311" max="2311" width="12.7109375" style="194" customWidth="1"/>
    <col min="2312" max="2312" width="10.5703125" style="194" customWidth="1"/>
    <col min="2313" max="2313" width="8.28515625" style="194" customWidth="1"/>
    <col min="2314" max="2317" width="9.28515625" style="194" customWidth="1"/>
    <col min="2318" max="2318" width="13.28515625" style="194" customWidth="1"/>
    <col min="2319" max="2560" width="9.28515625" style="194"/>
    <col min="2561" max="2561" width="8.5703125" style="194" bestFit="1" customWidth="1"/>
    <col min="2562" max="2562" width="8.42578125" style="194" customWidth="1"/>
    <col min="2563" max="2563" width="10.5703125" style="194" customWidth="1"/>
    <col min="2564" max="2564" width="36.7109375" style="194" customWidth="1"/>
    <col min="2565" max="2565" width="42.5703125" style="194" customWidth="1"/>
    <col min="2566" max="2566" width="48.7109375" style="194" customWidth="1"/>
    <col min="2567" max="2567" width="12.7109375" style="194" customWidth="1"/>
    <col min="2568" max="2568" width="10.5703125" style="194" customWidth="1"/>
    <col min="2569" max="2569" width="8.28515625" style="194" customWidth="1"/>
    <col min="2570" max="2573" width="9.28515625" style="194" customWidth="1"/>
    <col min="2574" max="2574" width="13.28515625" style="194" customWidth="1"/>
    <col min="2575" max="2816" width="9.28515625" style="194"/>
    <col min="2817" max="2817" width="8.5703125" style="194" bestFit="1" customWidth="1"/>
    <col min="2818" max="2818" width="8.42578125" style="194" customWidth="1"/>
    <col min="2819" max="2819" width="10.5703125" style="194" customWidth="1"/>
    <col min="2820" max="2820" width="36.7109375" style="194" customWidth="1"/>
    <col min="2821" max="2821" width="42.5703125" style="194" customWidth="1"/>
    <col min="2822" max="2822" width="48.7109375" style="194" customWidth="1"/>
    <col min="2823" max="2823" width="12.7109375" style="194" customWidth="1"/>
    <col min="2824" max="2824" width="10.5703125" style="194" customWidth="1"/>
    <col min="2825" max="2825" width="8.28515625" style="194" customWidth="1"/>
    <col min="2826" max="2829" width="9.28515625" style="194" customWidth="1"/>
    <col min="2830" max="2830" width="13.28515625" style="194" customWidth="1"/>
    <col min="2831" max="3072" width="9.28515625" style="194"/>
    <col min="3073" max="3073" width="8.5703125" style="194" bestFit="1" customWidth="1"/>
    <col min="3074" max="3074" width="8.42578125" style="194" customWidth="1"/>
    <col min="3075" max="3075" width="10.5703125" style="194" customWidth="1"/>
    <col min="3076" max="3076" width="36.7109375" style="194" customWidth="1"/>
    <col min="3077" max="3077" width="42.5703125" style="194" customWidth="1"/>
    <col min="3078" max="3078" width="48.7109375" style="194" customWidth="1"/>
    <col min="3079" max="3079" width="12.7109375" style="194" customWidth="1"/>
    <col min="3080" max="3080" width="10.5703125" style="194" customWidth="1"/>
    <col min="3081" max="3081" width="8.28515625" style="194" customWidth="1"/>
    <col min="3082" max="3085" width="9.28515625" style="194" customWidth="1"/>
    <col min="3086" max="3086" width="13.28515625" style="194" customWidth="1"/>
    <col min="3087" max="3328" width="9.28515625" style="194"/>
    <col min="3329" max="3329" width="8.5703125" style="194" bestFit="1" customWidth="1"/>
    <col min="3330" max="3330" width="8.42578125" style="194" customWidth="1"/>
    <col min="3331" max="3331" width="10.5703125" style="194" customWidth="1"/>
    <col min="3332" max="3332" width="36.7109375" style="194" customWidth="1"/>
    <col min="3333" max="3333" width="42.5703125" style="194" customWidth="1"/>
    <col min="3334" max="3334" width="48.7109375" style="194" customWidth="1"/>
    <col min="3335" max="3335" width="12.7109375" style="194" customWidth="1"/>
    <col min="3336" max="3336" width="10.5703125" style="194" customWidth="1"/>
    <col min="3337" max="3337" width="8.28515625" style="194" customWidth="1"/>
    <col min="3338" max="3341" width="9.28515625" style="194" customWidth="1"/>
    <col min="3342" max="3342" width="13.28515625" style="194" customWidth="1"/>
    <col min="3343" max="3584" width="9.28515625" style="194"/>
    <col min="3585" max="3585" width="8.5703125" style="194" bestFit="1" customWidth="1"/>
    <col min="3586" max="3586" width="8.42578125" style="194" customWidth="1"/>
    <col min="3587" max="3587" width="10.5703125" style="194" customWidth="1"/>
    <col min="3588" max="3588" width="36.7109375" style="194" customWidth="1"/>
    <col min="3589" max="3589" width="42.5703125" style="194" customWidth="1"/>
    <col min="3590" max="3590" width="48.7109375" style="194" customWidth="1"/>
    <col min="3591" max="3591" width="12.7109375" style="194" customWidth="1"/>
    <col min="3592" max="3592" width="10.5703125" style="194" customWidth="1"/>
    <col min="3593" max="3593" width="8.28515625" style="194" customWidth="1"/>
    <col min="3594" max="3597" width="9.28515625" style="194" customWidth="1"/>
    <col min="3598" max="3598" width="13.28515625" style="194" customWidth="1"/>
    <col min="3599" max="3840" width="9.28515625" style="194"/>
    <col min="3841" max="3841" width="8.5703125" style="194" bestFit="1" customWidth="1"/>
    <col min="3842" max="3842" width="8.42578125" style="194" customWidth="1"/>
    <col min="3843" max="3843" width="10.5703125" style="194" customWidth="1"/>
    <col min="3844" max="3844" width="36.7109375" style="194" customWidth="1"/>
    <col min="3845" max="3845" width="42.5703125" style="194" customWidth="1"/>
    <col min="3846" max="3846" width="48.7109375" style="194" customWidth="1"/>
    <col min="3847" max="3847" width="12.7109375" style="194" customWidth="1"/>
    <col min="3848" max="3848" width="10.5703125" style="194" customWidth="1"/>
    <col min="3849" max="3849" width="8.28515625" style="194" customWidth="1"/>
    <col min="3850" max="3853" width="9.28515625" style="194" customWidth="1"/>
    <col min="3854" max="3854" width="13.28515625" style="194" customWidth="1"/>
    <col min="3855" max="4096" width="9.28515625" style="194"/>
    <col min="4097" max="4097" width="8.5703125" style="194" bestFit="1" customWidth="1"/>
    <col min="4098" max="4098" width="8.42578125" style="194" customWidth="1"/>
    <col min="4099" max="4099" width="10.5703125" style="194" customWidth="1"/>
    <col min="4100" max="4100" width="36.7109375" style="194" customWidth="1"/>
    <col min="4101" max="4101" width="42.5703125" style="194" customWidth="1"/>
    <col min="4102" max="4102" width="48.7109375" style="194" customWidth="1"/>
    <col min="4103" max="4103" width="12.7109375" style="194" customWidth="1"/>
    <col min="4104" max="4104" width="10.5703125" style="194" customWidth="1"/>
    <col min="4105" max="4105" width="8.28515625" style="194" customWidth="1"/>
    <col min="4106" max="4109" width="9.28515625" style="194" customWidth="1"/>
    <col min="4110" max="4110" width="13.28515625" style="194" customWidth="1"/>
    <col min="4111" max="4352" width="9.28515625" style="194"/>
    <col min="4353" max="4353" width="8.5703125" style="194" bestFit="1" customWidth="1"/>
    <col min="4354" max="4354" width="8.42578125" style="194" customWidth="1"/>
    <col min="4355" max="4355" width="10.5703125" style="194" customWidth="1"/>
    <col min="4356" max="4356" width="36.7109375" style="194" customWidth="1"/>
    <col min="4357" max="4357" width="42.5703125" style="194" customWidth="1"/>
    <col min="4358" max="4358" width="48.7109375" style="194" customWidth="1"/>
    <col min="4359" max="4359" width="12.7109375" style="194" customWidth="1"/>
    <col min="4360" max="4360" width="10.5703125" style="194" customWidth="1"/>
    <col min="4361" max="4361" width="8.28515625" style="194" customWidth="1"/>
    <col min="4362" max="4365" width="9.28515625" style="194" customWidth="1"/>
    <col min="4366" max="4366" width="13.28515625" style="194" customWidth="1"/>
    <col min="4367" max="4608" width="9.28515625" style="194"/>
    <col min="4609" max="4609" width="8.5703125" style="194" bestFit="1" customWidth="1"/>
    <col min="4610" max="4610" width="8.42578125" style="194" customWidth="1"/>
    <col min="4611" max="4611" width="10.5703125" style="194" customWidth="1"/>
    <col min="4612" max="4612" width="36.7109375" style="194" customWidth="1"/>
    <col min="4613" max="4613" width="42.5703125" style="194" customWidth="1"/>
    <col min="4614" max="4614" width="48.7109375" style="194" customWidth="1"/>
    <col min="4615" max="4615" width="12.7109375" style="194" customWidth="1"/>
    <col min="4616" max="4616" width="10.5703125" style="194" customWidth="1"/>
    <col min="4617" max="4617" width="8.28515625" style="194" customWidth="1"/>
    <col min="4618" max="4621" width="9.28515625" style="194" customWidth="1"/>
    <col min="4622" max="4622" width="13.28515625" style="194" customWidth="1"/>
    <col min="4623" max="4864" width="9.28515625" style="194"/>
    <col min="4865" max="4865" width="8.5703125" style="194" bestFit="1" customWidth="1"/>
    <col min="4866" max="4866" width="8.42578125" style="194" customWidth="1"/>
    <col min="4867" max="4867" width="10.5703125" style="194" customWidth="1"/>
    <col min="4868" max="4868" width="36.7109375" style="194" customWidth="1"/>
    <col min="4869" max="4869" width="42.5703125" style="194" customWidth="1"/>
    <col min="4870" max="4870" width="48.7109375" style="194" customWidth="1"/>
    <col min="4871" max="4871" width="12.7109375" style="194" customWidth="1"/>
    <col min="4872" max="4872" width="10.5703125" style="194" customWidth="1"/>
    <col min="4873" max="4873" width="8.28515625" style="194" customWidth="1"/>
    <col min="4874" max="4877" width="9.28515625" style="194" customWidth="1"/>
    <col min="4878" max="4878" width="13.28515625" style="194" customWidth="1"/>
    <col min="4879" max="5120" width="9.28515625" style="194"/>
    <col min="5121" max="5121" width="8.5703125" style="194" bestFit="1" customWidth="1"/>
    <col min="5122" max="5122" width="8.42578125" style="194" customWidth="1"/>
    <col min="5123" max="5123" width="10.5703125" style="194" customWidth="1"/>
    <col min="5124" max="5124" width="36.7109375" style="194" customWidth="1"/>
    <col min="5125" max="5125" width="42.5703125" style="194" customWidth="1"/>
    <col min="5126" max="5126" width="48.7109375" style="194" customWidth="1"/>
    <col min="5127" max="5127" width="12.7109375" style="194" customWidth="1"/>
    <col min="5128" max="5128" width="10.5703125" style="194" customWidth="1"/>
    <col min="5129" max="5129" width="8.28515625" style="194" customWidth="1"/>
    <col min="5130" max="5133" width="9.28515625" style="194" customWidth="1"/>
    <col min="5134" max="5134" width="13.28515625" style="194" customWidth="1"/>
    <col min="5135" max="5376" width="9.28515625" style="194"/>
    <col min="5377" max="5377" width="8.5703125" style="194" bestFit="1" customWidth="1"/>
    <col min="5378" max="5378" width="8.42578125" style="194" customWidth="1"/>
    <col min="5379" max="5379" width="10.5703125" style="194" customWidth="1"/>
    <col min="5380" max="5380" width="36.7109375" style="194" customWidth="1"/>
    <col min="5381" max="5381" width="42.5703125" style="194" customWidth="1"/>
    <col min="5382" max="5382" width="48.7109375" style="194" customWidth="1"/>
    <col min="5383" max="5383" width="12.7109375" style="194" customWidth="1"/>
    <col min="5384" max="5384" width="10.5703125" style="194" customWidth="1"/>
    <col min="5385" max="5385" width="8.28515625" style="194" customWidth="1"/>
    <col min="5386" max="5389" width="9.28515625" style="194" customWidth="1"/>
    <col min="5390" max="5390" width="13.28515625" style="194" customWidth="1"/>
    <col min="5391" max="5632" width="9.28515625" style="194"/>
    <col min="5633" max="5633" width="8.5703125" style="194" bestFit="1" customWidth="1"/>
    <col min="5634" max="5634" width="8.42578125" style="194" customWidth="1"/>
    <col min="5635" max="5635" width="10.5703125" style="194" customWidth="1"/>
    <col min="5636" max="5636" width="36.7109375" style="194" customWidth="1"/>
    <col min="5637" max="5637" width="42.5703125" style="194" customWidth="1"/>
    <col min="5638" max="5638" width="48.7109375" style="194" customWidth="1"/>
    <col min="5639" max="5639" width="12.7109375" style="194" customWidth="1"/>
    <col min="5640" max="5640" width="10.5703125" style="194" customWidth="1"/>
    <col min="5641" max="5641" width="8.28515625" style="194" customWidth="1"/>
    <col min="5642" max="5645" width="9.28515625" style="194" customWidth="1"/>
    <col min="5646" max="5646" width="13.28515625" style="194" customWidth="1"/>
    <col min="5647" max="5888" width="9.28515625" style="194"/>
    <col min="5889" max="5889" width="8.5703125" style="194" bestFit="1" customWidth="1"/>
    <col min="5890" max="5890" width="8.42578125" style="194" customWidth="1"/>
    <col min="5891" max="5891" width="10.5703125" style="194" customWidth="1"/>
    <col min="5892" max="5892" width="36.7109375" style="194" customWidth="1"/>
    <col min="5893" max="5893" width="42.5703125" style="194" customWidth="1"/>
    <col min="5894" max="5894" width="48.7109375" style="194" customWidth="1"/>
    <col min="5895" max="5895" width="12.7109375" style="194" customWidth="1"/>
    <col min="5896" max="5896" width="10.5703125" style="194" customWidth="1"/>
    <col min="5897" max="5897" width="8.28515625" style="194" customWidth="1"/>
    <col min="5898" max="5901" width="9.28515625" style="194" customWidth="1"/>
    <col min="5902" max="5902" width="13.28515625" style="194" customWidth="1"/>
    <col min="5903" max="6144" width="9.28515625" style="194"/>
    <col min="6145" max="6145" width="8.5703125" style="194" bestFit="1" customWidth="1"/>
    <col min="6146" max="6146" width="8.42578125" style="194" customWidth="1"/>
    <col min="6147" max="6147" width="10.5703125" style="194" customWidth="1"/>
    <col min="6148" max="6148" width="36.7109375" style="194" customWidth="1"/>
    <col min="6149" max="6149" width="42.5703125" style="194" customWidth="1"/>
    <col min="6150" max="6150" width="48.7109375" style="194" customWidth="1"/>
    <col min="6151" max="6151" width="12.7109375" style="194" customWidth="1"/>
    <col min="6152" max="6152" width="10.5703125" style="194" customWidth="1"/>
    <col min="6153" max="6153" width="8.28515625" style="194" customWidth="1"/>
    <col min="6154" max="6157" width="9.28515625" style="194" customWidth="1"/>
    <col min="6158" max="6158" width="13.28515625" style="194" customWidth="1"/>
    <col min="6159" max="6400" width="9.28515625" style="194"/>
    <col min="6401" max="6401" width="8.5703125" style="194" bestFit="1" customWidth="1"/>
    <col min="6402" max="6402" width="8.42578125" style="194" customWidth="1"/>
    <col min="6403" max="6403" width="10.5703125" style="194" customWidth="1"/>
    <col min="6404" max="6404" width="36.7109375" style="194" customWidth="1"/>
    <col min="6405" max="6405" width="42.5703125" style="194" customWidth="1"/>
    <col min="6406" max="6406" width="48.7109375" style="194" customWidth="1"/>
    <col min="6407" max="6407" width="12.7109375" style="194" customWidth="1"/>
    <col min="6408" max="6408" width="10.5703125" style="194" customWidth="1"/>
    <col min="6409" max="6409" width="8.28515625" style="194" customWidth="1"/>
    <col min="6410" max="6413" width="9.28515625" style="194" customWidth="1"/>
    <col min="6414" max="6414" width="13.28515625" style="194" customWidth="1"/>
    <col min="6415" max="6656" width="9.28515625" style="194"/>
    <col min="6657" max="6657" width="8.5703125" style="194" bestFit="1" customWidth="1"/>
    <col min="6658" max="6658" width="8.42578125" style="194" customWidth="1"/>
    <col min="6659" max="6659" width="10.5703125" style="194" customWidth="1"/>
    <col min="6660" max="6660" width="36.7109375" style="194" customWidth="1"/>
    <col min="6661" max="6661" width="42.5703125" style="194" customWidth="1"/>
    <col min="6662" max="6662" width="48.7109375" style="194" customWidth="1"/>
    <col min="6663" max="6663" width="12.7109375" style="194" customWidth="1"/>
    <col min="6664" max="6664" width="10.5703125" style="194" customWidth="1"/>
    <col min="6665" max="6665" width="8.28515625" style="194" customWidth="1"/>
    <col min="6666" max="6669" width="9.28515625" style="194" customWidth="1"/>
    <col min="6670" max="6670" width="13.28515625" style="194" customWidth="1"/>
    <col min="6671" max="6912" width="9.28515625" style="194"/>
    <col min="6913" max="6913" width="8.5703125" style="194" bestFit="1" customWidth="1"/>
    <col min="6914" max="6914" width="8.42578125" style="194" customWidth="1"/>
    <col min="6915" max="6915" width="10.5703125" style="194" customWidth="1"/>
    <col min="6916" max="6916" width="36.7109375" style="194" customWidth="1"/>
    <col min="6917" max="6917" width="42.5703125" style="194" customWidth="1"/>
    <col min="6918" max="6918" width="48.7109375" style="194" customWidth="1"/>
    <col min="6919" max="6919" width="12.7109375" style="194" customWidth="1"/>
    <col min="6920" max="6920" width="10.5703125" style="194" customWidth="1"/>
    <col min="6921" max="6921" width="8.28515625" style="194" customWidth="1"/>
    <col min="6922" max="6925" width="9.28515625" style="194" customWidth="1"/>
    <col min="6926" max="6926" width="13.28515625" style="194" customWidth="1"/>
    <col min="6927" max="7168" width="9.28515625" style="194"/>
    <col min="7169" max="7169" width="8.5703125" style="194" bestFit="1" customWidth="1"/>
    <col min="7170" max="7170" width="8.42578125" style="194" customWidth="1"/>
    <col min="7171" max="7171" width="10.5703125" style="194" customWidth="1"/>
    <col min="7172" max="7172" width="36.7109375" style="194" customWidth="1"/>
    <col min="7173" max="7173" width="42.5703125" style="194" customWidth="1"/>
    <col min="7174" max="7174" width="48.7109375" style="194" customWidth="1"/>
    <col min="7175" max="7175" width="12.7109375" style="194" customWidth="1"/>
    <col min="7176" max="7176" width="10.5703125" style="194" customWidth="1"/>
    <col min="7177" max="7177" width="8.28515625" style="194" customWidth="1"/>
    <col min="7178" max="7181" width="9.28515625" style="194" customWidth="1"/>
    <col min="7182" max="7182" width="13.28515625" style="194" customWidth="1"/>
    <col min="7183" max="7424" width="9.28515625" style="194"/>
    <col min="7425" max="7425" width="8.5703125" style="194" bestFit="1" customWidth="1"/>
    <col min="7426" max="7426" width="8.42578125" style="194" customWidth="1"/>
    <col min="7427" max="7427" width="10.5703125" style="194" customWidth="1"/>
    <col min="7428" max="7428" width="36.7109375" style="194" customWidth="1"/>
    <col min="7429" max="7429" width="42.5703125" style="194" customWidth="1"/>
    <col min="7430" max="7430" width="48.7109375" style="194" customWidth="1"/>
    <col min="7431" max="7431" width="12.7109375" style="194" customWidth="1"/>
    <col min="7432" max="7432" width="10.5703125" style="194" customWidth="1"/>
    <col min="7433" max="7433" width="8.28515625" style="194" customWidth="1"/>
    <col min="7434" max="7437" width="9.28515625" style="194" customWidth="1"/>
    <col min="7438" max="7438" width="13.28515625" style="194" customWidth="1"/>
    <col min="7439" max="7680" width="9.28515625" style="194"/>
    <col min="7681" max="7681" width="8.5703125" style="194" bestFit="1" customWidth="1"/>
    <col min="7682" max="7682" width="8.42578125" style="194" customWidth="1"/>
    <col min="7683" max="7683" width="10.5703125" style="194" customWidth="1"/>
    <col min="7684" max="7684" width="36.7109375" style="194" customWidth="1"/>
    <col min="7685" max="7685" width="42.5703125" style="194" customWidth="1"/>
    <col min="7686" max="7686" width="48.7109375" style="194" customWidth="1"/>
    <col min="7687" max="7687" width="12.7109375" style="194" customWidth="1"/>
    <col min="7688" max="7688" width="10.5703125" style="194" customWidth="1"/>
    <col min="7689" max="7689" width="8.28515625" style="194" customWidth="1"/>
    <col min="7690" max="7693" width="9.28515625" style="194" customWidth="1"/>
    <col min="7694" max="7694" width="13.28515625" style="194" customWidth="1"/>
    <col min="7695" max="7936" width="9.28515625" style="194"/>
    <col min="7937" max="7937" width="8.5703125" style="194" bestFit="1" customWidth="1"/>
    <col min="7938" max="7938" width="8.42578125" style="194" customWidth="1"/>
    <col min="7939" max="7939" width="10.5703125" style="194" customWidth="1"/>
    <col min="7940" max="7940" width="36.7109375" style="194" customWidth="1"/>
    <col min="7941" max="7941" width="42.5703125" style="194" customWidth="1"/>
    <col min="7942" max="7942" width="48.7109375" style="194" customWidth="1"/>
    <col min="7943" max="7943" width="12.7109375" style="194" customWidth="1"/>
    <col min="7944" max="7944" width="10.5703125" style="194" customWidth="1"/>
    <col min="7945" max="7945" width="8.28515625" style="194" customWidth="1"/>
    <col min="7946" max="7949" width="9.28515625" style="194" customWidth="1"/>
    <col min="7950" max="7950" width="13.28515625" style="194" customWidth="1"/>
    <col min="7951" max="8192" width="9.28515625" style="194"/>
    <col min="8193" max="8193" width="8.5703125" style="194" bestFit="1" customWidth="1"/>
    <col min="8194" max="8194" width="8.42578125" style="194" customWidth="1"/>
    <col min="8195" max="8195" width="10.5703125" style="194" customWidth="1"/>
    <col min="8196" max="8196" width="36.7109375" style="194" customWidth="1"/>
    <col min="8197" max="8197" width="42.5703125" style="194" customWidth="1"/>
    <col min="8198" max="8198" width="48.7109375" style="194" customWidth="1"/>
    <col min="8199" max="8199" width="12.7109375" style="194" customWidth="1"/>
    <col min="8200" max="8200" width="10.5703125" style="194" customWidth="1"/>
    <col min="8201" max="8201" width="8.28515625" style="194" customWidth="1"/>
    <col min="8202" max="8205" width="9.28515625" style="194" customWidth="1"/>
    <col min="8206" max="8206" width="13.28515625" style="194" customWidth="1"/>
    <col min="8207" max="8448" width="9.28515625" style="194"/>
    <col min="8449" max="8449" width="8.5703125" style="194" bestFit="1" customWidth="1"/>
    <col min="8450" max="8450" width="8.42578125" style="194" customWidth="1"/>
    <col min="8451" max="8451" width="10.5703125" style="194" customWidth="1"/>
    <col min="8452" max="8452" width="36.7109375" style="194" customWidth="1"/>
    <col min="8453" max="8453" width="42.5703125" style="194" customWidth="1"/>
    <col min="8454" max="8454" width="48.7109375" style="194" customWidth="1"/>
    <col min="8455" max="8455" width="12.7109375" style="194" customWidth="1"/>
    <col min="8456" max="8456" width="10.5703125" style="194" customWidth="1"/>
    <col min="8457" max="8457" width="8.28515625" style="194" customWidth="1"/>
    <col min="8458" max="8461" width="9.28515625" style="194" customWidth="1"/>
    <col min="8462" max="8462" width="13.28515625" style="194" customWidth="1"/>
    <col min="8463" max="8704" width="9.28515625" style="194"/>
    <col min="8705" max="8705" width="8.5703125" style="194" bestFit="1" customWidth="1"/>
    <col min="8706" max="8706" width="8.42578125" style="194" customWidth="1"/>
    <col min="8707" max="8707" width="10.5703125" style="194" customWidth="1"/>
    <col min="8708" max="8708" width="36.7109375" style="194" customWidth="1"/>
    <col min="8709" max="8709" width="42.5703125" style="194" customWidth="1"/>
    <col min="8710" max="8710" width="48.7109375" style="194" customWidth="1"/>
    <col min="8711" max="8711" width="12.7109375" style="194" customWidth="1"/>
    <col min="8712" max="8712" width="10.5703125" style="194" customWidth="1"/>
    <col min="8713" max="8713" width="8.28515625" style="194" customWidth="1"/>
    <col min="8714" max="8717" width="9.28515625" style="194" customWidth="1"/>
    <col min="8718" max="8718" width="13.28515625" style="194" customWidth="1"/>
    <col min="8719" max="8960" width="9.28515625" style="194"/>
    <col min="8961" max="8961" width="8.5703125" style="194" bestFit="1" customWidth="1"/>
    <col min="8962" max="8962" width="8.42578125" style="194" customWidth="1"/>
    <col min="8963" max="8963" width="10.5703125" style="194" customWidth="1"/>
    <col min="8964" max="8964" width="36.7109375" style="194" customWidth="1"/>
    <col min="8965" max="8965" width="42.5703125" style="194" customWidth="1"/>
    <col min="8966" max="8966" width="48.7109375" style="194" customWidth="1"/>
    <col min="8967" max="8967" width="12.7109375" style="194" customWidth="1"/>
    <col min="8968" max="8968" width="10.5703125" style="194" customWidth="1"/>
    <col min="8969" max="8969" width="8.28515625" style="194" customWidth="1"/>
    <col min="8970" max="8973" width="9.28515625" style="194" customWidth="1"/>
    <col min="8974" max="8974" width="13.28515625" style="194" customWidth="1"/>
    <col min="8975" max="9216" width="9.28515625" style="194"/>
    <col min="9217" max="9217" width="8.5703125" style="194" bestFit="1" customWidth="1"/>
    <col min="9218" max="9218" width="8.42578125" style="194" customWidth="1"/>
    <col min="9219" max="9219" width="10.5703125" style="194" customWidth="1"/>
    <col min="9220" max="9220" width="36.7109375" style="194" customWidth="1"/>
    <col min="9221" max="9221" width="42.5703125" style="194" customWidth="1"/>
    <col min="9222" max="9222" width="48.7109375" style="194" customWidth="1"/>
    <col min="9223" max="9223" width="12.7109375" style="194" customWidth="1"/>
    <col min="9224" max="9224" width="10.5703125" style="194" customWidth="1"/>
    <col min="9225" max="9225" width="8.28515625" style="194" customWidth="1"/>
    <col min="9226" max="9229" width="9.28515625" style="194" customWidth="1"/>
    <col min="9230" max="9230" width="13.28515625" style="194" customWidth="1"/>
    <col min="9231" max="9472" width="9.28515625" style="194"/>
    <col min="9473" max="9473" width="8.5703125" style="194" bestFit="1" customWidth="1"/>
    <col min="9474" max="9474" width="8.42578125" style="194" customWidth="1"/>
    <col min="9475" max="9475" width="10.5703125" style="194" customWidth="1"/>
    <col min="9476" max="9476" width="36.7109375" style="194" customWidth="1"/>
    <col min="9477" max="9477" width="42.5703125" style="194" customWidth="1"/>
    <col min="9478" max="9478" width="48.7109375" style="194" customWidth="1"/>
    <col min="9479" max="9479" width="12.7109375" style="194" customWidth="1"/>
    <col min="9480" max="9480" width="10.5703125" style="194" customWidth="1"/>
    <col min="9481" max="9481" width="8.28515625" style="194" customWidth="1"/>
    <col min="9482" max="9485" width="9.28515625" style="194" customWidth="1"/>
    <col min="9486" max="9486" width="13.28515625" style="194" customWidth="1"/>
    <col min="9487" max="9728" width="9.28515625" style="194"/>
    <col min="9729" max="9729" width="8.5703125" style="194" bestFit="1" customWidth="1"/>
    <col min="9730" max="9730" width="8.42578125" style="194" customWidth="1"/>
    <col min="9731" max="9731" width="10.5703125" style="194" customWidth="1"/>
    <col min="9732" max="9732" width="36.7109375" style="194" customWidth="1"/>
    <col min="9733" max="9733" width="42.5703125" style="194" customWidth="1"/>
    <col min="9734" max="9734" width="48.7109375" style="194" customWidth="1"/>
    <col min="9735" max="9735" width="12.7109375" style="194" customWidth="1"/>
    <col min="9736" max="9736" width="10.5703125" style="194" customWidth="1"/>
    <col min="9737" max="9737" width="8.28515625" style="194" customWidth="1"/>
    <col min="9738" max="9741" width="9.28515625" style="194" customWidth="1"/>
    <col min="9742" max="9742" width="13.28515625" style="194" customWidth="1"/>
    <col min="9743" max="9984" width="9.28515625" style="194"/>
    <col min="9985" max="9985" width="8.5703125" style="194" bestFit="1" customWidth="1"/>
    <col min="9986" max="9986" width="8.42578125" style="194" customWidth="1"/>
    <col min="9987" max="9987" width="10.5703125" style="194" customWidth="1"/>
    <col min="9988" max="9988" width="36.7109375" style="194" customWidth="1"/>
    <col min="9989" max="9989" width="42.5703125" style="194" customWidth="1"/>
    <col min="9990" max="9990" width="48.7109375" style="194" customWidth="1"/>
    <col min="9991" max="9991" width="12.7109375" style="194" customWidth="1"/>
    <col min="9992" max="9992" width="10.5703125" style="194" customWidth="1"/>
    <col min="9993" max="9993" width="8.28515625" style="194" customWidth="1"/>
    <col min="9994" max="9997" width="9.28515625" style="194" customWidth="1"/>
    <col min="9998" max="9998" width="13.28515625" style="194" customWidth="1"/>
    <col min="9999" max="10240" width="9.28515625" style="194"/>
    <col min="10241" max="10241" width="8.5703125" style="194" bestFit="1" customWidth="1"/>
    <col min="10242" max="10242" width="8.42578125" style="194" customWidth="1"/>
    <col min="10243" max="10243" width="10.5703125" style="194" customWidth="1"/>
    <col min="10244" max="10244" width="36.7109375" style="194" customWidth="1"/>
    <col min="10245" max="10245" width="42.5703125" style="194" customWidth="1"/>
    <col min="10246" max="10246" width="48.7109375" style="194" customWidth="1"/>
    <col min="10247" max="10247" width="12.7109375" style="194" customWidth="1"/>
    <col min="10248" max="10248" width="10.5703125" style="194" customWidth="1"/>
    <col min="10249" max="10249" width="8.28515625" style="194" customWidth="1"/>
    <col min="10250" max="10253" width="9.28515625" style="194" customWidth="1"/>
    <col min="10254" max="10254" width="13.28515625" style="194" customWidth="1"/>
    <col min="10255" max="10496" width="9.28515625" style="194"/>
    <col min="10497" max="10497" width="8.5703125" style="194" bestFit="1" customWidth="1"/>
    <col min="10498" max="10498" width="8.42578125" style="194" customWidth="1"/>
    <col min="10499" max="10499" width="10.5703125" style="194" customWidth="1"/>
    <col min="10500" max="10500" width="36.7109375" style="194" customWidth="1"/>
    <col min="10501" max="10501" width="42.5703125" style="194" customWidth="1"/>
    <col min="10502" max="10502" width="48.7109375" style="194" customWidth="1"/>
    <col min="10503" max="10503" width="12.7109375" style="194" customWidth="1"/>
    <col min="10504" max="10504" width="10.5703125" style="194" customWidth="1"/>
    <col min="10505" max="10505" width="8.28515625" style="194" customWidth="1"/>
    <col min="10506" max="10509" width="9.28515625" style="194" customWidth="1"/>
    <col min="10510" max="10510" width="13.28515625" style="194" customWidth="1"/>
    <col min="10511" max="10752" width="9.28515625" style="194"/>
    <col min="10753" max="10753" width="8.5703125" style="194" bestFit="1" customWidth="1"/>
    <col min="10754" max="10754" width="8.42578125" style="194" customWidth="1"/>
    <col min="10755" max="10755" width="10.5703125" style="194" customWidth="1"/>
    <col min="10756" max="10756" width="36.7109375" style="194" customWidth="1"/>
    <col min="10757" max="10757" width="42.5703125" style="194" customWidth="1"/>
    <col min="10758" max="10758" width="48.7109375" style="194" customWidth="1"/>
    <col min="10759" max="10759" width="12.7109375" style="194" customWidth="1"/>
    <col min="10760" max="10760" width="10.5703125" style="194" customWidth="1"/>
    <col min="10761" max="10761" width="8.28515625" style="194" customWidth="1"/>
    <col min="10762" max="10765" width="9.28515625" style="194" customWidth="1"/>
    <col min="10766" max="10766" width="13.28515625" style="194" customWidth="1"/>
    <col min="10767" max="11008" width="9.28515625" style="194"/>
    <col min="11009" max="11009" width="8.5703125" style="194" bestFit="1" customWidth="1"/>
    <col min="11010" max="11010" width="8.42578125" style="194" customWidth="1"/>
    <col min="11011" max="11011" width="10.5703125" style="194" customWidth="1"/>
    <col min="11012" max="11012" width="36.7109375" style="194" customWidth="1"/>
    <col min="11013" max="11013" width="42.5703125" style="194" customWidth="1"/>
    <col min="11014" max="11014" width="48.7109375" style="194" customWidth="1"/>
    <col min="11015" max="11015" width="12.7109375" style="194" customWidth="1"/>
    <col min="11016" max="11016" width="10.5703125" style="194" customWidth="1"/>
    <col min="11017" max="11017" width="8.28515625" style="194" customWidth="1"/>
    <col min="11018" max="11021" width="9.28515625" style="194" customWidth="1"/>
    <col min="11022" max="11022" width="13.28515625" style="194" customWidth="1"/>
    <col min="11023" max="11264" width="9.28515625" style="194"/>
    <col min="11265" max="11265" width="8.5703125" style="194" bestFit="1" customWidth="1"/>
    <col min="11266" max="11266" width="8.42578125" style="194" customWidth="1"/>
    <col min="11267" max="11267" width="10.5703125" style="194" customWidth="1"/>
    <col min="11268" max="11268" width="36.7109375" style="194" customWidth="1"/>
    <col min="11269" max="11269" width="42.5703125" style="194" customWidth="1"/>
    <col min="11270" max="11270" width="48.7109375" style="194" customWidth="1"/>
    <col min="11271" max="11271" width="12.7109375" style="194" customWidth="1"/>
    <col min="11272" max="11272" width="10.5703125" style="194" customWidth="1"/>
    <col min="11273" max="11273" width="8.28515625" style="194" customWidth="1"/>
    <col min="11274" max="11277" width="9.28515625" style="194" customWidth="1"/>
    <col min="11278" max="11278" width="13.28515625" style="194" customWidth="1"/>
    <col min="11279" max="11520" width="9.28515625" style="194"/>
    <col min="11521" max="11521" width="8.5703125" style="194" bestFit="1" customWidth="1"/>
    <col min="11522" max="11522" width="8.42578125" style="194" customWidth="1"/>
    <col min="11523" max="11523" width="10.5703125" style="194" customWidth="1"/>
    <col min="11524" max="11524" width="36.7109375" style="194" customWidth="1"/>
    <col min="11525" max="11525" width="42.5703125" style="194" customWidth="1"/>
    <col min="11526" max="11526" width="48.7109375" style="194" customWidth="1"/>
    <col min="11527" max="11527" width="12.7109375" style="194" customWidth="1"/>
    <col min="11528" max="11528" width="10.5703125" style="194" customWidth="1"/>
    <col min="11529" max="11529" width="8.28515625" style="194" customWidth="1"/>
    <col min="11530" max="11533" width="9.28515625" style="194" customWidth="1"/>
    <col min="11534" max="11534" width="13.28515625" style="194" customWidth="1"/>
    <col min="11535" max="11776" width="9.28515625" style="194"/>
    <col min="11777" max="11777" width="8.5703125" style="194" bestFit="1" customWidth="1"/>
    <col min="11778" max="11778" width="8.42578125" style="194" customWidth="1"/>
    <col min="11779" max="11779" width="10.5703125" style="194" customWidth="1"/>
    <col min="11780" max="11780" width="36.7109375" style="194" customWidth="1"/>
    <col min="11781" max="11781" width="42.5703125" style="194" customWidth="1"/>
    <col min="11782" max="11782" width="48.7109375" style="194" customWidth="1"/>
    <col min="11783" max="11783" width="12.7109375" style="194" customWidth="1"/>
    <col min="11784" max="11784" width="10.5703125" style="194" customWidth="1"/>
    <col min="11785" max="11785" width="8.28515625" style="194" customWidth="1"/>
    <col min="11786" max="11789" width="9.28515625" style="194" customWidth="1"/>
    <col min="11790" max="11790" width="13.28515625" style="194" customWidth="1"/>
    <col min="11791" max="12032" width="9.28515625" style="194"/>
    <col min="12033" max="12033" width="8.5703125" style="194" bestFit="1" customWidth="1"/>
    <col min="12034" max="12034" width="8.42578125" style="194" customWidth="1"/>
    <col min="12035" max="12035" width="10.5703125" style="194" customWidth="1"/>
    <col min="12036" max="12036" width="36.7109375" style="194" customWidth="1"/>
    <col min="12037" max="12037" width="42.5703125" style="194" customWidth="1"/>
    <col min="12038" max="12038" width="48.7109375" style="194" customWidth="1"/>
    <col min="12039" max="12039" width="12.7109375" style="194" customWidth="1"/>
    <col min="12040" max="12040" width="10.5703125" style="194" customWidth="1"/>
    <col min="12041" max="12041" width="8.28515625" style="194" customWidth="1"/>
    <col min="12042" max="12045" width="9.28515625" style="194" customWidth="1"/>
    <col min="12046" max="12046" width="13.28515625" style="194" customWidth="1"/>
    <col min="12047" max="12288" width="9.28515625" style="194"/>
    <col min="12289" max="12289" width="8.5703125" style="194" bestFit="1" customWidth="1"/>
    <col min="12290" max="12290" width="8.42578125" style="194" customWidth="1"/>
    <col min="12291" max="12291" width="10.5703125" style="194" customWidth="1"/>
    <col min="12292" max="12292" width="36.7109375" style="194" customWidth="1"/>
    <col min="12293" max="12293" width="42.5703125" style="194" customWidth="1"/>
    <col min="12294" max="12294" width="48.7109375" style="194" customWidth="1"/>
    <col min="12295" max="12295" width="12.7109375" style="194" customWidth="1"/>
    <col min="12296" max="12296" width="10.5703125" style="194" customWidth="1"/>
    <col min="12297" max="12297" width="8.28515625" style="194" customWidth="1"/>
    <col min="12298" max="12301" width="9.28515625" style="194" customWidth="1"/>
    <col min="12302" max="12302" width="13.28515625" style="194" customWidth="1"/>
    <col min="12303" max="12544" width="9.28515625" style="194"/>
    <col min="12545" max="12545" width="8.5703125" style="194" bestFit="1" customWidth="1"/>
    <col min="12546" max="12546" width="8.42578125" style="194" customWidth="1"/>
    <col min="12547" max="12547" width="10.5703125" style="194" customWidth="1"/>
    <col min="12548" max="12548" width="36.7109375" style="194" customWidth="1"/>
    <col min="12549" max="12549" width="42.5703125" style="194" customWidth="1"/>
    <col min="12550" max="12550" width="48.7109375" style="194" customWidth="1"/>
    <col min="12551" max="12551" width="12.7109375" style="194" customWidth="1"/>
    <col min="12552" max="12552" width="10.5703125" style="194" customWidth="1"/>
    <col min="12553" max="12553" width="8.28515625" style="194" customWidth="1"/>
    <col min="12554" max="12557" width="9.28515625" style="194" customWidth="1"/>
    <col min="12558" max="12558" width="13.28515625" style="194" customWidth="1"/>
    <col min="12559" max="12800" width="9.28515625" style="194"/>
    <col min="12801" max="12801" width="8.5703125" style="194" bestFit="1" customWidth="1"/>
    <col min="12802" max="12802" width="8.42578125" style="194" customWidth="1"/>
    <col min="12803" max="12803" width="10.5703125" style="194" customWidth="1"/>
    <col min="12804" max="12804" width="36.7109375" style="194" customWidth="1"/>
    <col min="12805" max="12805" width="42.5703125" style="194" customWidth="1"/>
    <col min="12806" max="12806" width="48.7109375" style="194" customWidth="1"/>
    <col min="12807" max="12807" width="12.7109375" style="194" customWidth="1"/>
    <col min="12808" max="12808" width="10.5703125" style="194" customWidth="1"/>
    <col min="12809" max="12809" width="8.28515625" style="194" customWidth="1"/>
    <col min="12810" max="12813" width="9.28515625" style="194" customWidth="1"/>
    <col min="12814" max="12814" width="13.28515625" style="194" customWidth="1"/>
    <col min="12815" max="13056" width="9.28515625" style="194"/>
    <col min="13057" max="13057" width="8.5703125" style="194" bestFit="1" customWidth="1"/>
    <col min="13058" max="13058" width="8.42578125" style="194" customWidth="1"/>
    <col min="13059" max="13059" width="10.5703125" style="194" customWidth="1"/>
    <col min="13060" max="13060" width="36.7109375" style="194" customWidth="1"/>
    <col min="13061" max="13061" width="42.5703125" style="194" customWidth="1"/>
    <col min="13062" max="13062" width="48.7109375" style="194" customWidth="1"/>
    <col min="13063" max="13063" width="12.7109375" style="194" customWidth="1"/>
    <col min="13064" max="13064" width="10.5703125" style="194" customWidth="1"/>
    <col min="13065" max="13065" width="8.28515625" style="194" customWidth="1"/>
    <col min="13066" max="13069" width="9.28515625" style="194" customWidth="1"/>
    <col min="13070" max="13070" width="13.28515625" style="194" customWidth="1"/>
    <col min="13071" max="13312" width="9.28515625" style="194"/>
    <col min="13313" max="13313" width="8.5703125" style="194" bestFit="1" customWidth="1"/>
    <col min="13314" max="13314" width="8.42578125" style="194" customWidth="1"/>
    <col min="13315" max="13315" width="10.5703125" style="194" customWidth="1"/>
    <col min="13316" max="13316" width="36.7109375" style="194" customWidth="1"/>
    <col min="13317" max="13317" width="42.5703125" style="194" customWidth="1"/>
    <col min="13318" max="13318" width="48.7109375" style="194" customWidth="1"/>
    <col min="13319" max="13319" width="12.7109375" style="194" customWidth="1"/>
    <col min="13320" max="13320" width="10.5703125" style="194" customWidth="1"/>
    <col min="13321" max="13321" width="8.28515625" style="194" customWidth="1"/>
    <col min="13322" max="13325" width="9.28515625" style="194" customWidth="1"/>
    <col min="13326" max="13326" width="13.28515625" style="194" customWidth="1"/>
    <col min="13327" max="13568" width="9.28515625" style="194"/>
    <col min="13569" max="13569" width="8.5703125" style="194" bestFit="1" customWidth="1"/>
    <col min="13570" max="13570" width="8.42578125" style="194" customWidth="1"/>
    <col min="13571" max="13571" width="10.5703125" style="194" customWidth="1"/>
    <col min="13572" max="13572" width="36.7109375" style="194" customWidth="1"/>
    <col min="13573" max="13573" width="42.5703125" style="194" customWidth="1"/>
    <col min="13574" max="13574" width="48.7109375" style="194" customWidth="1"/>
    <col min="13575" max="13575" width="12.7109375" style="194" customWidth="1"/>
    <col min="13576" max="13576" width="10.5703125" style="194" customWidth="1"/>
    <col min="13577" max="13577" width="8.28515625" style="194" customWidth="1"/>
    <col min="13578" max="13581" width="9.28515625" style="194" customWidth="1"/>
    <col min="13582" max="13582" width="13.28515625" style="194" customWidth="1"/>
    <col min="13583" max="13824" width="9.28515625" style="194"/>
    <col min="13825" max="13825" width="8.5703125" style="194" bestFit="1" customWidth="1"/>
    <col min="13826" max="13826" width="8.42578125" style="194" customWidth="1"/>
    <col min="13827" max="13827" width="10.5703125" style="194" customWidth="1"/>
    <col min="13828" max="13828" width="36.7109375" style="194" customWidth="1"/>
    <col min="13829" max="13829" width="42.5703125" style="194" customWidth="1"/>
    <col min="13830" max="13830" width="48.7109375" style="194" customWidth="1"/>
    <col min="13831" max="13831" width="12.7109375" style="194" customWidth="1"/>
    <col min="13832" max="13832" width="10.5703125" style="194" customWidth="1"/>
    <col min="13833" max="13833" width="8.28515625" style="194" customWidth="1"/>
    <col min="13834" max="13837" width="9.28515625" style="194" customWidth="1"/>
    <col min="13838" max="13838" width="13.28515625" style="194" customWidth="1"/>
    <col min="13839" max="14080" width="9.28515625" style="194"/>
    <col min="14081" max="14081" width="8.5703125" style="194" bestFit="1" customWidth="1"/>
    <col min="14082" max="14082" width="8.42578125" style="194" customWidth="1"/>
    <col min="14083" max="14083" width="10.5703125" style="194" customWidth="1"/>
    <col min="14084" max="14084" width="36.7109375" style="194" customWidth="1"/>
    <col min="14085" max="14085" width="42.5703125" style="194" customWidth="1"/>
    <col min="14086" max="14086" width="48.7109375" style="194" customWidth="1"/>
    <col min="14087" max="14087" width="12.7109375" style="194" customWidth="1"/>
    <col min="14088" max="14088" width="10.5703125" style="194" customWidth="1"/>
    <col min="14089" max="14089" width="8.28515625" style="194" customWidth="1"/>
    <col min="14090" max="14093" width="9.28515625" style="194" customWidth="1"/>
    <col min="14094" max="14094" width="13.28515625" style="194" customWidth="1"/>
    <col min="14095" max="14336" width="9.28515625" style="194"/>
    <col min="14337" max="14337" width="8.5703125" style="194" bestFit="1" customWidth="1"/>
    <col min="14338" max="14338" width="8.42578125" style="194" customWidth="1"/>
    <col min="14339" max="14339" width="10.5703125" style="194" customWidth="1"/>
    <col min="14340" max="14340" width="36.7109375" style="194" customWidth="1"/>
    <col min="14341" max="14341" width="42.5703125" style="194" customWidth="1"/>
    <col min="14342" max="14342" width="48.7109375" style="194" customWidth="1"/>
    <col min="14343" max="14343" width="12.7109375" style="194" customWidth="1"/>
    <col min="14344" max="14344" width="10.5703125" style="194" customWidth="1"/>
    <col min="14345" max="14345" width="8.28515625" style="194" customWidth="1"/>
    <col min="14346" max="14349" width="9.28515625" style="194" customWidth="1"/>
    <col min="14350" max="14350" width="13.28515625" style="194" customWidth="1"/>
    <col min="14351" max="14592" width="9.28515625" style="194"/>
    <col min="14593" max="14593" width="8.5703125" style="194" bestFit="1" customWidth="1"/>
    <col min="14594" max="14594" width="8.42578125" style="194" customWidth="1"/>
    <col min="14595" max="14595" width="10.5703125" style="194" customWidth="1"/>
    <col min="14596" max="14596" width="36.7109375" style="194" customWidth="1"/>
    <col min="14597" max="14597" width="42.5703125" style="194" customWidth="1"/>
    <col min="14598" max="14598" width="48.7109375" style="194" customWidth="1"/>
    <col min="14599" max="14599" width="12.7109375" style="194" customWidth="1"/>
    <col min="14600" max="14600" width="10.5703125" style="194" customWidth="1"/>
    <col min="14601" max="14601" width="8.28515625" style="194" customWidth="1"/>
    <col min="14602" max="14605" width="9.28515625" style="194" customWidth="1"/>
    <col min="14606" max="14606" width="13.28515625" style="194" customWidth="1"/>
    <col min="14607" max="14848" width="9.28515625" style="194"/>
    <col min="14849" max="14849" width="8.5703125" style="194" bestFit="1" customWidth="1"/>
    <col min="14850" max="14850" width="8.42578125" style="194" customWidth="1"/>
    <col min="14851" max="14851" width="10.5703125" style="194" customWidth="1"/>
    <col min="14852" max="14852" width="36.7109375" style="194" customWidth="1"/>
    <col min="14853" max="14853" width="42.5703125" style="194" customWidth="1"/>
    <col min="14854" max="14854" width="48.7109375" style="194" customWidth="1"/>
    <col min="14855" max="14855" width="12.7109375" style="194" customWidth="1"/>
    <col min="14856" max="14856" width="10.5703125" style="194" customWidth="1"/>
    <col min="14857" max="14857" width="8.28515625" style="194" customWidth="1"/>
    <col min="14858" max="14861" width="9.28515625" style="194" customWidth="1"/>
    <col min="14862" max="14862" width="13.28515625" style="194" customWidth="1"/>
    <col min="14863" max="15104" width="9.28515625" style="194"/>
    <col min="15105" max="15105" width="8.5703125" style="194" bestFit="1" customWidth="1"/>
    <col min="15106" max="15106" width="8.42578125" style="194" customWidth="1"/>
    <col min="15107" max="15107" width="10.5703125" style="194" customWidth="1"/>
    <col min="15108" max="15108" width="36.7109375" style="194" customWidth="1"/>
    <col min="15109" max="15109" width="42.5703125" style="194" customWidth="1"/>
    <col min="15110" max="15110" width="48.7109375" style="194" customWidth="1"/>
    <col min="15111" max="15111" width="12.7109375" style="194" customWidth="1"/>
    <col min="15112" max="15112" width="10.5703125" style="194" customWidth="1"/>
    <col min="15113" max="15113" width="8.28515625" style="194" customWidth="1"/>
    <col min="15114" max="15117" width="9.28515625" style="194" customWidth="1"/>
    <col min="15118" max="15118" width="13.28515625" style="194" customWidth="1"/>
    <col min="15119" max="15360" width="9.28515625" style="194"/>
    <col min="15361" max="15361" width="8.5703125" style="194" bestFit="1" customWidth="1"/>
    <col min="15362" max="15362" width="8.42578125" style="194" customWidth="1"/>
    <col min="15363" max="15363" width="10.5703125" style="194" customWidth="1"/>
    <col min="15364" max="15364" width="36.7109375" style="194" customWidth="1"/>
    <col min="15365" max="15365" width="42.5703125" style="194" customWidth="1"/>
    <col min="15366" max="15366" width="48.7109375" style="194" customWidth="1"/>
    <col min="15367" max="15367" width="12.7109375" style="194" customWidth="1"/>
    <col min="15368" max="15368" width="10.5703125" style="194" customWidth="1"/>
    <col min="15369" max="15369" width="8.28515625" style="194" customWidth="1"/>
    <col min="15370" max="15373" width="9.28515625" style="194" customWidth="1"/>
    <col min="15374" max="15374" width="13.28515625" style="194" customWidth="1"/>
    <col min="15375" max="15616" width="9.28515625" style="194"/>
    <col min="15617" max="15617" width="8.5703125" style="194" bestFit="1" customWidth="1"/>
    <col min="15618" max="15618" width="8.42578125" style="194" customWidth="1"/>
    <col min="15619" max="15619" width="10.5703125" style="194" customWidth="1"/>
    <col min="15620" max="15620" width="36.7109375" style="194" customWidth="1"/>
    <col min="15621" max="15621" width="42.5703125" style="194" customWidth="1"/>
    <col min="15622" max="15622" width="48.7109375" style="194" customWidth="1"/>
    <col min="15623" max="15623" width="12.7109375" style="194" customWidth="1"/>
    <col min="15624" max="15624" width="10.5703125" style="194" customWidth="1"/>
    <col min="15625" max="15625" width="8.28515625" style="194" customWidth="1"/>
    <col min="15626" max="15629" width="9.28515625" style="194" customWidth="1"/>
    <col min="15630" max="15630" width="13.28515625" style="194" customWidth="1"/>
    <col min="15631" max="15872" width="9.28515625" style="194"/>
    <col min="15873" max="15873" width="8.5703125" style="194" bestFit="1" customWidth="1"/>
    <col min="15874" max="15874" width="8.42578125" style="194" customWidth="1"/>
    <col min="15875" max="15875" width="10.5703125" style="194" customWidth="1"/>
    <col min="15876" max="15876" width="36.7109375" style="194" customWidth="1"/>
    <col min="15877" max="15877" width="42.5703125" style="194" customWidth="1"/>
    <col min="15878" max="15878" width="48.7109375" style="194" customWidth="1"/>
    <col min="15879" max="15879" width="12.7109375" style="194" customWidth="1"/>
    <col min="15880" max="15880" width="10.5703125" style="194" customWidth="1"/>
    <col min="15881" max="15881" width="8.28515625" style="194" customWidth="1"/>
    <col min="15882" max="15885" width="9.28515625" style="194" customWidth="1"/>
    <col min="15886" max="15886" width="13.28515625" style="194" customWidth="1"/>
    <col min="15887" max="16128" width="9.28515625" style="194"/>
    <col min="16129" max="16129" width="8.5703125" style="194" bestFit="1" customWidth="1"/>
    <col min="16130" max="16130" width="8.42578125" style="194" customWidth="1"/>
    <col min="16131" max="16131" width="10.5703125" style="194" customWidth="1"/>
    <col min="16132" max="16132" width="36.7109375" style="194" customWidth="1"/>
    <col min="16133" max="16133" width="42.5703125" style="194" customWidth="1"/>
    <col min="16134" max="16134" width="48.7109375" style="194" customWidth="1"/>
    <col min="16135" max="16135" width="12.7109375" style="194" customWidth="1"/>
    <col min="16136" max="16136" width="10.5703125" style="194" customWidth="1"/>
    <col min="16137" max="16137" width="8.28515625" style="194" customWidth="1"/>
    <col min="16138" max="16141" width="9.28515625" style="194" customWidth="1"/>
    <col min="16142" max="16142" width="13.28515625" style="194" customWidth="1"/>
    <col min="16143" max="16384" width="9.28515625" style="194"/>
  </cols>
  <sheetData>
    <row r="1" spans="1:9" ht="19.5" customHeight="1">
      <c r="A1" s="192" t="s">
        <v>113</v>
      </c>
      <c r="C1" s="1217"/>
      <c r="D1" s="1217"/>
    </row>
    <row r="2" spans="1:9" ht="15.75" customHeight="1">
      <c r="C2" s="198" t="s">
        <v>183</v>
      </c>
      <c r="D2" s="198"/>
      <c r="E2" s="1218"/>
      <c r="F2" s="1218"/>
      <c r="G2" s="1218"/>
      <c r="H2" s="1218"/>
      <c r="I2" s="199"/>
    </row>
    <row r="3" spans="1:9" ht="6.75" customHeight="1"/>
    <row r="4" spans="1:9" s="203" customFormat="1" ht="28.5">
      <c r="A4" s="200">
        <f>Today_Date</f>
        <v>42577</v>
      </c>
      <c r="B4" s="201" t="s">
        <v>79</v>
      </c>
      <c r="C4" s="202" t="s">
        <v>108</v>
      </c>
      <c r="D4" s="202" t="s">
        <v>109</v>
      </c>
      <c r="E4" s="202" t="s">
        <v>110</v>
      </c>
      <c r="F4" s="201" t="s">
        <v>79</v>
      </c>
      <c r="G4" s="202" t="s">
        <v>81</v>
      </c>
      <c r="H4" s="201" t="s">
        <v>116</v>
      </c>
      <c r="I4" s="201" t="s">
        <v>111</v>
      </c>
    </row>
    <row r="5" spans="1:9" s="536" customFormat="1" ht="15">
      <c r="A5" s="533"/>
      <c r="B5" s="534"/>
      <c r="C5" s="535"/>
      <c r="D5" s="535"/>
      <c r="E5" s="535"/>
      <c r="F5" s="534"/>
      <c r="G5" s="535"/>
      <c r="H5" s="534"/>
      <c r="I5" s="534"/>
    </row>
  </sheetData>
  <mergeCells count="2">
    <mergeCell ref="C1:D1"/>
    <mergeCell ref="E2:H2"/>
  </mergeCells>
  <hyperlinks>
    <hyperlink ref="A1" location="Europe!A1" display="Back"/>
  </hyperlinks>
  <printOptions horizontalCentered="1"/>
  <pageMargins left="0.25" right="0.25" top="1" bottom="1" header="0.5" footer="0.5"/>
  <pageSetup scale="80" orientation="landscape" horizontalDpi="200" verticalDpi="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tint="0.79998168889431442"/>
  </sheetPr>
  <dimension ref="A1:AY105"/>
  <sheetViews>
    <sheetView showGridLines="0" topLeftCell="A6" zoomScale="85" zoomScaleNormal="85" workbookViewId="0">
      <pane xSplit="1" ySplit="1" topLeftCell="B27" activePane="bottomRight" state="frozen"/>
      <selection activeCell="A39" sqref="A39:U39"/>
      <selection pane="topRight" activeCell="A39" sqref="A39:U39"/>
      <selection pane="bottomLeft" activeCell="A39" sqref="A39:U39"/>
      <selection pane="bottomRight" activeCell="A7" sqref="A7:XFD27"/>
    </sheetView>
  </sheetViews>
  <sheetFormatPr defaultColWidth="10.42578125" defaultRowHeight="15"/>
  <cols>
    <col min="1" max="1" width="17.5703125" customWidth="1"/>
    <col min="2" max="2" width="11.42578125" customWidth="1"/>
    <col min="3" max="3" width="23.5703125" customWidth="1"/>
    <col min="4" max="5" width="13.42578125" customWidth="1"/>
    <col min="6" max="6" width="12.42578125" customWidth="1"/>
    <col min="7" max="7" width="9.7109375" customWidth="1"/>
    <col min="8" max="8" width="13.42578125" customWidth="1"/>
    <col min="9" max="9" width="12.5703125" customWidth="1"/>
    <col min="10" max="10" width="1.5703125" customWidth="1"/>
    <col min="11" max="11" width="10.7109375" customWidth="1"/>
    <col min="12" max="12" width="11.28515625" customWidth="1"/>
    <col min="13" max="14" width="11" customWidth="1"/>
    <col min="15" max="15" width="12" customWidth="1"/>
    <col min="16" max="16" width="17.7109375" bestFit="1" customWidth="1"/>
    <col min="17" max="17" width="10.5703125" customWidth="1"/>
    <col min="18" max="18" width="1.7109375" customWidth="1"/>
    <col min="19" max="20" width="10.42578125" customWidth="1"/>
    <col min="21" max="21" width="13.42578125" customWidth="1"/>
    <col min="22" max="22" width="13.5703125" customWidth="1"/>
    <col min="23" max="23" width="12.5703125" customWidth="1"/>
    <col min="24" max="24" width="12.7109375" customWidth="1"/>
    <col min="25" max="25" width="13.5703125" customWidth="1"/>
    <col min="26" max="26" width="12.7109375" customWidth="1"/>
    <col min="27" max="27" width="13.7109375" customWidth="1"/>
    <col min="28" max="28" width="14.42578125" customWidth="1"/>
    <col min="29" max="29" width="14" customWidth="1"/>
    <col min="30" max="30" width="14.42578125" customWidth="1"/>
    <col min="31" max="31" width="14.5703125" customWidth="1"/>
    <col min="32" max="32" width="11.5703125" customWidth="1"/>
    <col min="33" max="33" width="1.42578125" customWidth="1"/>
    <col min="34" max="35" width="37.42578125" customWidth="1"/>
    <col min="36" max="36" width="19.5703125" customWidth="1"/>
    <col min="37" max="37" width="11.5703125" customWidth="1"/>
    <col min="38" max="38" width="13.42578125" customWidth="1"/>
    <col min="39" max="40" width="21.42578125" customWidth="1"/>
    <col min="41" max="41" width="1.5703125" customWidth="1"/>
    <col min="42" max="44" width="10.42578125" hidden="1" customWidth="1"/>
    <col min="45" max="45" width="11.7109375" hidden="1" customWidth="1"/>
    <col min="46" max="46" width="11.42578125" hidden="1" customWidth="1"/>
  </cols>
  <sheetData>
    <row r="1" spans="1:46" ht="19.5">
      <c r="A1" s="31"/>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295"/>
      <c r="AG1" s="296"/>
      <c r="AH1" s="297"/>
      <c r="AI1" s="177"/>
      <c r="AJ1" s="177"/>
      <c r="AK1" s="190"/>
      <c r="AL1" s="190"/>
      <c r="AM1" s="298"/>
      <c r="AN1" s="298"/>
      <c r="AO1" s="299"/>
      <c r="AP1" s="177"/>
      <c r="AQ1" s="177"/>
      <c r="AR1" s="177"/>
      <c r="AS1" s="177"/>
      <c r="AT1" s="177"/>
    </row>
    <row r="2" spans="1:46" ht="20.25" thickBot="1">
      <c r="A2" s="31" t="s">
        <v>41</v>
      </c>
      <c r="B2" s="177"/>
      <c r="C2" s="177"/>
      <c r="D2" s="177"/>
      <c r="E2" s="177"/>
      <c r="F2" s="177"/>
      <c r="G2" s="177"/>
      <c r="H2" s="177"/>
      <c r="I2" s="177"/>
      <c r="J2" s="177"/>
      <c r="K2" s="177"/>
      <c r="L2" s="177"/>
      <c r="M2" s="177"/>
      <c r="N2" s="177"/>
      <c r="O2" s="177"/>
      <c r="P2" s="177"/>
      <c r="Q2" s="177"/>
      <c r="R2" s="177"/>
      <c r="S2" s="177"/>
      <c r="T2" s="177"/>
      <c r="U2" s="177"/>
      <c r="V2" s="177"/>
      <c r="W2" s="177"/>
      <c r="X2" s="177"/>
      <c r="Y2" s="177"/>
      <c r="Z2" s="177"/>
      <c r="AA2" s="177"/>
      <c r="AB2" s="177"/>
      <c r="AC2" s="177"/>
      <c r="AD2" s="177"/>
      <c r="AE2" s="177"/>
      <c r="AF2" s="295"/>
      <c r="AG2" s="296"/>
      <c r="AH2" s="297"/>
      <c r="AI2" s="177"/>
      <c r="AJ2" s="177"/>
      <c r="AK2" s="190"/>
      <c r="AL2" s="190"/>
      <c r="AM2" s="298"/>
      <c r="AN2" s="298"/>
      <c r="AO2" s="299"/>
      <c r="AP2" s="177"/>
      <c r="AQ2" s="177"/>
      <c r="AR2" s="177"/>
      <c r="AS2" s="177"/>
      <c r="AT2" s="177"/>
    </row>
    <row r="3" spans="1:46" s="301" customFormat="1" ht="18.75" customHeight="1" thickBot="1">
      <c r="A3" s="300" t="s">
        <v>42</v>
      </c>
      <c r="K3" s="1221" t="s">
        <v>43</v>
      </c>
      <c r="L3" s="1222"/>
      <c r="M3" s="1222"/>
      <c r="N3" s="1222"/>
      <c r="O3" s="1222"/>
      <c r="P3" s="1222"/>
      <c r="Q3" s="1223"/>
      <c r="S3" s="1224" t="s">
        <v>44</v>
      </c>
      <c r="T3" s="1225"/>
      <c r="U3" s="1225"/>
      <c r="V3" s="1225"/>
      <c r="W3" s="1225"/>
      <c r="X3" s="1225"/>
      <c r="Y3" s="1225"/>
      <c r="Z3" s="1225"/>
      <c r="AA3" s="1225"/>
      <c r="AB3" s="1225"/>
      <c r="AC3" s="1225"/>
      <c r="AD3" s="1225"/>
      <c r="AE3" s="1225"/>
      <c r="AF3" s="1226"/>
      <c r="AG3" s="302"/>
      <c r="AH3" s="1227" t="s">
        <v>45</v>
      </c>
      <c r="AI3" s="1228"/>
      <c r="AJ3" s="1228"/>
      <c r="AK3" s="1228"/>
      <c r="AL3" s="1228"/>
      <c r="AM3" s="1228"/>
      <c r="AN3" s="1229"/>
      <c r="AO3" s="303"/>
      <c r="AP3" s="1230" t="s">
        <v>46</v>
      </c>
      <c r="AQ3" s="1231"/>
      <c r="AR3" s="1231"/>
      <c r="AS3" s="1231"/>
      <c r="AT3" s="1232"/>
    </row>
    <row r="4" spans="1:46" ht="16.5" thickBot="1">
      <c r="A4" s="304"/>
      <c r="B4" s="304" t="s">
        <v>36</v>
      </c>
      <c r="C4" s="304"/>
      <c r="D4" s="304"/>
      <c r="E4" s="304"/>
      <c r="F4" s="304"/>
      <c r="G4" s="304"/>
      <c r="H4" s="304"/>
      <c r="I4" s="304"/>
      <c r="J4" s="304"/>
      <c r="K4" s="304"/>
      <c r="L4" s="304"/>
      <c r="M4" s="304"/>
      <c r="N4" s="304"/>
      <c r="O4" s="304"/>
      <c r="P4" s="304"/>
      <c r="Q4" s="304"/>
      <c r="R4" s="304"/>
      <c r="S4" s="304"/>
      <c r="T4" s="304"/>
      <c r="U4" s="304"/>
      <c r="V4" s="304"/>
      <c r="W4" s="304"/>
      <c r="X4" s="304"/>
      <c r="Y4" s="304"/>
      <c r="Z4" s="304" t="s">
        <v>36</v>
      </c>
      <c r="AA4" s="304"/>
      <c r="AB4" s="304"/>
      <c r="AC4" s="304"/>
      <c r="AD4" s="304"/>
      <c r="AE4" s="304" t="s">
        <v>36</v>
      </c>
      <c r="AF4" s="305"/>
      <c r="AG4" s="306"/>
      <c r="AH4" s="307"/>
      <c r="AI4" s="304"/>
      <c r="AJ4" s="304"/>
      <c r="AK4" s="308"/>
      <c r="AL4" s="308"/>
      <c r="AM4" s="309"/>
      <c r="AN4" s="298"/>
      <c r="AO4" s="299"/>
      <c r="AP4" s="303" t="s">
        <v>36</v>
      </c>
      <c r="AQ4" s="303"/>
      <c r="AR4" s="303" t="s">
        <v>36</v>
      </c>
      <c r="AS4" s="304"/>
      <c r="AT4" s="304"/>
    </row>
    <row r="5" spans="1:46" ht="19.5" customHeight="1" thickTop="1" thickBot="1">
      <c r="A5" s="304" t="s">
        <v>36</v>
      </c>
      <c r="B5" s="304"/>
      <c r="C5" s="304"/>
      <c r="D5" s="304"/>
      <c r="E5" s="304"/>
      <c r="F5" s="304"/>
      <c r="G5" s="304"/>
      <c r="H5" s="304"/>
      <c r="I5" s="304"/>
      <c r="J5" s="304"/>
      <c r="K5" s="304" t="s">
        <v>47</v>
      </c>
      <c r="L5" s="304" t="s">
        <v>48</v>
      </c>
      <c r="M5" s="304" t="s">
        <v>49</v>
      </c>
      <c r="N5" s="304" t="s">
        <v>50</v>
      </c>
      <c r="O5" s="310"/>
      <c r="P5" s="304"/>
      <c r="Q5" s="304"/>
      <c r="R5" s="304"/>
      <c r="S5" s="304" t="s">
        <v>51</v>
      </c>
      <c r="T5" s="304" t="s">
        <v>52</v>
      </c>
      <c r="U5" s="311" t="s">
        <v>53</v>
      </c>
      <c r="V5" s="312" t="s">
        <v>54</v>
      </c>
      <c r="W5" s="304" t="s">
        <v>55</v>
      </c>
      <c r="X5" s="304" t="s">
        <v>56</v>
      </c>
      <c r="Y5" s="304" t="s">
        <v>57</v>
      </c>
      <c r="Z5" s="304" t="s">
        <v>58</v>
      </c>
      <c r="AA5" s="304" t="s">
        <v>59</v>
      </c>
      <c r="AB5" s="304" t="s">
        <v>60</v>
      </c>
      <c r="AC5" s="313" t="s">
        <v>61</v>
      </c>
      <c r="AD5" s="313" t="s">
        <v>62</v>
      </c>
      <c r="AE5" s="313" t="s">
        <v>63</v>
      </c>
      <c r="AF5" s="314"/>
      <c r="AG5" s="315"/>
      <c r="AH5" s="307"/>
      <c r="AI5" s="304"/>
      <c r="AJ5" s="304"/>
      <c r="AK5" s="308"/>
      <c r="AL5" s="308"/>
      <c r="AM5" s="1233" t="s">
        <v>64</v>
      </c>
      <c r="AN5" s="1234"/>
      <c r="AO5" s="316"/>
      <c r="AP5" s="317" t="s">
        <v>65</v>
      </c>
      <c r="AQ5" s="318"/>
      <c r="AR5" s="319"/>
      <c r="AS5" s="304"/>
      <c r="AT5" s="304"/>
    </row>
    <row r="6" spans="1:46" s="345" customFormat="1" ht="81.75" customHeight="1" thickBot="1">
      <c r="A6" s="320" t="s">
        <v>1</v>
      </c>
      <c r="B6" s="321" t="s">
        <v>301</v>
      </c>
      <c r="C6" s="321" t="s">
        <v>66</v>
      </c>
      <c r="D6" s="321" t="s">
        <v>2</v>
      </c>
      <c r="E6" s="321" t="s">
        <v>67</v>
      </c>
      <c r="F6" s="321" t="s">
        <v>3</v>
      </c>
      <c r="G6" s="321" t="s">
        <v>336</v>
      </c>
      <c r="H6" s="321" t="s">
        <v>4</v>
      </c>
      <c r="I6" s="322" t="s">
        <v>5</v>
      </c>
      <c r="J6" s="323"/>
      <c r="K6" s="68" t="str">
        <f>China!K6</f>
        <v>Booking  for 
Q116</v>
      </c>
      <c r="L6" s="69" t="str">
        <f>China!L6</f>
        <v>Booking  for 
Q216</v>
      </c>
      <c r="M6" s="69" t="str">
        <f>China!M6</f>
        <v>Booking  for 
Q316</v>
      </c>
      <c r="N6" s="69" t="str">
        <f>China!N6</f>
        <v>Booking  for 
Q416</v>
      </c>
      <c r="O6" s="324" t="s">
        <v>68</v>
      </c>
      <c r="P6" s="325" t="s">
        <v>69</v>
      </c>
      <c r="Q6" s="326" t="s">
        <v>70</v>
      </c>
      <c r="R6" s="323"/>
      <c r="S6" s="327" t="s">
        <v>302</v>
      </c>
      <c r="T6" s="328" t="s">
        <v>71</v>
      </c>
      <c r="U6" s="329" t="s">
        <v>121</v>
      </c>
      <c r="V6" s="330" t="s">
        <v>308</v>
      </c>
      <c r="W6" s="331" t="s">
        <v>73</v>
      </c>
      <c r="X6" s="332" t="s">
        <v>74</v>
      </c>
      <c r="Y6" s="537" t="s">
        <v>75</v>
      </c>
      <c r="Z6" s="538" t="s">
        <v>76</v>
      </c>
      <c r="AA6" s="539" t="s">
        <v>77</v>
      </c>
      <c r="AB6" s="538" t="s">
        <v>78</v>
      </c>
      <c r="AC6" s="336" t="s">
        <v>303</v>
      </c>
      <c r="AD6" s="336" t="s">
        <v>307</v>
      </c>
      <c r="AE6" s="336" t="s">
        <v>305</v>
      </c>
      <c r="AF6" s="337" t="s">
        <v>309</v>
      </c>
      <c r="AG6" s="338"/>
      <c r="AH6" s="540" t="s">
        <v>79</v>
      </c>
      <c r="AI6" s="540" t="s">
        <v>80</v>
      </c>
      <c r="AJ6" s="540" t="s">
        <v>81</v>
      </c>
      <c r="AK6" s="541" t="s">
        <v>82</v>
      </c>
      <c r="AL6" s="341" t="s">
        <v>83</v>
      </c>
      <c r="AM6" s="342" t="s">
        <v>184</v>
      </c>
      <c r="AN6" s="343" t="s">
        <v>85</v>
      </c>
      <c r="AO6" s="344"/>
      <c r="AP6" s="91" t="str">
        <f>China!AP6</f>
        <v>FCST
Q116</v>
      </c>
      <c r="AQ6" s="92" t="str">
        <f>China!AQ6</f>
        <v>Funnel
Q116</v>
      </c>
      <c r="AR6" s="93" t="str">
        <f>China!AR6</f>
        <v>AOP
Q116</v>
      </c>
      <c r="AS6" s="325" t="s">
        <v>86</v>
      </c>
      <c r="AT6" s="335" t="s">
        <v>87</v>
      </c>
    </row>
    <row r="7" spans="1:46" s="564" customFormat="1" ht="52.5" customHeight="1">
      <c r="A7" s="542"/>
      <c r="B7" s="543"/>
      <c r="C7" s="115"/>
      <c r="D7" s="544"/>
      <c r="E7" s="544"/>
      <c r="F7" s="700"/>
      <c r="G7" s="700"/>
      <c r="H7" s="545"/>
      <c r="I7" s="546"/>
      <c r="J7" s="702"/>
      <c r="K7" s="547"/>
      <c r="L7" s="548"/>
      <c r="M7" s="548"/>
      <c r="N7" s="548"/>
      <c r="O7" s="703"/>
      <c r="P7" s="549"/>
      <c r="Q7" s="550"/>
      <c r="R7" s="551"/>
      <c r="S7" s="552"/>
      <c r="T7" s="553"/>
      <c r="U7" s="553"/>
      <c r="V7" s="689"/>
      <c r="W7" s="554"/>
      <c r="X7" s="984"/>
      <c r="Y7" s="555"/>
      <c r="Z7" s="984"/>
      <c r="AA7" s="985"/>
      <c r="AB7" s="984"/>
      <c r="AC7" s="556"/>
      <c r="AD7" s="556"/>
      <c r="AE7" s="556"/>
      <c r="AF7" s="557"/>
      <c r="AG7" s="1045"/>
      <c r="AH7" s="558"/>
      <c r="AI7" s="558"/>
      <c r="AJ7" s="558"/>
      <c r="AK7" s="558"/>
      <c r="AL7" s="558"/>
      <c r="AM7" s="559"/>
      <c r="AN7" s="789"/>
      <c r="AO7" s="560"/>
      <c r="AP7" s="690"/>
      <c r="AQ7" s="561"/>
      <c r="AR7" s="562"/>
      <c r="AS7" s="563"/>
      <c r="AT7" s="1143"/>
    </row>
    <row r="8" spans="1:46" s="564" customFormat="1" ht="52.5" customHeight="1">
      <c r="A8" s="542"/>
      <c r="B8" s="543"/>
      <c r="C8" s="115"/>
      <c r="D8" s="544"/>
      <c r="E8" s="544"/>
      <c r="F8" s="700"/>
      <c r="G8" s="700"/>
      <c r="H8" s="545"/>
      <c r="I8" s="546"/>
      <c r="J8" s="702"/>
      <c r="K8" s="547"/>
      <c r="L8" s="548"/>
      <c r="M8" s="548"/>
      <c r="N8" s="548"/>
      <c r="O8" s="703"/>
      <c r="P8" s="549"/>
      <c r="Q8" s="550"/>
      <c r="R8" s="551"/>
      <c r="S8" s="552"/>
      <c r="T8" s="553"/>
      <c r="U8" s="553"/>
      <c r="V8" s="689"/>
      <c r="W8" s="554"/>
      <c r="X8" s="984"/>
      <c r="Y8" s="555"/>
      <c r="Z8" s="984"/>
      <c r="AA8" s="985"/>
      <c r="AB8" s="984"/>
      <c r="AC8" s="556"/>
      <c r="AD8" s="556"/>
      <c r="AE8" s="556"/>
      <c r="AF8" s="557"/>
      <c r="AG8" s="1045"/>
      <c r="AH8" s="558"/>
      <c r="AI8" s="558"/>
      <c r="AJ8" s="558"/>
      <c r="AK8" s="558"/>
      <c r="AL8" s="558"/>
      <c r="AM8" s="559"/>
      <c r="AN8" s="789"/>
      <c r="AO8" s="560"/>
      <c r="AP8" s="690"/>
      <c r="AQ8" s="561"/>
      <c r="AR8" s="562"/>
      <c r="AS8" s="563"/>
      <c r="AT8" s="1143"/>
    </row>
    <row r="9" spans="1:46" s="564" customFormat="1" ht="52.5" customHeight="1">
      <c r="A9" s="542"/>
      <c r="B9" s="543"/>
      <c r="C9" s="115"/>
      <c r="D9" s="544"/>
      <c r="E9" s="544"/>
      <c r="F9" s="700"/>
      <c r="G9" s="700"/>
      <c r="H9" s="545"/>
      <c r="I9" s="546"/>
      <c r="J9" s="702"/>
      <c r="K9" s="547"/>
      <c r="L9" s="548"/>
      <c r="M9" s="548"/>
      <c r="N9" s="548"/>
      <c r="O9" s="703"/>
      <c r="P9" s="549"/>
      <c r="Q9" s="550"/>
      <c r="R9" s="551"/>
      <c r="S9" s="552"/>
      <c r="T9" s="553"/>
      <c r="U9" s="553"/>
      <c r="V9" s="689"/>
      <c r="W9" s="554"/>
      <c r="X9" s="984"/>
      <c r="Y9" s="555"/>
      <c r="Z9" s="984"/>
      <c r="AA9" s="985"/>
      <c r="AB9" s="984"/>
      <c r="AC9" s="556"/>
      <c r="AD9" s="556"/>
      <c r="AE9" s="556"/>
      <c r="AF9" s="557"/>
      <c r="AG9" s="1045"/>
      <c r="AH9" s="558"/>
      <c r="AI9" s="558"/>
      <c r="AJ9" s="558"/>
      <c r="AK9" s="558"/>
      <c r="AL9" s="558"/>
      <c r="AM9" s="559"/>
      <c r="AN9" s="789"/>
      <c r="AO9" s="560"/>
      <c r="AP9" s="690"/>
      <c r="AQ9" s="561"/>
      <c r="AR9" s="562"/>
      <c r="AS9" s="563"/>
      <c r="AT9" s="1143"/>
    </row>
    <row r="10" spans="1:46" s="564" customFormat="1" ht="52.5" customHeight="1">
      <c r="A10" s="542"/>
      <c r="B10" s="543"/>
      <c r="C10" s="115"/>
      <c r="D10" s="544"/>
      <c r="E10" s="544"/>
      <c r="F10" s="700"/>
      <c r="G10" s="700"/>
      <c r="H10" s="545"/>
      <c r="I10" s="546"/>
      <c r="J10" s="702"/>
      <c r="K10" s="547"/>
      <c r="L10" s="548"/>
      <c r="M10" s="548"/>
      <c r="N10" s="548"/>
      <c r="O10" s="703"/>
      <c r="P10" s="549"/>
      <c r="Q10" s="550"/>
      <c r="R10" s="551"/>
      <c r="S10" s="552"/>
      <c r="T10" s="553"/>
      <c r="U10" s="553"/>
      <c r="V10" s="689"/>
      <c r="W10" s="554"/>
      <c r="X10" s="984"/>
      <c r="Y10" s="555"/>
      <c r="Z10" s="984"/>
      <c r="AA10" s="985"/>
      <c r="AB10" s="984"/>
      <c r="AC10" s="556"/>
      <c r="AD10" s="556"/>
      <c r="AE10" s="556"/>
      <c r="AF10" s="557"/>
      <c r="AG10" s="1045"/>
      <c r="AH10" s="558"/>
      <c r="AI10" s="558"/>
      <c r="AJ10" s="558"/>
      <c r="AK10" s="558"/>
      <c r="AL10" s="558"/>
      <c r="AM10" s="559"/>
      <c r="AN10" s="789"/>
      <c r="AO10" s="560"/>
      <c r="AP10" s="690"/>
      <c r="AQ10" s="561"/>
      <c r="AR10" s="562"/>
      <c r="AS10" s="563"/>
      <c r="AT10" s="1143"/>
    </row>
    <row r="11" spans="1:46" s="564" customFormat="1" ht="52.5" customHeight="1" thickBot="1">
      <c r="A11" s="1144"/>
      <c r="B11" s="543"/>
      <c r="C11" s="115"/>
      <c r="D11" s="544"/>
      <c r="E11" s="544"/>
      <c r="F11" s="700"/>
      <c r="G11" s="700"/>
      <c r="H11" s="545"/>
      <c r="I11" s="546"/>
      <c r="J11" s="702"/>
      <c r="K11" s="547"/>
      <c r="L11" s="1142"/>
      <c r="M11" s="548"/>
      <c r="N11" s="548"/>
      <c r="O11" s="703"/>
      <c r="P11" s="549"/>
      <c r="Q11" s="983"/>
      <c r="R11" s="551"/>
      <c r="S11" s="552"/>
      <c r="T11" s="553"/>
      <c r="U11" s="553"/>
      <c r="V11" s="689"/>
      <c r="W11" s="554"/>
      <c r="X11" s="984"/>
      <c r="Y11" s="555"/>
      <c r="Z11" s="984"/>
      <c r="AA11" s="985"/>
      <c r="AB11" s="984"/>
      <c r="AC11" s="556"/>
      <c r="AD11" s="556"/>
      <c r="AE11" s="556"/>
      <c r="AF11" s="557"/>
      <c r="AG11" s="1045"/>
      <c r="AH11" s="558"/>
      <c r="AI11" s="558"/>
      <c r="AJ11" s="558"/>
      <c r="AK11" s="558"/>
      <c r="AL11" s="558"/>
      <c r="AM11" s="559"/>
      <c r="AN11" s="789"/>
      <c r="AO11" s="560"/>
      <c r="AP11" s="690"/>
      <c r="AQ11" s="561"/>
      <c r="AR11" s="562"/>
      <c r="AS11" s="563"/>
      <c r="AT11" s="1143"/>
    </row>
    <row r="12" spans="1:46" s="1005" customFormat="1" ht="52.5" customHeight="1" thickBot="1">
      <c r="A12" s="986"/>
      <c r="B12" s="543"/>
      <c r="C12" s="115"/>
      <c r="D12" s="114"/>
      <c r="E12" s="544"/>
      <c r="F12" s="700"/>
      <c r="G12" s="700"/>
      <c r="H12" s="545"/>
      <c r="I12" s="546"/>
      <c r="J12" s="702"/>
      <c r="K12" s="547"/>
      <c r="L12" s="549"/>
      <c r="M12" s="548"/>
      <c r="N12" s="548"/>
      <c r="O12" s="703"/>
      <c r="P12" s="569"/>
      <c r="Q12" s="983"/>
      <c r="R12" s="987"/>
      <c r="S12" s="988"/>
      <c r="T12" s="989"/>
      <c r="U12" s="989"/>
      <c r="V12" s="990"/>
      <c r="W12" s="991"/>
      <c r="X12" s="992"/>
      <c r="Y12" s="993"/>
      <c r="Z12" s="992"/>
      <c r="AA12" s="994"/>
      <c r="AB12" s="992"/>
      <c r="AC12" s="995"/>
      <c r="AD12" s="995"/>
      <c r="AE12" s="995"/>
      <c r="AF12" s="996"/>
      <c r="AG12" s="1046"/>
      <c r="AH12" s="997"/>
      <c r="AI12" s="997"/>
      <c r="AJ12" s="997"/>
      <c r="AK12" s="997"/>
      <c r="AL12" s="997"/>
      <c r="AM12" s="998"/>
      <c r="AN12" s="999"/>
      <c r="AO12" s="1000"/>
      <c r="AP12" s="1001"/>
      <c r="AQ12" s="1002"/>
      <c r="AR12" s="1003"/>
      <c r="AS12" s="1004"/>
      <c r="AT12" s="1145"/>
    </row>
    <row r="13" spans="1:46" s="1005" customFormat="1" ht="52.5" customHeight="1" thickBot="1">
      <c r="A13" s="986"/>
      <c r="B13" s="543"/>
      <c r="C13" s="115"/>
      <c r="D13" s="114"/>
      <c r="E13" s="544"/>
      <c r="F13" s="700"/>
      <c r="G13" s="700"/>
      <c r="H13" s="545"/>
      <c r="I13" s="546"/>
      <c r="J13" s="702"/>
      <c r="K13" s="547"/>
      <c r="L13" s="549"/>
      <c r="M13" s="548"/>
      <c r="N13" s="548"/>
      <c r="O13" s="703"/>
      <c r="P13" s="569"/>
      <c r="Q13" s="983"/>
      <c r="R13" s="987"/>
      <c r="S13" s="988"/>
      <c r="T13" s="989"/>
      <c r="U13" s="989"/>
      <c r="V13" s="990"/>
      <c r="W13" s="991"/>
      <c r="X13" s="992"/>
      <c r="Y13" s="993"/>
      <c r="Z13" s="992"/>
      <c r="AA13" s="994"/>
      <c r="AB13" s="992"/>
      <c r="AC13" s="995"/>
      <c r="AD13" s="995"/>
      <c r="AE13" s="995"/>
      <c r="AF13" s="996"/>
      <c r="AG13" s="1046"/>
      <c r="AH13" s="997"/>
      <c r="AI13" s="997"/>
      <c r="AJ13" s="997"/>
      <c r="AK13" s="997"/>
      <c r="AL13" s="997"/>
      <c r="AM13" s="998"/>
      <c r="AN13" s="999"/>
      <c r="AO13" s="1000"/>
      <c r="AP13" s="1001"/>
      <c r="AQ13" s="1002"/>
      <c r="AR13" s="1003"/>
      <c r="AS13" s="1004"/>
      <c r="AT13" s="1145"/>
    </row>
    <row r="14" spans="1:46" s="1005" customFormat="1" ht="52.5" customHeight="1" thickBot="1">
      <c r="A14" s="986"/>
      <c r="B14" s="543"/>
      <c r="C14" s="115"/>
      <c r="D14" s="114"/>
      <c r="E14" s="544"/>
      <c r="F14" s="700"/>
      <c r="G14" s="700"/>
      <c r="H14" s="545"/>
      <c r="I14" s="546"/>
      <c r="J14" s="702"/>
      <c r="K14" s="547"/>
      <c r="L14" s="549"/>
      <c r="M14" s="548"/>
      <c r="N14" s="548"/>
      <c r="O14" s="703"/>
      <c r="P14" s="569"/>
      <c r="Q14" s="983"/>
      <c r="R14" s="987"/>
      <c r="S14" s="988"/>
      <c r="T14" s="989"/>
      <c r="U14" s="989"/>
      <c r="V14" s="990"/>
      <c r="W14" s="991"/>
      <c r="X14" s="992"/>
      <c r="Y14" s="993"/>
      <c r="Z14" s="992"/>
      <c r="AA14" s="994"/>
      <c r="AB14" s="992"/>
      <c r="AC14" s="995"/>
      <c r="AD14" s="995"/>
      <c r="AE14" s="995"/>
      <c r="AF14" s="996"/>
      <c r="AG14" s="1046"/>
      <c r="AH14" s="997"/>
      <c r="AI14" s="997"/>
      <c r="AJ14" s="997"/>
      <c r="AK14" s="997"/>
      <c r="AL14" s="997"/>
      <c r="AM14" s="998"/>
      <c r="AN14" s="999"/>
      <c r="AO14" s="1000"/>
      <c r="AP14" s="1001"/>
      <c r="AQ14" s="1002"/>
      <c r="AR14" s="1003"/>
      <c r="AS14" s="1004"/>
      <c r="AT14" s="1145"/>
    </row>
    <row r="15" spans="1:46" s="1005" customFormat="1" ht="52.5" customHeight="1" thickBot="1">
      <c r="A15" s="986"/>
      <c r="B15" s="543"/>
      <c r="C15" s="115"/>
      <c r="D15" s="114"/>
      <c r="E15" s="544"/>
      <c r="F15" s="700"/>
      <c r="G15" s="700"/>
      <c r="H15" s="545"/>
      <c r="I15" s="546"/>
      <c r="J15" s="702"/>
      <c r="K15" s="547"/>
      <c r="L15" s="549"/>
      <c r="M15" s="548"/>
      <c r="N15" s="548"/>
      <c r="O15" s="703"/>
      <c r="P15" s="569"/>
      <c r="Q15" s="983"/>
      <c r="R15" s="987"/>
      <c r="S15" s="988"/>
      <c r="T15" s="989"/>
      <c r="U15" s="989"/>
      <c r="V15" s="990"/>
      <c r="W15" s="991"/>
      <c r="X15" s="992"/>
      <c r="Y15" s="993"/>
      <c r="Z15" s="992"/>
      <c r="AA15" s="994"/>
      <c r="AB15" s="992"/>
      <c r="AC15" s="995"/>
      <c r="AD15" s="995"/>
      <c r="AE15" s="995"/>
      <c r="AF15" s="996"/>
      <c r="AG15" s="1046"/>
      <c r="AH15" s="997"/>
      <c r="AI15" s="997"/>
      <c r="AJ15" s="997"/>
      <c r="AK15" s="997"/>
      <c r="AL15" s="997"/>
      <c r="AM15" s="998"/>
      <c r="AN15" s="999"/>
      <c r="AO15" s="1000"/>
      <c r="AP15" s="1001"/>
      <c r="AQ15" s="1002"/>
      <c r="AR15" s="1003"/>
      <c r="AS15" s="1004"/>
      <c r="AT15" s="1145"/>
    </row>
    <row r="16" spans="1:46" s="1005" customFormat="1" ht="52.5" customHeight="1" thickBot="1">
      <c r="A16" s="986"/>
      <c r="B16" s="543"/>
      <c r="C16" s="115"/>
      <c r="D16" s="114"/>
      <c r="E16" s="544"/>
      <c r="F16" s="700"/>
      <c r="G16" s="700"/>
      <c r="H16" s="545"/>
      <c r="I16" s="546"/>
      <c r="J16" s="702"/>
      <c r="K16" s="547"/>
      <c r="L16" s="549"/>
      <c r="M16" s="548"/>
      <c r="N16" s="548"/>
      <c r="O16" s="703"/>
      <c r="P16" s="569"/>
      <c r="Q16" s="983"/>
      <c r="R16" s="987"/>
      <c r="S16" s="988"/>
      <c r="T16" s="989"/>
      <c r="U16" s="989"/>
      <c r="V16" s="990"/>
      <c r="W16" s="991"/>
      <c r="X16" s="992"/>
      <c r="Y16" s="993"/>
      <c r="Z16" s="992"/>
      <c r="AA16" s="994"/>
      <c r="AB16" s="992"/>
      <c r="AC16" s="995"/>
      <c r="AD16" s="995"/>
      <c r="AE16" s="995"/>
      <c r="AF16" s="996"/>
      <c r="AG16" s="1046"/>
      <c r="AH16" s="997"/>
      <c r="AI16" s="997"/>
      <c r="AJ16" s="997"/>
      <c r="AK16" s="997"/>
      <c r="AL16" s="997"/>
      <c r="AM16" s="998"/>
      <c r="AN16" s="999"/>
      <c r="AO16" s="1000"/>
      <c r="AP16" s="1001"/>
      <c r="AQ16" s="1002"/>
      <c r="AR16" s="1003"/>
      <c r="AS16" s="1004"/>
      <c r="AT16" s="1145"/>
    </row>
    <row r="17" spans="1:51" s="1005" customFormat="1" ht="52.5" customHeight="1" thickBot="1">
      <c r="A17" s="986"/>
      <c r="B17" s="543"/>
      <c r="C17" s="115"/>
      <c r="D17" s="114"/>
      <c r="E17" s="115"/>
      <c r="F17" s="700"/>
      <c r="G17" s="700"/>
      <c r="H17" s="545"/>
      <c r="I17" s="546"/>
      <c r="J17" s="702"/>
      <c r="K17" s="547"/>
      <c r="L17" s="549"/>
      <c r="M17" s="548"/>
      <c r="N17" s="548"/>
      <c r="O17" s="703"/>
      <c r="P17" s="569"/>
      <c r="Q17" s="983"/>
      <c r="R17" s="987"/>
      <c r="S17" s="988"/>
      <c r="T17" s="989"/>
      <c r="U17" s="989"/>
      <c r="V17" s="990"/>
      <c r="W17" s="991"/>
      <c r="X17" s="992"/>
      <c r="Y17" s="993"/>
      <c r="Z17" s="992"/>
      <c r="AA17" s="994"/>
      <c r="AB17" s="992"/>
      <c r="AC17" s="995"/>
      <c r="AD17" s="995"/>
      <c r="AE17" s="995"/>
      <c r="AF17" s="996"/>
      <c r="AG17" s="1046"/>
      <c r="AH17" s="997"/>
      <c r="AI17" s="997"/>
      <c r="AJ17" s="997"/>
      <c r="AK17" s="997"/>
      <c r="AL17" s="997"/>
      <c r="AM17" s="998"/>
      <c r="AN17" s="999"/>
      <c r="AO17" s="1000"/>
      <c r="AP17" s="1001"/>
      <c r="AQ17" s="1002"/>
      <c r="AR17" s="1003"/>
      <c r="AS17" s="1004"/>
      <c r="AT17" s="1145"/>
    </row>
    <row r="18" spans="1:51" s="581" customFormat="1" ht="52.5" customHeight="1">
      <c r="A18" s="115"/>
      <c r="B18" s="115"/>
      <c r="C18" s="115"/>
      <c r="D18" s="115"/>
      <c r="E18" s="115"/>
      <c r="F18" s="700"/>
      <c r="G18" s="700"/>
      <c r="H18" s="545"/>
      <c r="I18" s="546"/>
      <c r="J18" s="565"/>
      <c r="K18" s="566"/>
      <c r="L18" s="567"/>
      <c r="M18" s="568"/>
      <c r="N18" s="568"/>
      <c r="O18" s="703"/>
      <c r="P18" s="569"/>
      <c r="Q18" s="570"/>
      <c r="R18" s="565"/>
      <c r="S18" s="571"/>
      <c r="T18" s="572"/>
      <c r="U18" s="572"/>
      <c r="V18" s="692"/>
      <c r="W18" s="704"/>
      <c r="X18" s="1006"/>
      <c r="Y18" s="574"/>
      <c r="Z18" s="1006"/>
      <c r="AA18" s="1007"/>
      <c r="AB18" s="1006"/>
      <c r="AC18" s="705"/>
      <c r="AD18" s="705"/>
      <c r="AE18" s="705"/>
      <c r="AF18" s="706"/>
      <c r="AG18" s="876"/>
      <c r="AH18" s="576"/>
      <c r="AI18" s="576"/>
      <c r="AJ18" s="576"/>
      <c r="AK18" s="576"/>
      <c r="AL18" s="576"/>
      <c r="AM18" s="577"/>
      <c r="AN18" s="790"/>
      <c r="AO18" s="578"/>
      <c r="AP18" s="707"/>
      <c r="AQ18" s="708"/>
      <c r="AR18" s="709"/>
      <c r="AS18" s="579"/>
      <c r="AT18" s="1146"/>
    </row>
    <row r="19" spans="1:51" s="581" customFormat="1" ht="52.5" customHeight="1">
      <c r="A19" s="115"/>
      <c r="B19" s="115"/>
      <c r="C19" s="115"/>
      <c r="D19" s="115"/>
      <c r="E19" s="115"/>
      <c r="F19" s="700"/>
      <c r="G19" s="700"/>
      <c r="H19" s="545"/>
      <c r="I19" s="546"/>
      <c r="J19" s="565"/>
      <c r="K19" s="566"/>
      <c r="L19" s="567"/>
      <c r="M19" s="568"/>
      <c r="N19" s="568"/>
      <c r="O19" s="703"/>
      <c r="P19" s="569"/>
      <c r="Q19" s="570"/>
      <c r="R19" s="565"/>
      <c r="S19" s="571"/>
      <c r="T19" s="572"/>
      <c r="U19" s="572"/>
      <c r="V19" s="692"/>
      <c r="W19" s="704"/>
      <c r="X19" s="1006"/>
      <c r="Y19" s="574"/>
      <c r="Z19" s="1006"/>
      <c r="AA19" s="1007"/>
      <c r="AB19" s="1006"/>
      <c r="AC19" s="705"/>
      <c r="AD19" s="705"/>
      <c r="AE19" s="705"/>
      <c r="AF19" s="706"/>
      <c r="AG19" s="876"/>
      <c r="AH19" s="576"/>
      <c r="AI19" s="576"/>
      <c r="AJ19" s="576"/>
      <c r="AK19" s="576"/>
      <c r="AL19" s="576"/>
      <c r="AM19" s="577"/>
      <c r="AN19" s="790"/>
      <c r="AO19" s="578"/>
      <c r="AP19" s="707"/>
      <c r="AQ19" s="708"/>
      <c r="AR19" s="709"/>
      <c r="AS19" s="579"/>
      <c r="AT19" s="1146"/>
    </row>
    <row r="20" spans="1:51" s="581" customFormat="1" ht="52.5" customHeight="1">
      <c r="A20" s="115"/>
      <c r="B20" s="115"/>
      <c r="C20" s="115"/>
      <c r="D20" s="115"/>
      <c r="E20" s="544"/>
      <c r="F20" s="700"/>
      <c r="G20" s="700"/>
      <c r="H20" s="545"/>
      <c r="I20" s="546"/>
      <c r="J20" s="565"/>
      <c r="K20" s="566"/>
      <c r="L20" s="567"/>
      <c r="M20" s="568"/>
      <c r="N20" s="568"/>
      <c r="O20" s="703"/>
      <c r="P20" s="569"/>
      <c r="Q20" s="570"/>
      <c r="R20" s="565"/>
      <c r="S20" s="571"/>
      <c r="T20" s="572"/>
      <c r="U20" s="572"/>
      <c r="V20" s="692"/>
      <c r="W20" s="704"/>
      <c r="X20" s="1006"/>
      <c r="Y20" s="574"/>
      <c r="Z20" s="1006"/>
      <c r="AA20" s="1007"/>
      <c r="AB20" s="1006"/>
      <c r="AC20" s="705"/>
      <c r="AD20" s="705"/>
      <c r="AE20" s="705"/>
      <c r="AF20" s="706"/>
      <c r="AG20" s="876"/>
      <c r="AH20" s="576"/>
      <c r="AI20" s="576"/>
      <c r="AJ20" s="576"/>
      <c r="AK20" s="576"/>
      <c r="AL20" s="576"/>
      <c r="AM20" s="577"/>
      <c r="AN20" s="790"/>
      <c r="AO20" s="578"/>
      <c r="AP20" s="707"/>
      <c r="AQ20" s="708"/>
      <c r="AR20" s="709"/>
      <c r="AS20" s="579"/>
      <c r="AT20" s="1146"/>
    </row>
    <row r="21" spans="1:51" s="581" customFormat="1" ht="52.5" customHeight="1">
      <c r="A21" s="115"/>
      <c r="B21" s="115"/>
      <c r="C21" s="115"/>
      <c r="D21" s="115"/>
      <c r="E21" s="544"/>
      <c r="F21" s="700"/>
      <c r="G21" s="700"/>
      <c r="H21" s="545"/>
      <c r="I21" s="546"/>
      <c r="J21" s="565"/>
      <c r="K21" s="566"/>
      <c r="L21" s="567"/>
      <c r="M21" s="568"/>
      <c r="N21" s="568"/>
      <c r="O21" s="703"/>
      <c r="P21" s="569"/>
      <c r="Q21" s="570"/>
      <c r="R21" s="565"/>
      <c r="S21" s="571"/>
      <c r="T21" s="572"/>
      <c r="U21" s="572"/>
      <c r="V21" s="692"/>
      <c r="W21" s="704"/>
      <c r="X21" s="1006"/>
      <c r="Y21" s="574"/>
      <c r="Z21" s="1006"/>
      <c r="AA21" s="1007"/>
      <c r="AB21" s="1006"/>
      <c r="AC21" s="705"/>
      <c r="AD21" s="705"/>
      <c r="AE21" s="705"/>
      <c r="AF21" s="706"/>
      <c r="AG21" s="876"/>
      <c r="AH21" s="576"/>
      <c r="AI21" s="576"/>
      <c r="AJ21" s="576"/>
      <c r="AK21" s="576"/>
      <c r="AL21" s="576"/>
      <c r="AM21" s="577"/>
      <c r="AN21" s="790"/>
      <c r="AO21" s="578"/>
      <c r="AP21" s="707"/>
      <c r="AQ21" s="708"/>
      <c r="AR21" s="709"/>
      <c r="AS21" s="579"/>
      <c r="AT21" s="1146"/>
    </row>
    <row r="22" spans="1:51" s="1005" customFormat="1" ht="52.5" customHeight="1">
      <c r="A22" s="115"/>
      <c r="B22" s="115"/>
      <c r="C22" s="115"/>
      <c r="D22" s="114"/>
      <c r="E22" s="544"/>
      <c r="F22" s="700"/>
      <c r="G22" s="700"/>
      <c r="H22" s="545"/>
      <c r="I22" s="546"/>
      <c r="J22" s="702"/>
      <c r="K22" s="547"/>
      <c r="L22" s="549"/>
      <c r="M22" s="548"/>
      <c r="N22" s="548"/>
      <c r="O22" s="703"/>
      <c r="P22" s="569"/>
      <c r="Q22" s="983"/>
      <c r="R22" s="987"/>
      <c r="S22" s="988"/>
      <c r="T22" s="989"/>
      <c r="U22" s="989"/>
      <c r="V22" s="990"/>
      <c r="W22" s="991"/>
      <c r="X22" s="992"/>
      <c r="Y22" s="993"/>
      <c r="Z22" s="992"/>
      <c r="AA22" s="994"/>
      <c r="AB22" s="992"/>
      <c r="AC22" s="995"/>
      <c r="AD22" s="995"/>
      <c r="AE22" s="995"/>
      <c r="AF22" s="996"/>
      <c r="AG22" s="1046"/>
      <c r="AH22" s="997"/>
      <c r="AI22" s="997"/>
      <c r="AJ22" s="997"/>
      <c r="AK22" s="997"/>
      <c r="AL22" s="997"/>
      <c r="AM22" s="998"/>
      <c r="AN22" s="999"/>
      <c r="AO22" s="1000"/>
      <c r="AP22" s="1001"/>
      <c r="AQ22" s="1002"/>
      <c r="AR22" s="1003"/>
      <c r="AS22" s="1004"/>
      <c r="AT22" s="1145"/>
    </row>
    <row r="23" spans="1:51" s="1005" customFormat="1" ht="52.5" customHeight="1">
      <c r="A23" s="115"/>
      <c r="B23" s="115"/>
      <c r="C23" s="115"/>
      <c r="D23" s="114"/>
      <c r="E23" s="544"/>
      <c r="F23" s="700"/>
      <c r="G23" s="700"/>
      <c r="H23" s="545"/>
      <c r="I23" s="546"/>
      <c r="J23" s="702"/>
      <c r="K23" s="547"/>
      <c r="L23" s="549"/>
      <c r="M23" s="548"/>
      <c r="N23" s="548"/>
      <c r="O23" s="703"/>
      <c r="P23" s="569"/>
      <c r="Q23" s="983"/>
      <c r="R23" s="987"/>
      <c r="S23" s="988"/>
      <c r="T23" s="989"/>
      <c r="U23" s="989"/>
      <c r="V23" s="990"/>
      <c r="W23" s="991"/>
      <c r="X23" s="992"/>
      <c r="Y23" s="993"/>
      <c r="Z23" s="992"/>
      <c r="AA23" s="994"/>
      <c r="AB23" s="992"/>
      <c r="AC23" s="995"/>
      <c r="AD23" s="995"/>
      <c r="AE23" s="995"/>
      <c r="AF23" s="996"/>
      <c r="AG23" s="1046"/>
      <c r="AH23" s="997"/>
      <c r="AI23" s="997"/>
      <c r="AJ23" s="997"/>
      <c r="AK23" s="997"/>
      <c r="AL23" s="997"/>
      <c r="AM23" s="998"/>
      <c r="AN23" s="999"/>
      <c r="AO23" s="1000"/>
      <c r="AP23" s="1001"/>
      <c r="AQ23" s="1002"/>
      <c r="AR23" s="1003"/>
      <c r="AS23" s="1004"/>
      <c r="AT23" s="1145"/>
    </row>
    <row r="24" spans="1:51" s="581" customFormat="1" ht="52.5" customHeight="1">
      <c r="A24" s="115"/>
      <c r="B24" s="115"/>
      <c r="C24" s="115"/>
      <c r="D24" s="115"/>
      <c r="E24" s="544"/>
      <c r="F24" s="700"/>
      <c r="G24" s="700"/>
      <c r="H24" s="545"/>
      <c r="I24" s="546"/>
      <c r="J24" s="565"/>
      <c r="K24" s="566"/>
      <c r="L24" s="567"/>
      <c r="M24" s="568"/>
      <c r="N24" s="568"/>
      <c r="O24" s="703"/>
      <c r="P24" s="569"/>
      <c r="Q24" s="570"/>
      <c r="R24" s="565"/>
      <c r="S24" s="571"/>
      <c r="T24" s="572"/>
      <c r="U24" s="572"/>
      <c r="V24" s="692"/>
      <c r="W24" s="704"/>
      <c r="X24" s="1006"/>
      <c r="Y24" s="574"/>
      <c r="Z24" s="1006"/>
      <c r="AA24" s="1007"/>
      <c r="AB24" s="1006"/>
      <c r="AC24" s="705"/>
      <c r="AD24" s="705"/>
      <c r="AE24" s="705"/>
      <c r="AF24" s="706"/>
      <c r="AG24" s="876"/>
      <c r="AH24" s="576"/>
      <c r="AI24" s="576"/>
      <c r="AJ24" s="576"/>
      <c r="AK24" s="576"/>
      <c r="AL24" s="576"/>
      <c r="AM24" s="577"/>
      <c r="AN24" s="790"/>
      <c r="AO24" s="578"/>
      <c r="AP24" s="707"/>
      <c r="AQ24" s="708"/>
      <c r="AR24" s="709"/>
      <c r="AS24" s="579"/>
      <c r="AT24" s="1146"/>
    </row>
    <row r="25" spans="1:51" s="581" customFormat="1" ht="52.5" customHeight="1">
      <c r="A25" s="115"/>
      <c r="B25" s="115"/>
      <c r="C25" s="115"/>
      <c r="D25" s="115"/>
      <c r="E25" s="544"/>
      <c r="F25" s="700"/>
      <c r="G25" s="700"/>
      <c r="H25" s="545"/>
      <c r="I25" s="546"/>
      <c r="J25" s="565"/>
      <c r="K25" s="566"/>
      <c r="L25" s="567"/>
      <c r="M25" s="568"/>
      <c r="N25" s="568"/>
      <c r="O25" s="703"/>
      <c r="P25" s="569"/>
      <c r="Q25" s="570"/>
      <c r="R25" s="565"/>
      <c r="S25" s="571"/>
      <c r="T25" s="572"/>
      <c r="U25" s="572"/>
      <c r="V25" s="692"/>
      <c r="W25" s="704"/>
      <c r="X25" s="1006"/>
      <c r="Y25" s="574"/>
      <c r="Z25" s="1006"/>
      <c r="AA25" s="1007"/>
      <c r="AB25" s="1006"/>
      <c r="AC25" s="705"/>
      <c r="AD25" s="705"/>
      <c r="AE25" s="705"/>
      <c r="AF25" s="706"/>
      <c r="AG25" s="876"/>
      <c r="AH25" s="576"/>
      <c r="AI25" s="576"/>
      <c r="AJ25" s="576"/>
      <c r="AK25" s="576"/>
      <c r="AL25" s="576"/>
      <c r="AM25" s="577"/>
      <c r="AN25" s="790"/>
      <c r="AO25" s="578"/>
      <c r="AP25" s="707"/>
      <c r="AQ25" s="708"/>
      <c r="AR25" s="709"/>
      <c r="AS25" s="579"/>
      <c r="AT25" s="1146"/>
    </row>
    <row r="26" spans="1:51" s="581" customFormat="1" ht="52.5" customHeight="1">
      <c r="A26" s="115"/>
      <c r="B26" s="115"/>
      <c r="C26" s="115"/>
      <c r="D26" s="115"/>
      <c r="E26" s="544"/>
      <c r="F26" s="700"/>
      <c r="G26" s="700"/>
      <c r="H26" s="545"/>
      <c r="I26" s="546"/>
      <c r="J26" s="565"/>
      <c r="K26" s="566"/>
      <c r="L26" s="567"/>
      <c r="M26" s="568"/>
      <c r="N26" s="568"/>
      <c r="O26" s="703"/>
      <c r="P26" s="569"/>
      <c r="Q26" s="570"/>
      <c r="R26" s="565"/>
      <c r="S26" s="571"/>
      <c r="T26" s="572"/>
      <c r="U26" s="572"/>
      <c r="V26" s="692"/>
      <c r="W26" s="704"/>
      <c r="X26" s="1006"/>
      <c r="Y26" s="574"/>
      <c r="Z26" s="1006"/>
      <c r="AA26" s="1007"/>
      <c r="AB26" s="1006"/>
      <c r="AC26" s="705"/>
      <c r="AD26" s="705"/>
      <c r="AE26" s="705"/>
      <c r="AF26" s="706"/>
      <c r="AG26" s="876"/>
      <c r="AH26" s="576"/>
      <c r="AI26" s="576"/>
      <c r="AJ26" s="576"/>
      <c r="AK26" s="576"/>
      <c r="AL26" s="576"/>
      <c r="AM26" s="577"/>
      <c r="AN26" s="790"/>
      <c r="AO26" s="578"/>
      <c r="AP26" s="707"/>
      <c r="AQ26" s="708"/>
      <c r="AR26" s="709"/>
      <c r="AS26" s="579"/>
      <c r="AT26" s="1146"/>
    </row>
    <row r="27" spans="1:51" s="581" customFormat="1" ht="52.5" customHeight="1">
      <c r="A27" s="115"/>
      <c r="B27" s="115"/>
      <c r="C27" s="115"/>
      <c r="D27" s="115"/>
      <c r="E27" s="544"/>
      <c r="F27" s="700"/>
      <c r="G27" s="700"/>
      <c r="H27" s="545"/>
      <c r="I27" s="546"/>
      <c r="J27" s="565"/>
      <c r="K27" s="566"/>
      <c r="L27" s="567"/>
      <c r="M27" s="568"/>
      <c r="N27" s="568"/>
      <c r="O27" s="703"/>
      <c r="P27" s="569"/>
      <c r="Q27" s="570"/>
      <c r="R27" s="565"/>
      <c r="S27" s="571"/>
      <c r="T27" s="572"/>
      <c r="U27" s="572"/>
      <c r="V27" s="692"/>
      <c r="W27" s="704"/>
      <c r="X27" s="1006"/>
      <c r="Y27" s="574"/>
      <c r="Z27" s="1006"/>
      <c r="AA27" s="1007"/>
      <c r="AB27" s="1006"/>
      <c r="AC27" s="705"/>
      <c r="AD27" s="705"/>
      <c r="AE27" s="705"/>
      <c r="AF27" s="706"/>
      <c r="AG27" s="876"/>
      <c r="AH27" s="576"/>
      <c r="AI27" s="576"/>
      <c r="AJ27" s="576"/>
      <c r="AK27" s="576"/>
      <c r="AL27" s="576"/>
      <c r="AM27" s="577"/>
      <c r="AN27" s="790"/>
      <c r="AO27" s="578"/>
      <c r="AP27" s="707"/>
      <c r="AQ27" s="708"/>
      <c r="AR27" s="709"/>
      <c r="AS27" s="579"/>
      <c r="AT27" s="1146"/>
    </row>
    <row r="28" spans="1:51" s="581" customFormat="1" ht="52.5" customHeight="1" thickBot="1">
      <c r="A28" s="115"/>
      <c r="B28" s="115"/>
      <c r="C28" s="115"/>
      <c r="D28" s="115"/>
      <c r="E28" s="544"/>
      <c r="F28" s="700"/>
      <c r="G28" s="700"/>
      <c r="H28" s="545"/>
      <c r="I28" s="546"/>
      <c r="J28" s="565"/>
      <c r="K28" s="566"/>
      <c r="L28" s="567"/>
      <c r="M28" s="568"/>
      <c r="N28" s="568"/>
      <c r="O28" s="703"/>
      <c r="P28" s="569"/>
      <c r="Q28" s="570"/>
      <c r="R28" s="565"/>
      <c r="S28" s="571"/>
      <c r="T28" s="572"/>
      <c r="U28" s="572"/>
      <c r="V28" s="692"/>
      <c r="W28" s="704"/>
      <c r="X28" s="573"/>
      <c r="Y28" s="574"/>
      <c r="Z28" s="573"/>
      <c r="AA28" s="575"/>
      <c r="AB28" s="573"/>
      <c r="AC28" s="705"/>
      <c r="AD28" s="705"/>
      <c r="AE28" s="705"/>
      <c r="AF28" s="706"/>
      <c r="AG28" s="876"/>
      <c r="AH28" s="576"/>
      <c r="AI28" s="576"/>
      <c r="AJ28" s="576"/>
      <c r="AK28" s="576"/>
      <c r="AL28" s="576"/>
      <c r="AM28" s="577"/>
      <c r="AN28" s="790"/>
      <c r="AO28" s="578"/>
      <c r="AP28" s="707"/>
      <c r="AQ28" s="708"/>
      <c r="AR28" s="709"/>
      <c r="AS28" s="579"/>
      <c r="AT28" s="580"/>
    </row>
    <row r="29" spans="1:51" s="433" customFormat="1" ht="52.5" customHeight="1" thickBot="1">
      <c r="A29" s="400" t="s">
        <v>186</v>
      </c>
      <c r="B29" s="401"/>
      <c r="C29" s="401"/>
      <c r="D29" s="401"/>
      <c r="E29" s="401"/>
      <c r="F29" s="401"/>
      <c r="G29" s="401"/>
      <c r="H29" s="401"/>
      <c r="I29" s="402"/>
      <c r="J29" s="403"/>
      <c r="K29" s="582"/>
      <c r="L29" s="582"/>
      <c r="M29" s="582"/>
      <c r="N29" s="582"/>
      <c r="O29" s="405">
        <f>SUM(O7:O28)</f>
        <v>0</v>
      </c>
      <c r="P29" s="406">
        <f>SUMIF(I7:I28,I7,P7:P28)</f>
        <v>0</v>
      </c>
      <c r="Q29" s="407">
        <v>0</v>
      </c>
      <c r="R29" s="583"/>
      <c r="S29" s="409"/>
      <c r="T29" s="404"/>
      <c r="U29" s="584"/>
      <c r="V29" s="411">
        <f>S29+T29+U29</f>
        <v>0</v>
      </c>
      <c r="W29" s="412">
        <f t="shared" ref="W29:AB29" si="0">SUM(W7:W28)</f>
        <v>0</v>
      </c>
      <c r="X29" s="415">
        <f t="shared" si="0"/>
        <v>0</v>
      </c>
      <c r="Y29" s="414">
        <f t="shared" si="0"/>
        <v>0</v>
      </c>
      <c r="Z29" s="585">
        <f t="shared" si="0"/>
        <v>0</v>
      </c>
      <c r="AA29" s="586">
        <f t="shared" si="0"/>
        <v>0</v>
      </c>
      <c r="AB29" s="587">
        <f t="shared" si="0"/>
        <v>0</v>
      </c>
      <c r="AC29" s="417">
        <f>V29+W29+X29</f>
        <v>0</v>
      </c>
      <c r="AD29" s="417">
        <f>V29+W29+Y29+AA29</f>
        <v>0</v>
      </c>
      <c r="AE29" s="418">
        <f>V29+W29+X29+Y29+Z29+AA29+AB29</f>
        <v>0</v>
      </c>
      <c r="AF29" s="588">
        <f>IF(S29&gt;0,O29/S29,0)</f>
        <v>0</v>
      </c>
      <c r="AG29" s="420"/>
      <c r="AH29" s="421"/>
      <c r="AI29" s="422"/>
      <c r="AJ29" s="421"/>
      <c r="AK29" s="424"/>
      <c r="AL29" s="425"/>
      <c r="AM29" s="426"/>
      <c r="AN29" s="427"/>
      <c r="AO29" s="299"/>
      <c r="AP29" s="428"/>
      <c r="AQ29" s="429"/>
      <c r="AR29" s="430"/>
      <c r="AS29" s="431">
        <f>V29-AP29</f>
        <v>0</v>
      </c>
      <c r="AT29" s="432">
        <f>V29-AR29</f>
        <v>0</v>
      </c>
      <c r="AW29" s="434" t="s">
        <v>89</v>
      </c>
      <c r="AX29" s="434" t="s">
        <v>306</v>
      </c>
      <c r="AY29" s="434" t="s">
        <v>90</v>
      </c>
    </row>
    <row r="30" spans="1:51" ht="11.25" customHeight="1" thickBot="1">
      <c r="A30" s="436"/>
      <c r="B30" s="437"/>
      <c r="C30" s="436"/>
      <c r="D30" s="436"/>
      <c r="E30" s="436"/>
      <c r="F30" s="436"/>
      <c r="G30" s="436"/>
      <c r="H30" s="436"/>
      <c r="I30" s="436"/>
      <c r="J30" s="436"/>
      <c r="K30" s="436"/>
      <c r="L30" s="436"/>
      <c r="M30" s="436"/>
      <c r="N30" s="436"/>
      <c r="O30" s="438"/>
      <c r="P30" s="436"/>
      <c r="Q30" s="436"/>
      <c r="R30" s="436"/>
      <c r="S30" s="436"/>
      <c r="T30" s="436"/>
      <c r="U30" s="436"/>
      <c r="V30" s="439"/>
      <c r="W30" s="436"/>
      <c r="X30" s="436"/>
      <c r="Y30" s="436"/>
      <c r="Z30" s="436"/>
      <c r="AA30" s="436"/>
      <c r="AB30" s="436"/>
      <c r="AC30" s="440"/>
      <c r="AD30" s="440"/>
      <c r="AE30" s="441"/>
      <c r="AF30" s="296"/>
      <c r="AG30" s="296"/>
      <c r="AH30" s="442"/>
      <c r="AI30" s="436"/>
      <c r="AJ30" s="436"/>
      <c r="AK30" s="443"/>
      <c r="AL30" s="443"/>
      <c r="AM30" s="298"/>
      <c r="AN30" s="298"/>
      <c r="AO30" s="299"/>
      <c r="AP30" s="444"/>
      <c r="AQ30" s="445"/>
      <c r="AR30" s="446"/>
      <c r="AS30" s="436"/>
      <c r="AT30" s="436"/>
      <c r="AU30" s="177"/>
      <c r="AV30" s="298"/>
      <c r="AW30" s="177"/>
      <c r="AX30" s="177"/>
      <c r="AY30" s="177"/>
    </row>
    <row r="31" spans="1:51" ht="18" hidden="1">
      <c r="A31" s="447" t="s">
        <v>91</v>
      </c>
      <c r="B31" s="177"/>
      <c r="C31" s="177"/>
      <c r="D31" s="177"/>
      <c r="E31" s="177"/>
      <c r="F31" s="177"/>
      <c r="G31" s="177"/>
      <c r="H31" s="177"/>
      <c r="I31" s="177"/>
      <c r="J31" s="177"/>
      <c r="K31" s="177"/>
      <c r="L31" s="177"/>
      <c r="M31" s="177"/>
      <c r="N31" s="177"/>
      <c r="O31" s="177"/>
      <c r="P31" s="177"/>
      <c r="Q31" s="177"/>
      <c r="R31" s="177"/>
      <c r="S31" s="177"/>
      <c r="T31" s="177"/>
      <c r="U31" s="177"/>
      <c r="V31" s="177"/>
      <c r="W31" s="297"/>
      <c r="X31" s="297"/>
      <c r="Y31" s="297"/>
      <c r="Z31" s="177"/>
      <c r="AA31" s="177"/>
      <c r="AB31" s="177"/>
      <c r="AC31" s="177"/>
      <c r="AD31" s="177"/>
      <c r="AE31" s="297"/>
      <c r="AF31" s="296"/>
      <c r="AG31" s="296"/>
      <c r="AH31" s="297"/>
      <c r="AI31" s="177"/>
      <c r="AJ31" s="177"/>
      <c r="AK31" s="190"/>
      <c r="AL31" s="190"/>
      <c r="AM31" s="298"/>
      <c r="AN31" s="298"/>
      <c r="AO31" s="299"/>
      <c r="AP31" s="177"/>
      <c r="AQ31" s="177"/>
      <c r="AR31" s="177"/>
      <c r="AS31" s="448"/>
      <c r="AT31" s="177"/>
      <c r="AU31" s="177"/>
      <c r="AV31" s="298"/>
      <c r="AW31" s="177"/>
      <c r="AX31" s="177"/>
      <c r="AY31" s="177"/>
    </row>
    <row r="32" spans="1:51" s="453" customFormat="1" ht="25.5" hidden="1">
      <c r="A32" s="449" t="s">
        <v>40</v>
      </c>
      <c r="B32" s="449" t="s">
        <v>301</v>
      </c>
      <c r="C32" s="450" t="s">
        <v>128</v>
      </c>
      <c r="D32" s="450" t="s">
        <v>129</v>
      </c>
      <c r="E32" s="450"/>
      <c r="F32" s="450" t="s">
        <v>130</v>
      </c>
      <c r="G32" s="450"/>
      <c r="H32" s="450" t="s">
        <v>131</v>
      </c>
      <c r="I32" s="451" t="s">
        <v>92</v>
      </c>
      <c r="J32" s="449"/>
      <c r="K32" s="452" t="s">
        <v>93</v>
      </c>
      <c r="L32" s="589"/>
      <c r="N32" s="454"/>
      <c r="O32" s="454"/>
      <c r="P32" s="454"/>
      <c r="Q32" s="454"/>
      <c r="R32" s="454"/>
      <c r="S32" s="454"/>
      <c r="T32" s="454"/>
      <c r="AA32" s="590"/>
      <c r="AC32" s="456"/>
      <c r="AD32" s="456"/>
      <c r="AF32" s="457"/>
      <c r="AG32" s="458"/>
      <c r="AJ32" s="459"/>
      <c r="AK32" s="460"/>
      <c r="AL32" s="460"/>
      <c r="AO32" s="461"/>
      <c r="AV32" s="298"/>
      <c r="AW32" s="177"/>
      <c r="AX32" s="177"/>
      <c r="AY32" s="177"/>
    </row>
    <row r="33" spans="1:51" hidden="1">
      <c r="A33" s="511" t="s">
        <v>187</v>
      </c>
      <c r="B33" s="476" t="s">
        <v>100</v>
      </c>
      <c r="C33" s="477">
        <v>1022949.2</v>
      </c>
      <c r="D33" s="591"/>
      <c r="E33" s="592"/>
      <c r="F33" s="592"/>
      <c r="G33" s="527"/>
      <c r="H33" s="527"/>
      <c r="I33" s="593">
        <f t="shared" ref="I33:I59" si="1">SUM(C33:H33)</f>
        <v>1022949.2</v>
      </c>
      <c r="J33" s="594"/>
      <c r="K33" s="1237"/>
      <c r="L33" s="1238"/>
      <c r="M33" s="177"/>
      <c r="N33" s="484"/>
      <c r="O33" s="484"/>
      <c r="P33" s="484"/>
      <c r="Q33" s="595"/>
      <c r="R33" s="484"/>
      <c r="S33" s="484"/>
      <c r="T33" s="487"/>
      <c r="U33" s="177"/>
      <c r="V33" s="177"/>
      <c r="W33" s="177"/>
      <c r="X33" s="177"/>
      <c r="Y33" s="177"/>
      <c r="Z33" s="177"/>
      <c r="AA33" s="177"/>
      <c r="AB33" s="177"/>
      <c r="AC33" s="177"/>
      <c r="AD33" s="177"/>
      <c r="AE33" s="177"/>
      <c r="AF33" s="295"/>
      <c r="AG33" s="296"/>
      <c r="AH33" s="177"/>
      <c r="AI33" s="177"/>
      <c r="AJ33" s="297"/>
      <c r="AK33" s="488"/>
      <c r="AL33" s="488"/>
      <c r="AM33" s="177"/>
      <c r="AN33" s="177"/>
      <c r="AO33" s="297"/>
      <c r="AP33" s="177"/>
      <c r="AQ33" s="177"/>
      <c r="AR33" s="297"/>
      <c r="AS33" s="177"/>
      <c r="AT33" s="177"/>
      <c r="AU33" s="298"/>
      <c r="AV33" s="298"/>
      <c r="AW33" s="177"/>
      <c r="AX33" s="177"/>
      <c r="AY33" s="177"/>
    </row>
    <row r="34" spans="1:51" hidden="1">
      <c r="A34" s="511" t="s">
        <v>188</v>
      </c>
      <c r="B34" s="476" t="s">
        <v>95</v>
      </c>
      <c r="C34" s="477">
        <f>-20000</f>
        <v>-20000</v>
      </c>
      <c r="D34" s="591"/>
      <c r="E34" s="592"/>
      <c r="F34" s="592"/>
      <c r="G34" s="527"/>
      <c r="H34" s="527"/>
      <c r="I34" s="593">
        <f t="shared" si="1"/>
        <v>-20000</v>
      </c>
      <c r="J34" s="594"/>
      <c r="K34" s="596" t="s">
        <v>189</v>
      </c>
      <c r="L34" s="597"/>
      <c r="M34" s="177"/>
      <c r="N34" s="484"/>
      <c r="O34" s="484"/>
      <c r="P34" s="484"/>
      <c r="Q34" s="595"/>
      <c r="R34" s="484"/>
      <c r="S34" s="484"/>
      <c r="T34" s="487"/>
      <c r="U34" s="177"/>
      <c r="V34" s="177"/>
      <c r="W34" s="177"/>
      <c r="X34" s="177"/>
      <c r="Y34" s="177"/>
      <c r="Z34" s="177"/>
      <c r="AA34" s="177"/>
      <c r="AB34" s="177"/>
      <c r="AC34" s="177"/>
      <c r="AD34" s="177"/>
      <c r="AE34" s="177"/>
      <c r="AF34" s="295"/>
      <c r="AG34" s="296"/>
      <c r="AH34" s="177"/>
      <c r="AI34" s="177"/>
      <c r="AJ34" s="297"/>
      <c r="AK34" s="488"/>
      <c r="AL34" s="488"/>
      <c r="AM34" s="177"/>
      <c r="AN34" s="177"/>
      <c r="AO34" s="297"/>
      <c r="AP34" s="177"/>
      <c r="AQ34" s="177"/>
      <c r="AR34" s="297"/>
      <c r="AS34" s="177"/>
      <c r="AT34" s="177"/>
      <c r="AU34" s="298"/>
      <c r="AV34" s="298"/>
      <c r="AW34" s="177"/>
      <c r="AX34" s="177"/>
      <c r="AY34" s="177"/>
    </row>
    <row r="35" spans="1:51" hidden="1">
      <c r="A35" s="511" t="s">
        <v>188</v>
      </c>
      <c r="B35" s="476" t="s">
        <v>95</v>
      </c>
      <c r="C35" s="477">
        <f>-10000</f>
        <v>-10000</v>
      </c>
      <c r="D35" s="591"/>
      <c r="E35" s="592"/>
      <c r="F35" s="592"/>
      <c r="G35" s="527"/>
      <c r="H35" s="527"/>
      <c r="I35" s="593">
        <f t="shared" si="1"/>
        <v>-10000</v>
      </c>
      <c r="J35" s="594"/>
      <c r="K35" s="596" t="s">
        <v>190</v>
      </c>
      <c r="L35" s="597"/>
      <c r="M35" s="177"/>
      <c r="N35" s="484"/>
      <c r="O35" s="484"/>
      <c r="P35" s="484"/>
      <c r="Q35" s="595"/>
      <c r="R35" s="484"/>
      <c r="S35" s="484"/>
      <c r="T35" s="487"/>
      <c r="U35" s="177"/>
      <c r="V35" s="177"/>
      <c r="W35" s="177"/>
      <c r="X35" s="177"/>
      <c r="Y35" s="177"/>
      <c r="Z35" s="177"/>
      <c r="AA35" s="177"/>
      <c r="AB35" s="177"/>
      <c r="AC35" s="177"/>
      <c r="AD35" s="177"/>
      <c r="AE35" s="177"/>
      <c r="AF35" s="295"/>
      <c r="AG35" s="296"/>
      <c r="AH35" s="177"/>
      <c r="AI35" s="177"/>
      <c r="AJ35" s="297"/>
      <c r="AK35" s="488"/>
      <c r="AL35" s="488"/>
      <c r="AM35" s="177"/>
      <c r="AN35" s="177"/>
      <c r="AO35" s="297"/>
      <c r="AP35" s="177"/>
      <c r="AQ35" s="177"/>
      <c r="AR35" s="297"/>
      <c r="AS35" s="177"/>
      <c r="AT35" s="177"/>
      <c r="AU35" s="298"/>
      <c r="AV35" s="298"/>
      <c r="AW35" s="177"/>
      <c r="AX35" s="177"/>
      <c r="AY35" s="177"/>
    </row>
    <row r="36" spans="1:51" hidden="1">
      <c r="A36" s="511" t="s">
        <v>188</v>
      </c>
      <c r="B36" s="476" t="s">
        <v>95</v>
      </c>
      <c r="C36" s="477">
        <f>-67500</f>
        <v>-67500</v>
      </c>
      <c r="D36" s="591"/>
      <c r="E36" s="592"/>
      <c r="F36" s="592"/>
      <c r="G36" s="527"/>
      <c r="H36" s="527"/>
      <c r="I36" s="593">
        <f t="shared" si="1"/>
        <v>-67500</v>
      </c>
      <c r="J36" s="594"/>
      <c r="K36" s="1237" t="s">
        <v>191</v>
      </c>
      <c r="L36" s="1238"/>
      <c r="M36" s="177"/>
      <c r="N36" s="484"/>
      <c r="O36" s="484"/>
      <c r="P36" s="484"/>
      <c r="Q36" s="595"/>
      <c r="R36" s="484"/>
      <c r="S36" s="484"/>
      <c r="T36" s="487"/>
      <c r="U36" s="177"/>
      <c r="V36" s="177"/>
      <c r="W36" s="177"/>
      <c r="X36" s="177"/>
      <c r="Y36" s="177"/>
      <c r="Z36" s="177"/>
      <c r="AA36" s="177"/>
      <c r="AB36" s="177"/>
      <c r="AC36" s="177"/>
      <c r="AD36" s="177"/>
      <c r="AE36" s="177"/>
      <c r="AF36" s="295"/>
      <c r="AG36" s="296"/>
      <c r="AH36" s="177"/>
      <c r="AI36" s="177"/>
      <c r="AJ36" s="297"/>
      <c r="AK36" s="488"/>
      <c r="AL36" s="488"/>
      <c r="AM36" s="177"/>
      <c r="AN36" s="177"/>
      <c r="AO36" s="297"/>
      <c r="AP36" s="177"/>
      <c r="AQ36" s="177"/>
      <c r="AR36" s="297"/>
      <c r="AS36" s="177"/>
      <c r="AT36" s="177"/>
      <c r="AU36" s="298"/>
      <c r="AV36" s="298"/>
      <c r="AW36" s="177"/>
      <c r="AX36" s="177"/>
      <c r="AY36" s="177"/>
    </row>
    <row r="37" spans="1:51" hidden="1">
      <c r="A37" s="511" t="s">
        <v>188</v>
      </c>
      <c r="B37" s="476" t="s">
        <v>95</v>
      </c>
      <c r="C37" s="477">
        <v>-39300</v>
      </c>
      <c r="D37" s="591"/>
      <c r="E37" s="592"/>
      <c r="F37" s="592"/>
      <c r="G37" s="527"/>
      <c r="H37" s="527"/>
      <c r="I37" s="593">
        <f t="shared" si="1"/>
        <v>-39300</v>
      </c>
      <c r="J37" s="594"/>
      <c r="K37" s="1237" t="s">
        <v>192</v>
      </c>
      <c r="L37" s="1238"/>
      <c r="M37" s="177"/>
      <c r="N37" s="484"/>
      <c r="O37" s="484"/>
      <c r="P37" s="484"/>
      <c r="Q37" s="595"/>
      <c r="R37" s="484"/>
      <c r="S37" s="484"/>
      <c r="T37" s="487"/>
      <c r="U37" s="177"/>
      <c r="V37" s="177"/>
      <c r="W37" s="177"/>
      <c r="X37" s="177"/>
      <c r="Y37" s="177"/>
      <c r="Z37" s="177"/>
      <c r="AA37" s="177"/>
      <c r="AB37" s="177"/>
      <c r="AC37" s="177"/>
      <c r="AD37" s="177"/>
      <c r="AE37" s="177"/>
      <c r="AF37" s="295"/>
      <c r="AG37" s="296"/>
      <c r="AH37" s="177"/>
      <c r="AI37" s="177"/>
      <c r="AJ37" s="297"/>
      <c r="AK37" s="488"/>
      <c r="AL37" s="488"/>
      <c r="AM37" s="177"/>
      <c r="AN37" s="177"/>
      <c r="AO37" s="297"/>
      <c r="AP37" s="177"/>
      <c r="AQ37" s="177"/>
      <c r="AR37" s="297"/>
      <c r="AS37" s="177"/>
      <c r="AT37" s="177"/>
      <c r="AU37" s="298"/>
      <c r="AV37" s="298"/>
    </row>
    <row r="38" spans="1:51" hidden="1">
      <c r="A38" s="511" t="s">
        <v>188</v>
      </c>
      <c r="B38" s="476" t="s">
        <v>95</v>
      </c>
      <c r="C38" s="477">
        <v>18150</v>
      </c>
      <c r="D38" s="591"/>
      <c r="E38" s="592"/>
      <c r="F38" s="592"/>
      <c r="G38" s="527"/>
      <c r="H38" s="527"/>
      <c r="I38" s="593">
        <f t="shared" si="1"/>
        <v>18150</v>
      </c>
      <c r="J38" s="594"/>
      <c r="K38" s="598" t="s">
        <v>193</v>
      </c>
      <c r="L38" s="599"/>
      <c r="M38" s="177"/>
      <c r="N38" s="484"/>
      <c r="O38" s="484"/>
      <c r="P38" s="484"/>
      <c r="Q38" s="595"/>
      <c r="R38" s="484"/>
      <c r="S38" s="484"/>
      <c r="T38" s="487"/>
      <c r="U38" s="177"/>
      <c r="V38" s="177"/>
      <c r="W38" s="177"/>
      <c r="X38" s="177"/>
      <c r="Y38" s="177"/>
      <c r="Z38" s="177"/>
      <c r="AA38" s="177"/>
      <c r="AB38" s="177"/>
      <c r="AC38" s="177"/>
      <c r="AD38" s="177"/>
      <c r="AE38" s="177"/>
      <c r="AF38" s="295"/>
      <c r="AG38" s="296"/>
      <c r="AH38" s="177"/>
      <c r="AI38" s="177"/>
      <c r="AJ38" s="297"/>
      <c r="AK38" s="488"/>
      <c r="AL38" s="488"/>
      <c r="AM38" s="177"/>
      <c r="AN38" s="177"/>
      <c r="AO38" s="297"/>
      <c r="AP38" s="177"/>
      <c r="AQ38" s="177"/>
      <c r="AR38" s="297"/>
      <c r="AS38" s="177"/>
      <c r="AT38" s="177"/>
      <c r="AU38" s="298"/>
      <c r="AV38" s="298"/>
    </row>
    <row r="39" spans="1:51" hidden="1">
      <c r="A39" s="511" t="s">
        <v>188</v>
      </c>
      <c r="B39" s="476" t="s">
        <v>95</v>
      </c>
      <c r="C39" s="477">
        <v>-28500</v>
      </c>
      <c r="D39" s="591"/>
      <c r="E39" s="592"/>
      <c r="F39" s="592"/>
      <c r="G39" s="527"/>
      <c r="H39" s="527"/>
      <c r="I39" s="593">
        <f t="shared" si="1"/>
        <v>-28500</v>
      </c>
      <c r="J39" s="594"/>
      <c r="K39" s="598" t="s">
        <v>194</v>
      </c>
      <c r="L39" s="599"/>
      <c r="M39" s="177"/>
      <c r="N39" s="484"/>
      <c r="O39" s="484"/>
      <c r="P39" s="484"/>
      <c r="Q39" s="595"/>
      <c r="R39" s="484"/>
      <c r="S39" s="484"/>
      <c r="T39" s="487"/>
      <c r="U39" s="177"/>
      <c r="V39" s="177"/>
      <c r="W39" s="177"/>
      <c r="X39" s="177"/>
      <c r="Y39" s="177"/>
      <c r="Z39" s="177"/>
      <c r="AA39" s="177"/>
      <c r="AB39" s="177"/>
      <c r="AC39" s="177"/>
      <c r="AD39" s="177"/>
      <c r="AE39" s="177"/>
      <c r="AF39" s="295"/>
      <c r="AG39" s="296"/>
      <c r="AH39" s="177"/>
      <c r="AI39" s="177"/>
      <c r="AJ39" s="297"/>
      <c r="AK39" s="488"/>
      <c r="AL39" s="488"/>
      <c r="AM39" s="177"/>
      <c r="AN39" s="177"/>
      <c r="AO39" s="297"/>
      <c r="AP39" s="177"/>
      <c r="AQ39" s="177"/>
      <c r="AR39" s="297"/>
      <c r="AS39" s="177"/>
      <c r="AT39" s="177"/>
      <c r="AU39" s="298"/>
      <c r="AV39" s="298"/>
    </row>
    <row r="40" spans="1:51" hidden="1">
      <c r="A40" s="511" t="s">
        <v>188</v>
      </c>
      <c r="B40" s="476" t="s">
        <v>95</v>
      </c>
      <c r="C40" s="477">
        <v>65235</v>
      </c>
      <c r="D40" s="591"/>
      <c r="E40" s="592"/>
      <c r="F40" s="592"/>
      <c r="G40" s="527"/>
      <c r="H40" s="527"/>
      <c r="I40" s="593">
        <f t="shared" si="1"/>
        <v>65235</v>
      </c>
      <c r="J40" s="594"/>
      <c r="K40" s="598" t="s">
        <v>195</v>
      </c>
      <c r="L40" s="599"/>
      <c r="M40" s="177"/>
      <c r="N40" s="484"/>
      <c r="O40" s="484"/>
      <c r="P40" s="484"/>
      <c r="Q40" s="595"/>
      <c r="R40" s="484"/>
      <c r="S40" s="484"/>
      <c r="T40" s="487"/>
      <c r="U40" s="177"/>
      <c r="V40" s="177"/>
      <c r="W40" s="177"/>
      <c r="X40" s="177"/>
      <c r="Y40" s="177"/>
      <c r="Z40" s="177"/>
      <c r="AA40" s="177"/>
      <c r="AB40" s="177"/>
      <c r="AC40" s="177"/>
      <c r="AD40" s="177"/>
      <c r="AE40" s="177"/>
      <c r="AF40" s="295"/>
      <c r="AG40" s="296"/>
      <c r="AH40" s="177"/>
      <c r="AI40" s="177"/>
      <c r="AJ40" s="297"/>
      <c r="AK40" s="488"/>
      <c r="AL40" s="488"/>
      <c r="AM40" s="177"/>
      <c r="AN40" s="177"/>
      <c r="AO40" s="297"/>
      <c r="AP40" s="177"/>
      <c r="AQ40" s="177"/>
      <c r="AR40" s="297"/>
      <c r="AS40" s="177"/>
      <c r="AT40" s="177"/>
      <c r="AU40" s="298"/>
      <c r="AV40" s="298"/>
    </row>
    <row r="41" spans="1:51" hidden="1">
      <c r="A41" s="511" t="s">
        <v>188</v>
      </c>
      <c r="B41" s="476" t="s">
        <v>95</v>
      </c>
      <c r="C41" s="477">
        <v>4369</v>
      </c>
      <c r="D41" s="591"/>
      <c r="E41" s="592"/>
      <c r="F41" s="592"/>
      <c r="G41" s="527"/>
      <c r="H41" s="527"/>
      <c r="I41" s="593">
        <f t="shared" si="1"/>
        <v>4369</v>
      </c>
      <c r="J41" s="594"/>
      <c r="K41" s="598" t="s">
        <v>196</v>
      </c>
      <c r="L41" s="599"/>
      <c r="M41" s="177"/>
      <c r="N41" s="484"/>
      <c r="O41" s="484"/>
      <c r="P41" s="484"/>
      <c r="Q41" s="595"/>
      <c r="R41" s="484"/>
      <c r="S41" s="484"/>
      <c r="T41" s="487"/>
      <c r="U41" s="177"/>
      <c r="V41" s="177"/>
      <c r="W41" s="177"/>
      <c r="X41" s="177"/>
      <c r="Y41" s="177"/>
      <c r="Z41" s="177"/>
      <c r="AA41" s="177"/>
      <c r="AB41" s="177"/>
      <c r="AC41" s="177"/>
      <c r="AD41" s="177"/>
      <c r="AE41" s="177"/>
      <c r="AF41" s="295"/>
      <c r="AG41" s="296"/>
      <c r="AH41" s="177"/>
      <c r="AI41" s="177"/>
      <c r="AJ41" s="297"/>
      <c r="AK41" s="488"/>
      <c r="AL41" s="488"/>
      <c r="AM41" s="177"/>
      <c r="AN41" s="177"/>
      <c r="AO41" s="297"/>
      <c r="AP41" s="177"/>
      <c r="AQ41" s="177"/>
      <c r="AR41" s="297"/>
      <c r="AS41" s="177"/>
      <c r="AT41" s="177"/>
      <c r="AU41" s="298"/>
      <c r="AV41" s="298"/>
    </row>
    <row r="42" spans="1:51" hidden="1">
      <c r="A42" s="511" t="s">
        <v>126</v>
      </c>
      <c r="B42" s="476" t="s">
        <v>95</v>
      </c>
      <c r="C42" s="477">
        <v>-200000</v>
      </c>
      <c r="D42" s="591"/>
      <c r="E42" s="592"/>
      <c r="F42" s="592"/>
      <c r="G42" s="527"/>
      <c r="H42" s="527"/>
      <c r="I42" s="593">
        <f t="shared" si="1"/>
        <v>-200000</v>
      </c>
      <c r="J42" s="594"/>
      <c r="K42" s="598" t="s">
        <v>197</v>
      </c>
      <c r="L42" s="599"/>
      <c r="M42" s="177"/>
      <c r="N42" s="484"/>
      <c r="O42" s="484"/>
      <c r="P42" s="484"/>
      <c r="Q42" s="595"/>
      <c r="R42" s="484"/>
      <c r="S42" s="484"/>
      <c r="T42" s="487"/>
      <c r="U42" s="177"/>
      <c r="V42" s="177"/>
      <c r="W42" s="177"/>
      <c r="X42" s="177"/>
      <c r="Y42" s="177"/>
      <c r="Z42" s="177"/>
      <c r="AA42" s="177"/>
      <c r="AB42" s="177"/>
      <c r="AC42" s="177"/>
      <c r="AD42" s="177"/>
      <c r="AE42" s="177"/>
      <c r="AF42" s="295"/>
      <c r="AG42" s="296"/>
      <c r="AH42" s="177"/>
      <c r="AI42" s="177"/>
      <c r="AJ42" s="297"/>
      <c r="AK42" s="488"/>
      <c r="AL42" s="488"/>
      <c r="AM42" s="177"/>
      <c r="AN42" s="177"/>
      <c r="AO42" s="297"/>
      <c r="AP42" s="177"/>
      <c r="AQ42" s="177"/>
      <c r="AR42" s="297"/>
      <c r="AS42" s="177"/>
      <c r="AT42" s="177"/>
      <c r="AU42" s="298"/>
      <c r="AV42" s="298"/>
    </row>
    <row r="43" spans="1:51" hidden="1">
      <c r="A43" s="511" t="s">
        <v>185</v>
      </c>
      <c r="B43" s="476" t="s">
        <v>100</v>
      </c>
      <c r="C43" s="477">
        <v>3395.6</v>
      </c>
      <c r="D43" s="591"/>
      <c r="E43" s="592"/>
      <c r="F43" s="592"/>
      <c r="G43" s="527"/>
      <c r="H43" s="527"/>
      <c r="I43" s="593">
        <f t="shared" si="1"/>
        <v>3395.6</v>
      </c>
      <c r="J43" s="594"/>
      <c r="K43" s="598"/>
      <c r="L43" s="599"/>
      <c r="M43" s="177"/>
      <c r="N43" s="484"/>
      <c r="O43" s="484"/>
      <c r="P43" s="484"/>
      <c r="Q43" s="595"/>
      <c r="R43" s="484"/>
      <c r="S43" s="484"/>
      <c r="T43" s="487"/>
      <c r="U43" s="177"/>
      <c r="V43" s="177"/>
      <c r="W43" s="177"/>
      <c r="X43" s="177"/>
      <c r="Y43" s="177"/>
      <c r="Z43" s="177"/>
      <c r="AA43" s="177"/>
      <c r="AB43" s="177"/>
      <c r="AC43" s="177"/>
      <c r="AD43" s="177"/>
      <c r="AE43" s="177"/>
      <c r="AF43" s="295"/>
      <c r="AG43" s="296"/>
      <c r="AH43" s="177"/>
      <c r="AI43" s="177"/>
      <c r="AJ43" s="297"/>
      <c r="AK43" s="488"/>
      <c r="AL43" s="488"/>
      <c r="AM43" s="177"/>
      <c r="AN43" s="177"/>
      <c r="AO43" s="297"/>
      <c r="AP43" s="177"/>
      <c r="AQ43" s="177"/>
      <c r="AR43" s="297"/>
      <c r="AS43" s="177"/>
      <c r="AT43" s="177"/>
      <c r="AU43" s="298"/>
      <c r="AV43" s="177"/>
    </row>
    <row r="44" spans="1:51" hidden="1">
      <c r="A44" s="511" t="s">
        <v>185</v>
      </c>
      <c r="B44" s="476" t="s">
        <v>104</v>
      </c>
      <c r="C44" s="477">
        <v>3900</v>
      </c>
      <c r="D44" s="591"/>
      <c r="E44" s="592"/>
      <c r="F44" s="592"/>
      <c r="G44" s="527"/>
      <c r="H44" s="527"/>
      <c r="I44" s="593">
        <f t="shared" si="1"/>
        <v>3900</v>
      </c>
      <c r="J44" s="594"/>
      <c r="K44" s="598" t="s">
        <v>198</v>
      </c>
      <c r="L44" s="599"/>
      <c r="M44" s="177"/>
      <c r="N44" s="484"/>
      <c r="O44" s="484"/>
      <c r="P44" s="484"/>
      <c r="Q44" s="595"/>
      <c r="R44" s="484"/>
      <c r="S44" s="484"/>
      <c r="T44" s="487"/>
      <c r="U44" s="177"/>
      <c r="V44" s="177"/>
      <c r="W44" s="177"/>
      <c r="X44" s="177"/>
      <c r="Y44" s="177"/>
      <c r="Z44" s="177"/>
      <c r="AA44" s="177"/>
      <c r="AB44" s="177"/>
      <c r="AC44" s="177"/>
      <c r="AD44" s="177"/>
      <c r="AE44" s="177"/>
      <c r="AF44" s="295"/>
      <c r="AG44" s="296"/>
      <c r="AH44" s="177"/>
      <c r="AI44" s="177"/>
      <c r="AJ44" s="297"/>
      <c r="AK44" s="488"/>
      <c r="AL44" s="488"/>
      <c r="AM44" s="177"/>
      <c r="AN44" s="177"/>
      <c r="AO44" s="297"/>
      <c r="AP44" s="177"/>
      <c r="AQ44" s="177"/>
      <c r="AR44" s="297"/>
      <c r="AS44" s="177"/>
      <c r="AT44" s="177"/>
      <c r="AU44" s="298"/>
      <c r="AV44" s="298"/>
    </row>
    <row r="45" spans="1:51" hidden="1">
      <c r="A45" s="511" t="s">
        <v>185</v>
      </c>
      <c r="B45" s="476" t="s">
        <v>104</v>
      </c>
      <c r="C45" s="477">
        <v>18000</v>
      </c>
      <c r="D45" s="591"/>
      <c r="E45" s="592"/>
      <c r="F45" s="592"/>
      <c r="G45" s="527"/>
      <c r="H45" s="527"/>
      <c r="I45" s="593">
        <f t="shared" si="1"/>
        <v>18000</v>
      </c>
      <c r="J45" s="594"/>
      <c r="K45" s="598" t="s">
        <v>199</v>
      </c>
      <c r="L45" s="599"/>
      <c r="M45" s="177"/>
      <c r="N45" s="484"/>
      <c r="O45" s="484"/>
      <c r="P45" s="484"/>
      <c r="Q45" s="595"/>
      <c r="R45" s="484"/>
      <c r="S45" s="484"/>
      <c r="T45" s="487"/>
      <c r="U45" s="177"/>
      <c r="V45" s="177"/>
      <c r="W45" s="177"/>
      <c r="X45" s="177"/>
      <c r="Y45" s="177"/>
      <c r="Z45" s="177"/>
      <c r="AA45" s="177"/>
      <c r="AB45" s="177"/>
      <c r="AC45" s="177"/>
      <c r="AD45" s="177"/>
      <c r="AE45" s="177"/>
      <c r="AF45" s="295"/>
      <c r="AG45" s="296"/>
      <c r="AH45" s="177"/>
      <c r="AI45" s="177"/>
      <c r="AJ45" s="297"/>
      <c r="AK45" s="488"/>
      <c r="AL45" s="488"/>
      <c r="AM45" s="177"/>
      <c r="AN45" s="177"/>
      <c r="AO45" s="297"/>
      <c r="AP45" s="177"/>
      <c r="AQ45" s="177"/>
      <c r="AR45" s="297"/>
      <c r="AS45" s="177"/>
      <c r="AT45" s="177"/>
      <c r="AU45" s="298"/>
      <c r="AV45" s="298"/>
    </row>
    <row r="46" spans="1:51" hidden="1">
      <c r="A46" s="511" t="s">
        <v>200</v>
      </c>
      <c r="B46" s="476" t="s">
        <v>104</v>
      </c>
      <c r="C46" s="477">
        <v>1600</v>
      </c>
      <c r="D46" s="591"/>
      <c r="E46" s="592"/>
      <c r="F46" s="592"/>
      <c r="G46" s="527"/>
      <c r="H46" s="527"/>
      <c r="I46" s="593">
        <f t="shared" si="1"/>
        <v>1600</v>
      </c>
      <c r="J46" s="594"/>
      <c r="K46" s="598"/>
      <c r="L46" s="599"/>
      <c r="M46" s="177"/>
      <c r="N46" s="484"/>
      <c r="O46" s="484"/>
      <c r="P46" s="484"/>
      <c r="Q46" s="595"/>
      <c r="R46" s="484"/>
      <c r="S46" s="484"/>
      <c r="T46" s="487"/>
      <c r="U46" s="177"/>
      <c r="V46" s="177"/>
      <c r="W46" s="177"/>
      <c r="X46" s="177"/>
      <c r="Y46" s="177"/>
      <c r="Z46" s="177"/>
      <c r="AA46" s="177"/>
      <c r="AB46" s="177"/>
      <c r="AC46" s="177"/>
      <c r="AD46" s="177"/>
      <c r="AE46" s="177"/>
      <c r="AF46" s="295"/>
      <c r="AG46" s="296"/>
      <c r="AH46" s="177"/>
      <c r="AI46" s="177"/>
      <c r="AJ46" s="297"/>
      <c r="AK46" s="488"/>
      <c r="AL46" s="488"/>
      <c r="AM46" s="177"/>
      <c r="AN46" s="177"/>
      <c r="AO46" s="297"/>
      <c r="AP46" s="177"/>
      <c r="AQ46" s="177"/>
      <c r="AR46" s="297"/>
      <c r="AS46" s="177"/>
      <c r="AT46" s="177"/>
      <c r="AU46" s="298"/>
      <c r="AV46" s="298"/>
    </row>
    <row r="47" spans="1:51" hidden="1">
      <c r="A47" s="511" t="s">
        <v>201</v>
      </c>
      <c r="B47" s="476" t="s">
        <v>95</v>
      </c>
      <c r="C47" s="477">
        <v>10500</v>
      </c>
      <c r="D47" s="591"/>
      <c r="E47" s="592"/>
      <c r="F47" s="592"/>
      <c r="G47" s="527"/>
      <c r="H47" s="527"/>
      <c r="I47" s="593">
        <f t="shared" si="1"/>
        <v>10500</v>
      </c>
      <c r="J47" s="594"/>
      <c r="K47" s="1237" t="s">
        <v>202</v>
      </c>
      <c r="L47" s="1238"/>
      <c r="M47" s="177"/>
      <c r="N47" s="484"/>
      <c r="O47" s="484"/>
      <c r="P47" s="484"/>
      <c r="Q47" s="595"/>
      <c r="R47" s="484"/>
      <c r="S47" s="484"/>
      <c r="T47" s="487"/>
      <c r="U47" s="177"/>
      <c r="V47" s="177"/>
      <c r="W47" s="177"/>
      <c r="X47" s="177"/>
      <c r="Y47" s="177"/>
      <c r="Z47" s="177"/>
      <c r="AA47" s="177"/>
      <c r="AB47" s="177"/>
      <c r="AC47" s="177"/>
      <c r="AD47" s="177"/>
      <c r="AE47" s="177"/>
      <c r="AF47" s="295"/>
      <c r="AG47" s="296"/>
      <c r="AH47" s="177"/>
      <c r="AI47" s="177"/>
      <c r="AJ47" s="297"/>
      <c r="AK47" s="488"/>
      <c r="AL47" s="488"/>
      <c r="AM47" s="177"/>
      <c r="AN47" s="177"/>
      <c r="AO47" s="297"/>
      <c r="AP47" s="177"/>
      <c r="AQ47" s="177"/>
      <c r="AR47" s="297"/>
      <c r="AS47" s="177"/>
      <c r="AT47" s="177"/>
      <c r="AU47" s="298"/>
      <c r="AV47" s="298"/>
    </row>
    <row r="48" spans="1:51" hidden="1">
      <c r="A48" s="511" t="s">
        <v>201</v>
      </c>
      <c r="B48" s="476" t="s">
        <v>96</v>
      </c>
      <c r="C48" s="477">
        <f>100000+20000+20000</f>
        <v>140000</v>
      </c>
      <c r="D48" s="591"/>
      <c r="E48" s="592"/>
      <c r="F48" s="592"/>
      <c r="G48" s="527"/>
      <c r="H48" s="527"/>
      <c r="I48" s="593">
        <f t="shared" si="1"/>
        <v>140000</v>
      </c>
      <c r="J48" s="594"/>
      <c r="K48" s="1237" t="s">
        <v>203</v>
      </c>
      <c r="L48" s="1238"/>
      <c r="M48" s="177"/>
      <c r="N48" s="484"/>
      <c r="O48" s="484"/>
      <c r="P48" s="484"/>
      <c r="Q48" s="595"/>
      <c r="R48" s="484"/>
      <c r="S48" s="484"/>
      <c r="T48" s="487"/>
      <c r="U48" s="177"/>
      <c r="V48" s="177"/>
      <c r="W48" s="177"/>
      <c r="X48" s="177"/>
      <c r="Y48" s="177"/>
      <c r="Z48" s="177"/>
      <c r="AA48" s="177"/>
      <c r="AB48" s="177"/>
      <c r="AC48" s="177"/>
      <c r="AD48" s="177"/>
      <c r="AE48" s="177"/>
      <c r="AF48" s="295"/>
      <c r="AG48" s="296"/>
      <c r="AH48" s="177"/>
      <c r="AI48" s="177"/>
      <c r="AJ48" s="297"/>
      <c r="AK48" s="488"/>
      <c r="AL48" s="488"/>
      <c r="AM48" s="177"/>
      <c r="AN48" s="177"/>
      <c r="AO48" s="297"/>
      <c r="AP48" s="177"/>
      <c r="AQ48" s="177"/>
      <c r="AR48" s="297"/>
      <c r="AS48" s="177"/>
      <c r="AT48" s="177"/>
      <c r="AU48" s="298"/>
      <c r="AV48" s="298"/>
    </row>
    <row r="49" spans="1:48" hidden="1">
      <c r="A49" s="511" t="s">
        <v>201</v>
      </c>
      <c r="B49" s="476" t="s">
        <v>95</v>
      </c>
      <c r="C49" s="477">
        <f>25500+25500</f>
        <v>51000</v>
      </c>
      <c r="D49" s="591"/>
      <c r="E49" s="592"/>
      <c r="F49" s="592"/>
      <c r="G49" s="527"/>
      <c r="H49" s="527"/>
      <c r="I49" s="593">
        <f t="shared" si="1"/>
        <v>51000</v>
      </c>
      <c r="J49" s="594"/>
      <c r="K49" s="598" t="s">
        <v>204</v>
      </c>
      <c r="L49" s="599"/>
      <c r="M49" s="177"/>
      <c r="N49" s="484"/>
      <c r="O49" s="484"/>
      <c r="P49" s="484"/>
      <c r="Q49" s="595"/>
      <c r="R49" s="484"/>
      <c r="S49" s="484"/>
      <c r="T49" s="487"/>
      <c r="U49" s="177"/>
      <c r="V49" s="177"/>
      <c r="W49" s="177"/>
      <c r="X49" s="177"/>
      <c r="Y49" s="177"/>
      <c r="Z49" s="177"/>
      <c r="AA49" s="177"/>
      <c r="AB49" s="177"/>
      <c r="AC49" s="177"/>
      <c r="AD49" s="177"/>
      <c r="AE49" s="177"/>
      <c r="AF49" s="295"/>
      <c r="AG49" s="296"/>
      <c r="AH49" s="177"/>
      <c r="AI49" s="177"/>
      <c r="AJ49" s="297"/>
      <c r="AK49" s="488"/>
      <c r="AL49" s="488"/>
      <c r="AM49" s="177"/>
      <c r="AN49" s="177"/>
      <c r="AO49" s="297"/>
      <c r="AP49" s="177"/>
      <c r="AQ49" s="177"/>
      <c r="AR49" s="297"/>
      <c r="AS49" s="177"/>
      <c r="AT49" s="177"/>
      <c r="AU49" s="298"/>
      <c r="AV49" s="298"/>
    </row>
    <row r="50" spans="1:48" hidden="1">
      <c r="A50" s="511" t="s">
        <v>201</v>
      </c>
      <c r="B50" s="476" t="s">
        <v>95</v>
      </c>
      <c r="C50" s="477">
        <f>25500+25500</f>
        <v>51000</v>
      </c>
      <c r="D50" s="591"/>
      <c r="E50" s="592"/>
      <c r="F50" s="592"/>
      <c r="G50" s="527"/>
      <c r="H50" s="527"/>
      <c r="I50" s="593">
        <f t="shared" si="1"/>
        <v>51000</v>
      </c>
      <c r="J50" s="594"/>
      <c r="K50" s="598" t="s">
        <v>205</v>
      </c>
      <c r="L50" s="599"/>
      <c r="M50" s="177"/>
      <c r="N50" s="484"/>
      <c r="O50" s="484"/>
      <c r="P50" s="484"/>
      <c r="Q50" s="595"/>
      <c r="R50" s="484"/>
      <c r="S50" s="484"/>
      <c r="T50" s="487"/>
      <c r="U50" s="177"/>
      <c r="V50" s="177"/>
      <c r="W50" s="177"/>
      <c r="X50" s="177"/>
      <c r="Y50" s="177"/>
      <c r="Z50" s="177"/>
      <c r="AA50" s="177"/>
      <c r="AB50" s="177"/>
      <c r="AC50" s="177"/>
      <c r="AD50" s="177"/>
      <c r="AE50" s="177"/>
      <c r="AF50" s="295"/>
      <c r="AG50" s="296"/>
      <c r="AH50" s="177"/>
      <c r="AI50" s="177"/>
      <c r="AJ50" s="297"/>
      <c r="AK50" s="488"/>
      <c r="AL50" s="488"/>
      <c r="AM50" s="177"/>
      <c r="AN50" s="177"/>
      <c r="AO50" s="297"/>
      <c r="AP50" s="177"/>
      <c r="AQ50" s="177"/>
      <c r="AR50" s="297"/>
      <c r="AS50" s="177"/>
      <c r="AT50" s="177"/>
      <c r="AU50" s="298"/>
      <c r="AV50" s="298"/>
    </row>
    <row r="51" spans="1:48" hidden="1">
      <c r="A51" s="511" t="s">
        <v>201</v>
      </c>
      <c r="B51" s="476" t="s">
        <v>95</v>
      </c>
      <c r="C51" s="477">
        <v>-15000</v>
      </c>
      <c r="D51" s="591"/>
      <c r="E51" s="592"/>
      <c r="F51" s="592"/>
      <c r="G51" s="527"/>
      <c r="H51" s="527"/>
      <c r="I51" s="593">
        <f t="shared" si="1"/>
        <v>-15000</v>
      </c>
      <c r="J51" s="594"/>
      <c r="K51" s="598" t="s">
        <v>206</v>
      </c>
      <c r="L51" s="599"/>
      <c r="M51" s="177"/>
      <c r="N51" s="484"/>
      <c r="O51" s="484"/>
      <c r="P51" s="484"/>
      <c r="Q51" s="595"/>
      <c r="R51" s="484"/>
      <c r="S51" s="484"/>
      <c r="T51" s="487"/>
      <c r="U51" s="177"/>
      <c r="V51" s="177"/>
      <c r="W51" s="177"/>
      <c r="X51" s="177"/>
      <c r="Y51" s="177"/>
      <c r="Z51" s="177"/>
      <c r="AA51" s="177"/>
      <c r="AB51" s="177"/>
      <c r="AC51" s="177"/>
      <c r="AD51" s="177"/>
      <c r="AE51" s="177"/>
      <c r="AF51" s="295"/>
      <c r="AG51" s="296"/>
      <c r="AH51" s="177"/>
      <c r="AI51" s="177"/>
      <c r="AJ51" s="297"/>
      <c r="AK51" s="488"/>
      <c r="AL51" s="488"/>
      <c r="AM51" s="177"/>
      <c r="AN51" s="177"/>
      <c r="AO51" s="297"/>
      <c r="AP51" s="177"/>
      <c r="AQ51" s="177"/>
      <c r="AR51" s="297"/>
      <c r="AS51" s="177"/>
      <c r="AT51" s="177"/>
      <c r="AU51" s="298"/>
      <c r="AV51" s="298"/>
    </row>
    <row r="52" spans="1:48" hidden="1">
      <c r="A52" s="511" t="s">
        <v>201</v>
      </c>
      <c r="B52" s="476" t="s">
        <v>96</v>
      </c>
      <c r="C52" s="477">
        <v>100000</v>
      </c>
      <c r="D52" s="591"/>
      <c r="E52" s="592"/>
      <c r="F52" s="592"/>
      <c r="G52" s="527"/>
      <c r="H52" s="527"/>
      <c r="I52" s="593">
        <f t="shared" si="1"/>
        <v>100000</v>
      </c>
      <c r="J52" s="594"/>
      <c r="K52" s="598" t="s">
        <v>207</v>
      </c>
      <c r="L52" s="599"/>
      <c r="M52" s="177"/>
      <c r="N52" s="484"/>
      <c r="O52" s="484"/>
      <c r="P52" s="484"/>
      <c r="Q52" s="595"/>
      <c r="R52" s="484"/>
      <c r="S52" s="484"/>
      <c r="T52" s="487"/>
      <c r="U52" s="177"/>
      <c r="V52" s="177"/>
      <c r="W52" s="177"/>
      <c r="X52" s="177"/>
      <c r="Y52" s="177"/>
      <c r="Z52" s="177"/>
      <c r="AA52" s="177"/>
      <c r="AB52" s="177"/>
      <c r="AC52" s="177"/>
      <c r="AD52" s="177"/>
      <c r="AE52" s="177"/>
      <c r="AF52" s="295"/>
      <c r="AG52" s="296"/>
      <c r="AH52" s="177"/>
      <c r="AI52" s="177"/>
      <c r="AJ52" s="297"/>
      <c r="AK52" s="488"/>
      <c r="AL52" s="488"/>
      <c r="AM52" s="177"/>
      <c r="AN52" s="177"/>
      <c r="AO52" s="297"/>
      <c r="AP52" s="177"/>
      <c r="AQ52" s="177"/>
      <c r="AR52" s="297"/>
      <c r="AS52" s="177"/>
      <c r="AT52" s="177"/>
      <c r="AU52" s="298"/>
      <c r="AV52" s="298"/>
    </row>
    <row r="53" spans="1:48" hidden="1">
      <c r="A53" s="511" t="s">
        <v>201</v>
      </c>
      <c r="B53" s="476" t="s">
        <v>95</v>
      </c>
      <c r="C53" s="477">
        <v>45000</v>
      </c>
      <c r="D53" s="591"/>
      <c r="E53" s="592"/>
      <c r="F53" s="592"/>
      <c r="G53" s="527"/>
      <c r="H53" s="527"/>
      <c r="I53" s="593">
        <f t="shared" si="1"/>
        <v>45000</v>
      </c>
      <c r="J53" s="594"/>
      <c r="K53" s="598" t="s">
        <v>208</v>
      </c>
      <c r="L53" s="599"/>
      <c r="M53" s="177"/>
      <c r="N53" s="484"/>
      <c r="O53" s="484"/>
      <c r="P53" s="484"/>
      <c r="Q53" s="595"/>
      <c r="R53" s="484"/>
      <c r="S53" s="484"/>
      <c r="T53" s="487"/>
      <c r="U53" s="177"/>
      <c r="V53" s="177"/>
      <c r="W53" s="177"/>
      <c r="X53" s="177"/>
      <c r="Y53" s="177"/>
      <c r="Z53" s="177"/>
      <c r="AA53" s="177"/>
      <c r="AB53" s="177"/>
      <c r="AC53" s="177"/>
      <c r="AD53" s="177"/>
      <c r="AE53" s="177"/>
      <c r="AF53" s="295"/>
      <c r="AG53" s="296"/>
      <c r="AH53" s="177"/>
      <c r="AI53" s="177"/>
      <c r="AJ53" s="297"/>
      <c r="AK53" s="488"/>
      <c r="AL53" s="488"/>
      <c r="AM53" s="177"/>
      <c r="AN53" s="177"/>
      <c r="AO53" s="297"/>
      <c r="AP53" s="177"/>
      <c r="AQ53" s="177"/>
      <c r="AR53" s="297"/>
      <c r="AS53" s="177"/>
      <c r="AT53" s="177"/>
      <c r="AU53" s="298"/>
      <c r="AV53" s="298"/>
    </row>
    <row r="54" spans="1:48" hidden="1">
      <c r="A54" s="511" t="s">
        <v>209</v>
      </c>
      <c r="B54" s="476" t="s">
        <v>100</v>
      </c>
      <c r="C54" s="477">
        <v>1747.12</v>
      </c>
      <c r="D54" s="591"/>
      <c r="E54" s="592"/>
      <c r="F54" s="592"/>
      <c r="G54" s="527"/>
      <c r="H54" s="527"/>
      <c r="I54" s="593">
        <f t="shared" si="1"/>
        <v>1747.12</v>
      </c>
      <c r="J54" s="594"/>
      <c r="K54" s="598"/>
      <c r="L54" s="599"/>
      <c r="M54" s="177"/>
      <c r="N54" s="484"/>
      <c r="O54" s="484"/>
      <c r="P54" s="484"/>
      <c r="Q54" s="595"/>
      <c r="R54" s="484"/>
      <c r="S54" s="484"/>
      <c r="T54" s="487"/>
      <c r="U54" s="177"/>
      <c r="V54" s="177"/>
      <c r="W54" s="177"/>
      <c r="X54" s="177"/>
      <c r="Y54" s="177"/>
      <c r="Z54" s="177"/>
      <c r="AA54" s="177"/>
      <c r="AB54" s="177"/>
      <c r="AC54" s="177"/>
      <c r="AD54" s="177"/>
      <c r="AE54" s="177"/>
      <c r="AF54" s="295"/>
      <c r="AG54" s="296"/>
      <c r="AH54" s="177"/>
      <c r="AI54" s="177"/>
      <c r="AJ54" s="297"/>
      <c r="AK54" s="488"/>
      <c r="AL54" s="488"/>
      <c r="AM54" s="177"/>
      <c r="AN54" s="177"/>
      <c r="AO54" s="297"/>
      <c r="AP54" s="177"/>
      <c r="AQ54" s="177"/>
      <c r="AR54" s="297"/>
      <c r="AS54" s="177"/>
      <c r="AT54" s="177"/>
      <c r="AU54" s="298"/>
      <c r="AV54" s="177"/>
    </row>
    <row r="55" spans="1:48" hidden="1">
      <c r="A55" s="511" t="s">
        <v>210</v>
      </c>
      <c r="B55" s="476" t="s">
        <v>104</v>
      </c>
      <c r="C55" s="477">
        <v>2400</v>
      </c>
      <c r="D55" s="591"/>
      <c r="E55" s="592"/>
      <c r="F55" s="592"/>
      <c r="G55" s="527"/>
      <c r="H55" s="527"/>
      <c r="I55" s="593">
        <f t="shared" si="1"/>
        <v>2400</v>
      </c>
      <c r="J55" s="594"/>
      <c r="K55" s="598"/>
      <c r="L55" s="599"/>
      <c r="M55" s="177"/>
      <c r="N55" s="484"/>
      <c r="O55" s="484"/>
      <c r="P55" s="484"/>
      <c r="Q55" s="595"/>
      <c r="R55" s="484"/>
      <c r="S55" s="484"/>
      <c r="T55" s="487"/>
      <c r="U55" s="177"/>
      <c r="V55" s="177"/>
      <c r="W55" s="177"/>
      <c r="X55" s="177"/>
      <c r="Y55" s="177"/>
      <c r="Z55" s="177"/>
      <c r="AA55" s="177"/>
      <c r="AB55" s="177"/>
      <c r="AC55" s="177"/>
      <c r="AD55" s="177"/>
      <c r="AE55" s="177"/>
      <c r="AF55" s="295"/>
      <c r="AG55" s="296"/>
      <c r="AH55" s="177"/>
      <c r="AI55" s="177"/>
      <c r="AJ55" s="297"/>
      <c r="AK55" s="488"/>
      <c r="AL55" s="488"/>
      <c r="AM55" s="177"/>
      <c r="AN55" s="177"/>
      <c r="AO55" s="297"/>
      <c r="AP55" s="177"/>
      <c r="AQ55" s="177"/>
      <c r="AR55" s="297"/>
      <c r="AS55" s="177"/>
      <c r="AT55" s="177"/>
      <c r="AU55" s="298"/>
      <c r="AV55" s="177"/>
    </row>
    <row r="56" spans="1:48" hidden="1">
      <c r="A56" s="511" t="s">
        <v>211</v>
      </c>
      <c r="B56" s="476" t="s">
        <v>95</v>
      </c>
      <c r="C56" s="477">
        <f>-110000-110000-105000-137500-137500</f>
        <v>-600000</v>
      </c>
      <c r="D56" s="591"/>
      <c r="E56" s="592"/>
      <c r="F56" s="592"/>
      <c r="G56" s="527"/>
      <c r="H56" s="527"/>
      <c r="I56" s="593">
        <f t="shared" si="1"/>
        <v>-600000</v>
      </c>
      <c r="J56" s="594"/>
      <c r="K56" s="598" t="s">
        <v>212</v>
      </c>
      <c r="L56" s="599"/>
      <c r="M56" s="177"/>
      <c r="N56" s="484"/>
      <c r="O56" s="484"/>
      <c r="P56" s="484"/>
      <c r="Q56" s="595"/>
      <c r="R56" s="484"/>
      <c r="S56" s="484"/>
      <c r="T56" s="487"/>
      <c r="U56" s="177"/>
      <c r="V56" s="177"/>
      <c r="W56" s="177"/>
      <c r="X56" s="177"/>
      <c r="Y56" s="177"/>
      <c r="Z56" s="177"/>
      <c r="AA56" s="177"/>
      <c r="AB56" s="177"/>
      <c r="AC56" s="177"/>
      <c r="AD56" s="177"/>
      <c r="AE56" s="177"/>
      <c r="AF56" s="295"/>
      <c r="AG56" s="296"/>
      <c r="AH56" s="177"/>
      <c r="AI56" s="177"/>
      <c r="AJ56" s="297"/>
      <c r="AK56" s="488"/>
      <c r="AL56" s="488"/>
      <c r="AM56" s="177"/>
      <c r="AN56" s="177"/>
      <c r="AO56" s="297"/>
      <c r="AP56" s="177"/>
      <c r="AQ56" s="177"/>
      <c r="AR56" s="297"/>
      <c r="AS56" s="177"/>
      <c r="AT56" s="177"/>
      <c r="AU56" s="298"/>
      <c r="AV56" s="177"/>
    </row>
    <row r="57" spans="1:48" hidden="1">
      <c r="A57" s="511" t="s">
        <v>213</v>
      </c>
      <c r="B57" s="476" t="s">
        <v>99</v>
      </c>
      <c r="C57" s="477">
        <v>35250</v>
      </c>
      <c r="D57" s="591"/>
      <c r="E57" s="592"/>
      <c r="F57" s="592"/>
      <c r="G57" s="527"/>
      <c r="H57" s="527"/>
      <c r="I57" s="593">
        <f t="shared" si="1"/>
        <v>35250</v>
      </c>
      <c r="J57" s="594"/>
      <c r="K57" s="598" t="s">
        <v>214</v>
      </c>
      <c r="L57" s="599"/>
      <c r="M57" s="177"/>
      <c r="N57" s="484"/>
      <c r="O57" s="484"/>
      <c r="P57" s="484"/>
      <c r="Q57" s="595"/>
      <c r="R57" s="484"/>
      <c r="S57" s="484"/>
      <c r="T57" s="487"/>
      <c r="U57" s="177"/>
      <c r="V57" s="177"/>
      <c r="W57" s="177"/>
      <c r="X57" s="177"/>
      <c r="Y57" s="177"/>
      <c r="Z57" s="177"/>
      <c r="AA57" s="177"/>
      <c r="AB57" s="177"/>
      <c r="AC57" s="177"/>
      <c r="AD57" s="177"/>
      <c r="AE57" s="177"/>
      <c r="AF57" s="295"/>
      <c r="AG57" s="296"/>
      <c r="AH57" s="177"/>
      <c r="AI57" s="177"/>
      <c r="AJ57" s="297"/>
      <c r="AK57" s="488"/>
      <c r="AL57" s="488"/>
      <c r="AM57" s="177"/>
      <c r="AN57" s="177"/>
      <c r="AO57" s="297"/>
      <c r="AP57" s="177"/>
      <c r="AQ57" s="177"/>
      <c r="AR57" s="297"/>
      <c r="AS57" s="177"/>
      <c r="AT57" s="177"/>
      <c r="AU57" s="298"/>
      <c r="AV57" s="177"/>
    </row>
    <row r="58" spans="1:48" hidden="1">
      <c r="A58" s="511" t="s">
        <v>213</v>
      </c>
      <c r="B58" s="476" t="s">
        <v>95</v>
      </c>
      <c r="C58" s="477">
        <v>5000</v>
      </c>
      <c r="D58" s="591"/>
      <c r="E58" s="592"/>
      <c r="F58" s="592"/>
      <c r="G58" s="527"/>
      <c r="H58" s="527"/>
      <c r="I58" s="593">
        <f t="shared" si="1"/>
        <v>5000</v>
      </c>
      <c r="J58" s="594"/>
      <c r="K58" s="598" t="s">
        <v>215</v>
      </c>
      <c r="L58" s="599"/>
      <c r="M58" s="177"/>
      <c r="N58" s="484"/>
      <c r="O58" s="484"/>
      <c r="P58" s="484"/>
      <c r="Q58" s="595"/>
      <c r="R58" s="484"/>
      <c r="S58" s="484"/>
      <c r="T58" s="487"/>
      <c r="U58" s="177"/>
      <c r="V58" s="177"/>
      <c r="W58" s="177"/>
      <c r="X58" s="177"/>
      <c r="Y58" s="177"/>
      <c r="Z58" s="177"/>
      <c r="AA58" s="177"/>
      <c r="AB58" s="177"/>
      <c r="AC58" s="177"/>
      <c r="AD58" s="177"/>
      <c r="AE58" s="177"/>
      <c r="AF58" s="295"/>
      <c r="AG58" s="296"/>
      <c r="AH58" s="177"/>
      <c r="AI58" s="177"/>
      <c r="AJ58" s="297"/>
      <c r="AK58" s="488"/>
      <c r="AL58" s="488"/>
      <c r="AM58" s="177"/>
      <c r="AN58" s="177"/>
      <c r="AO58" s="297"/>
      <c r="AP58" s="177"/>
      <c r="AQ58" s="177"/>
      <c r="AR58" s="297"/>
      <c r="AS58" s="177"/>
      <c r="AT58" s="177"/>
      <c r="AU58" s="298"/>
      <c r="AV58" s="177"/>
    </row>
    <row r="59" spans="1:48" hidden="1">
      <c r="A59" s="511" t="s">
        <v>216</v>
      </c>
      <c r="B59" s="476" t="s">
        <v>104</v>
      </c>
      <c r="C59" s="477">
        <v>120</v>
      </c>
      <c r="D59" s="591"/>
      <c r="E59" s="592"/>
      <c r="F59" s="592"/>
      <c r="G59" s="527"/>
      <c r="H59" s="527"/>
      <c r="I59" s="593">
        <f t="shared" si="1"/>
        <v>120</v>
      </c>
      <c r="J59" s="594"/>
      <c r="K59" s="598"/>
      <c r="L59" s="599"/>
      <c r="M59" s="177"/>
      <c r="N59" s="484"/>
      <c r="O59" s="484"/>
      <c r="P59" s="484"/>
      <c r="Q59" s="595"/>
      <c r="R59" s="484"/>
      <c r="S59" s="484"/>
      <c r="T59" s="487"/>
      <c r="U59" s="177"/>
      <c r="V59" s="177"/>
      <c r="W59" s="177"/>
      <c r="X59" s="177"/>
      <c r="Y59" s="177"/>
      <c r="Z59" s="177"/>
      <c r="AA59" s="177"/>
      <c r="AB59" s="177"/>
      <c r="AC59" s="177"/>
      <c r="AD59" s="177"/>
      <c r="AE59" s="177"/>
      <c r="AF59" s="295"/>
      <c r="AG59" s="296"/>
      <c r="AH59" s="177"/>
      <c r="AI59" s="177"/>
      <c r="AJ59" s="297"/>
      <c r="AK59" s="488"/>
      <c r="AL59" s="488"/>
      <c r="AM59" s="177"/>
      <c r="AN59" s="177"/>
      <c r="AO59" s="297"/>
      <c r="AP59" s="177"/>
      <c r="AQ59" s="177"/>
      <c r="AR59" s="297"/>
      <c r="AS59" s="177"/>
      <c r="AT59" s="177"/>
      <c r="AU59" s="298"/>
      <c r="AV59" s="177"/>
    </row>
    <row r="60" spans="1:48" hidden="1">
      <c r="A60" s="511"/>
      <c r="B60" s="476"/>
      <c r="C60" s="477"/>
      <c r="D60" s="591"/>
      <c r="E60" s="592"/>
      <c r="F60" s="592"/>
      <c r="G60" s="527"/>
      <c r="H60" s="527"/>
      <c r="I60" s="593"/>
      <c r="J60" s="594"/>
      <c r="K60" s="598"/>
      <c r="L60" s="599"/>
      <c r="M60" s="177"/>
      <c r="N60" s="484"/>
      <c r="O60" s="484"/>
      <c r="P60" s="484"/>
      <c r="Q60" s="595"/>
      <c r="R60" s="484"/>
      <c r="S60" s="484"/>
      <c r="T60" s="487"/>
      <c r="U60" s="177"/>
      <c r="V60" s="177"/>
      <c r="W60" s="177"/>
      <c r="X60" s="177"/>
      <c r="Y60" s="177"/>
      <c r="Z60" s="177"/>
      <c r="AA60" s="177"/>
      <c r="AB60" s="177"/>
      <c r="AC60" s="177"/>
      <c r="AD60" s="177"/>
      <c r="AE60" s="177"/>
      <c r="AF60" s="295"/>
      <c r="AG60" s="296"/>
      <c r="AH60" s="177"/>
      <c r="AI60" s="177"/>
      <c r="AJ60" s="297"/>
      <c r="AK60" s="488"/>
      <c r="AL60" s="488"/>
      <c r="AM60" s="177"/>
      <c r="AN60" s="177"/>
      <c r="AO60" s="297"/>
      <c r="AP60" s="177"/>
      <c r="AQ60" s="177"/>
      <c r="AR60" s="297"/>
      <c r="AS60" s="177"/>
      <c r="AT60" s="177"/>
      <c r="AU60" s="298"/>
      <c r="AV60" s="177"/>
    </row>
    <row r="61" spans="1:48" hidden="1">
      <c r="A61" s="489" t="s">
        <v>36</v>
      </c>
      <c r="B61" s="490" t="s">
        <v>94</v>
      </c>
      <c r="C61" s="491">
        <f>SUM(C33:C60)</f>
        <v>599315.91999999993</v>
      </c>
      <c r="D61" s="491">
        <f>SUM(D47:D60)</f>
        <v>0</v>
      </c>
      <c r="E61" s="491"/>
      <c r="F61" s="491">
        <f>SUM(F47:F60)</f>
        <v>0</v>
      </c>
      <c r="G61" s="491"/>
      <c r="H61" s="491">
        <f>SUM(H47:H60)</f>
        <v>0</v>
      </c>
      <c r="I61" s="491">
        <f>SUM(I33:I60)</f>
        <v>599315.91999999993</v>
      </c>
      <c r="J61" s="492"/>
      <c r="K61" s="493" t="s">
        <v>36</v>
      </c>
      <c r="L61" s="177"/>
      <c r="M61" s="177"/>
      <c r="N61" s="484"/>
      <c r="O61" s="494"/>
      <c r="P61" s="494"/>
      <c r="Q61" s="495"/>
      <c r="R61" s="494"/>
      <c r="S61" s="494"/>
      <c r="T61" s="494"/>
      <c r="U61" s="177"/>
      <c r="V61" s="177"/>
      <c r="W61" s="177"/>
      <c r="X61" s="177"/>
      <c r="Y61" s="177"/>
      <c r="Z61" s="177"/>
      <c r="AA61" s="177"/>
      <c r="AB61" s="177"/>
      <c r="AC61" s="177"/>
      <c r="AD61" s="177"/>
      <c r="AE61" s="177"/>
      <c r="AF61" s="295"/>
      <c r="AG61" s="296"/>
      <c r="AH61" s="177"/>
      <c r="AI61" s="177"/>
      <c r="AJ61" s="297"/>
      <c r="AK61" s="488"/>
      <c r="AL61" s="488"/>
      <c r="AM61" s="177"/>
      <c r="AN61" s="177"/>
      <c r="AO61" s="297"/>
      <c r="AP61" s="177"/>
      <c r="AQ61" s="177"/>
      <c r="AR61" s="297"/>
      <c r="AS61" s="177"/>
      <c r="AT61" s="177"/>
      <c r="AU61" s="298"/>
      <c r="AV61" s="177"/>
    </row>
    <row r="62" spans="1:48" ht="18" hidden="1">
      <c r="A62" s="447"/>
      <c r="B62" s="177"/>
      <c r="C62" s="177"/>
      <c r="D62" s="177"/>
      <c r="E62" s="177"/>
      <c r="F62" s="177"/>
      <c r="G62" s="177"/>
      <c r="H62" s="177"/>
      <c r="I62" s="177"/>
      <c r="J62" s="177"/>
      <c r="K62" s="177"/>
      <c r="L62" s="177"/>
      <c r="M62" s="177"/>
      <c r="N62" s="484"/>
      <c r="O62" s="177"/>
      <c r="P62" s="177"/>
      <c r="Q62" s="177"/>
      <c r="R62" s="177"/>
      <c r="S62" s="177"/>
      <c r="T62" s="177"/>
      <c r="U62" s="177"/>
      <c r="V62" s="177"/>
      <c r="W62" s="177"/>
      <c r="X62" s="177"/>
      <c r="Y62" s="177"/>
      <c r="Z62" s="177"/>
      <c r="AA62" s="177"/>
      <c r="AB62" s="177"/>
      <c r="AC62" s="177"/>
      <c r="AD62" s="177"/>
      <c r="AE62" s="297"/>
      <c r="AF62" s="296"/>
      <c r="AG62" s="296"/>
      <c r="AH62" s="297"/>
      <c r="AI62" s="177"/>
      <c r="AJ62" s="177"/>
      <c r="AK62" s="190"/>
      <c r="AL62" s="190"/>
      <c r="AM62" s="298"/>
      <c r="AN62" s="298"/>
      <c r="AO62" s="299"/>
      <c r="AP62" s="177"/>
      <c r="AQ62" s="177"/>
      <c r="AR62" s="177"/>
      <c r="AS62" s="177"/>
      <c r="AT62" s="177"/>
      <c r="AU62" s="177"/>
      <c r="AV62" s="177"/>
    </row>
    <row r="63" spans="1:48" ht="18" hidden="1">
      <c r="A63" s="496" t="s">
        <v>302</v>
      </c>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c r="AE63" s="298"/>
      <c r="AF63" s="497"/>
      <c r="AG63" s="498"/>
      <c r="AH63" s="299"/>
      <c r="AI63" s="298"/>
      <c r="AJ63" s="298"/>
      <c r="AK63" s="435"/>
      <c r="AL63" s="435"/>
      <c r="AM63" s="177"/>
      <c r="AN63" s="177"/>
      <c r="AO63" s="297"/>
      <c r="AP63" s="177"/>
      <c r="AQ63" s="177"/>
      <c r="AR63" s="177"/>
      <c r="AS63" s="177"/>
      <c r="AT63" s="177"/>
      <c r="AU63" s="177"/>
      <c r="AV63" s="177"/>
    </row>
    <row r="64" spans="1:48" ht="25.5" hidden="1">
      <c r="A64" s="449" t="s">
        <v>40</v>
      </c>
      <c r="B64" s="449" t="s">
        <v>95</v>
      </c>
      <c r="C64" s="449" t="s">
        <v>96</v>
      </c>
      <c r="D64" s="449" t="s">
        <v>97</v>
      </c>
      <c r="E64" s="449"/>
      <c r="F64" s="449" t="s">
        <v>99</v>
      </c>
      <c r="G64" s="449"/>
      <c r="H64" s="449" t="s">
        <v>100</v>
      </c>
      <c r="I64" s="451" t="s">
        <v>101</v>
      </c>
      <c r="J64" s="449"/>
      <c r="K64" s="1239" t="s">
        <v>93</v>
      </c>
      <c r="L64" s="1240"/>
      <c r="M64" s="177"/>
      <c r="N64" s="177"/>
      <c r="O64" s="177"/>
      <c r="P64" s="177"/>
      <c r="Q64" s="177"/>
      <c r="R64" s="177"/>
      <c r="S64" s="177"/>
      <c r="T64" s="177"/>
      <c r="U64" s="177"/>
      <c r="V64" s="177"/>
      <c r="W64" s="177"/>
      <c r="X64" s="177"/>
      <c r="Y64" s="177"/>
      <c r="Z64" s="177"/>
      <c r="AA64" s="177"/>
      <c r="AB64" s="177"/>
      <c r="AC64" s="177"/>
      <c r="AD64" s="177"/>
      <c r="AE64" s="177"/>
      <c r="AF64" s="177"/>
      <c r="AG64" s="298"/>
      <c r="AH64" s="497"/>
      <c r="AI64" s="498"/>
      <c r="AJ64" s="299"/>
      <c r="AK64" s="600"/>
      <c r="AL64" s="600"/>
      <c r="AM64" s="298"/>
      <c r="AN64" s="298"/>
      <c r="AO64" s="177"/>
      <c r="AP64" s="177"/>
      <c r="AQ64" s="177"/>
      <c r="AR64" s="297"/>
      <c r="AS64" s="177"/>
      <c r="AT64" s="177"/>
      <c r="AU64" s="177"/>
      <c r="AV64" s="177"/>
    </row>
    <row r="65" spans="1:48" hidden="1">
      <c r="A65" s="511" t="s">
        <v>217</v>
      </c>
      <c r="B65" s="527">
        <v>5000</v>
      </c>
      <c r="C65" s="476"/>
      <c r="D65" s="527"/>
      <c r="E65" s="527"/>
      <c r="F65" s="527"/>
      <c r="G65" s="527"/>
      <c r="H65" s="527">
        <v>0</v>
      </c>
      <c r="I65" s="593">
        <f t="shared" ref="I65:I79" si="2">SUM(B65:H65)</f>
        <v>5000</v>
      </c>
      <c r="J65" s="527"/>
      <c r="K65" s="598"/>
      <c r="L65" s="599"/>
      <c r="M65" s="177"/>
      <c r="N65" s="177"/>
      <c r="O65" s="177"/>
      <c r="P65" s="177"/>
      <c r="Q65" s="177"/>
      <c r="R65" s="177"/>
      <c r="S65" s="177"/>
      <c r="T65" s="177"/>
      <c r="U65" s="177"/>
      <c r="V65" s="177"/>
      <c r="W65" s="177"/>
      <c r="X65" s="177"/>
      <c r="Y65" s="177"/>
      <c r="Z65" s="177"/>
      <c r="AA65" s="177"/>
      <c r="AB65" s="177"/>
      <c r="AC65" s="177"/>
      <c r="AD65" s="177"/>
      <c r="AE65" s="177"/>
      <c r="AF65" s="177"/>
      <c r="AG65" s="298"/>
      <c r="AH65" s="497"/>
      <c r="AI65" s="498"/>
      <c r="AJ65" s="299"/>
      <c r="AK65" s="600"/>
      <c r="AL65" s="600"/>
      <c r="AM65" s="298"/>
      <c r="AN65" s="298"/>
      <c r="AO65" s="177"/>
      <c r="AP65" s="177"/>
      <c r="AQ65" s="177"/>
      <c r="AR65" s="297"/>
      <c r="AS65" s="177"/>
      <c r="AT65" s="177"/>
      <c r="AU65" s="177"/>
      <c r="AV65" s="177"/>
    </row>
    <row r="66" spans="1:48" hidden="1">
      <c r="A66" s="511" t="s">
        <v>187</v>
      </c>
      <c r="B66" s="527"/>
      <c r="C66" s="476">
        <v>20000</v>
      </c>
      <c r="D66" s="527"/>
      <c r="E66" s="527"/>
      <c r="F66" s="527"/>
      <c r="G66" s="527"/>
      <c r="H66" s="527">
        <v>1022949</v>
      </c>
      <c r="I66" s="593">
        <f t="shared" si="2"/>
        <v>1042949</v>
      </c>
      <c r="J66" s="527"/>
      <c r="K66" s="598"/>
      <c r="L66" s="599"/>
      <c r="M66" s="177"/>
      <c r="N66" s="177"/>
      <c r="O66" s="177"/>
      <c r="P66" s="177"/>
      <c r="Q66" s="177"/>
      <c r="R66" s="177"/>
      <c r="S66" s="177"/>
      <c r="T66" s="177"/>
      <c r="U66" s="177"/>
      <c r="V66" s="177"/>
      <c r="W66" s="177"/>
      <c r="X66" s="177"/>
      <c r="Y66" s="177"/>
      <c r="Z66" s="177"/>
      <c r="AA66" s="177"/>
      <c r="AB66" s="177"/>
      <c r="AC66" s="177"/>
      <c r="AD66" s="177"/>
      <c r="AE66" s="177"/>
      <c r="AF66" s="177"/>
      <c r="AG66" s="298"/>
      <c r="AH66" s="497"/>
      <c r="AI66" s="498"/>
      <c r="AJ66" s="299"/>
      <c r="AK66" s="600"/>
      <c r="AL66" s="600"/>
      <c r="AM66" s="298"/>
      <c r="AN66" s="298"/>
      <c r="AO66" s="177"/>
      <c r="AP66" s="177"/>
      <c r="AQ66" s="177"/>
      <c r="AR66" s="297"/>
      <c r="AS66" s="177"/>
      <c r="AT66" s="177"/>
      <c r="AU66" s="177"/>
      <c r="AV66" s="177"/>
    </row>
    <row r="67" spans="1:48" hidden="1">
      <c r="A67" s="511" t="s">
        <v>188</v>
      </c>
      <c r="B67" s="527">
        <v>24000</v>
      </c>
      <c r="C67" s="476"/>
      <c r="D67" s="527"/>
      <c r="E67" s="527"/>
      <c r="F67" s="527"/>
      <c r="G67" s="527"/>
      <c r="H67" s="527"/>
      <c r="I67" s="593">
        <f t="shared" si="2"/>
        <v>24000</v>
      </c>
      <c r="J67" s="527"/>
      <c r="K67" s="523" t="s">
        <v>218</v>
      </c>
      <c r="L67" s="599"/>
      <c r="M67" s="177"/>
      <c r="N67" s="177"/>
      <c r="O67" s="177"/>
      <c r="P67" s="177"/>
      <c r="Q67" s="177"/>
      <c r="R67" s="177"/>
      <c r="S67" s="177"/>
      <c r="T67" s="177"/>
      <c r="U67" s="177"/>
      <c r="V67" s="177"/>
      <c r="W67" s="177"/>
      <c r="X67" s="177"/>
      <c r="Y67" s="177"/>
      <c r="Z67" s="177"/>
      <c r="AA67" s="177"/>
      <c r="AB67" s="177"/>
      <c r="AC67" s="177"/>
      <c r="AD67" s="177"/>
      <c r="AE67" s="177"/>
      <c r="AF67" s="177"/>
      <c r="AG67" s="298"/>
      <c r="AH67" s="497"/>
      <c r="AI67" s="498"/>
      <c r="AJ67" s="299"/>
      <c r="AK67" s="600"/>
      <c r="AL67" s="600"/>
      <c r="AM67" s="298"/>
      <c r="AN67" s="298"/>
      <c r="AO67" s="177"/>
      <c r="AP67" s="177"/>
      <c r="AQ67" s="177"/>
      <c r="AR67" s="297"/>
      <c r="AS67" s="177"/>
      <c r="AT67" s="177"/>
      <c r="AU67" s="177"/>
      <c r="AV67" s="177"/>
    </row>
    <row r="68" spans="1:48" hidden="1">
      <c r="A68" s="511" t="s">
        <v>188</v>
      </c>
      <c r="B68" s="527">
        <v>4369</v>
      </c>
      <c r="C68" s="476"/>
      <c r="D68" s="527"/>
      <c r="E68" s="527"/>
      <c r="F68" s="527"/>
      <c r="G68" s="527"/>
      <c r="H68" s="527"/>
      <c r="I68" s="593">
        <f t="shared" si="2"/>
        <v>4369</v>
      </c>
      <c r="J68" s="527"/>
      <c r="K68" s="601" t="s">
        <v>219</v>
      </c>
      <c r="L68" s="599"/>
      <c r="M68" s="177"/>
      <c r="N68" s="177"/>
      <c r="O68" s="177"/>
      <c r="P68" s="177"/>
      <c r="Q68" s="177"/>
      <c r="R68" s="177"/>
      <c r="S68" s="177"/>
      <c r="T68" s="177"/>
      <c r="U68" s="177"/>
      <c r="V68" s="177"/>
      <c r="W68" s="177"/>
      <c r="X68" s="177"/>
      <c r="Y68" s="177"/>
      <c r="Z68" s="177"/>
      <c r="AA68" s="177"/>
      <c r="AB68" s="177"/>
      <c r="AC68" s="177"/>
      <c r="AD68" s="177"/>
      <c r="AE68" s="177"/>
      <c r="AF68" s="177"/>
      <c r="AG68" s="298"/>
      <c r="AH68" s="497"/>
      <c r="AI68" s="498"/>
      <c r="AJ68" s="299"/>
      <c r="AK68" s="600"/>
      <c r="AL68" s="600"/>
      <c r="AM68" s="298"/>
      <c r="AN68" s="298"/>
      <c r="AO68" s="177"/>
      <c r="AP68" s="177"/>
      <c r="AQ68" s="177"/>
      <c r="AR68" s="297"/>
      <c r="AS68" s="177"/>
      <c r="AT68" s="177"/>
      <c r="AU68" s="177"/>
      <c r="AV68" s="177"/>
    </row>
    <row r="69" spans="1:48" hidden="1">
      <c r="A69" s="511" t="s">
        <v>220</v>
      </c>
      <c r="B69" s="527">
        <v>130000</v>
      </c>
      <c r="C69" s="476"/>
      <c r="D69" s="527"/>
      <c r="E69" s="527"/>
      <c r="F69" s="527"/>
      <c r="G69" s="527"/>
      <c r="H69" s="527"/>
      <c r="I69" s="593">
        <f t="shared" si="2"/>
        <v>130000</v>
      </c>
      <c r="J69" s="527"/>
      <c r="K69" s="523" t="s">
        <v>310</v>
      </c>
      <c r="L69" s="599"/>
      <c r="M69" s="177"/>
      <c r="N69" s="177"/>
      <c r="O69" s="177"/>
      <c r="P69" s="177"/>
      <c r="Q69" s="177"/>
      <c r="R69" s="177"/>
      <c r="S69" s="177"/>
      <c r="T69" s="177"/>
      <c r="U69" s="177"/>
      <c r="V69" s="177"/>
      <c r="W69" s="177"/>
      <c r="X69" s="177"/>
      <c r="Y69" s="177"/>
      <c r="Z69" s="177"/>
      <c r="AA69" s="177"/>
      <c r="AB69" s="177"/>
      <c r="AC69" s="177"/>
      <c r="AD69" s="177"/>
      <c r="AE69" s="177"/>
      <c r="AF69" s="177"/>
      <c r="AG69" s="298"/>
      <c r="AH69" s="497"/>
      <c r="AI69" s="498"/>
      <c r="AJ69" s="299"/>
      <c r="AK69" s="600"/>
      <c r="AL69" s="600"/>
      <c r="AM69" s="298"/>
      <c r="AN69" s="298"/>
      <c r="AO69" s="177"/>
      <c r="AP69" s="177"/>
      <c r="AQ69" s="177"/>
      <c r="AR69" s="297"/>
    </row>
    <row r="70" spans="1:48" hidden="1">
      <c r="A70" s="511" t="s">
        <v>221</v>
      </c>
      <c r="B70" s="527"/>
      <c r="C70" s="476"/>
      <c r="D70" s="527">
        <v>120</v>
      </c>
      <c r="E70" s="527"/>
      <c r="F70" s="527"/>
      <c r="G70" s="527"/>
      <c r="H70" s="527"/>
      <c r="I70" s="593">
        <f t="shared" si="2"/>
        <v>120</v>
      </c>
      <c r="J70" s="527"/>
      <c r="K70" s="601"/>
      <c r="L70" s="599"/>
      <c r="M70" s="177"/>
      <c r="N70" s="177"/>
      <c r="O70" s="177"/>
      <c r="P70" s="177"/>
      <c r="Q70" s="177"/>
      <c r="R70" s="177"/>
      <c r="S70" s="177"/>
      <c r="T70" s="177"/>
      <c r="U70" s="177"/>
      <c r="V70" s="177"/>
      <c r="W70" s="177"/>
      <c r="X70" s="177"/>
      <c r="Y70" s="177"/>
      <c r="Z70" s="177"/>
      <c r="AA70" s="177"/>
      <c r="AB70" s="177"/>
      <c r="AC70" s="177"/>
      <c r="AD70" s="177"/>
      <c r="AE70" s="177"/>
      <c r="AF70" s="177"/>
      <c r="AG70" s="298"/>
      <c r="AH70" s="497"/>
      <c r="AI70" s="498"/>
      <c r="AJ70" s="299"/>
      <c r="AK70" s="600"/>
      <c r="AL70" s="600"/>
      <c r="AM70" s="298"/>
      <c r="AN70" s="298"/>
      <c r="AO70" s="177"/>
      <c r="AP70" s="177"/>
      <c r="AQ70" s="177"/>
      <c r="AR70" s="297"/>
    </row>
    <row r="71" spans="1:48" hidden="1">
      <c r="A71" s="511" t="s">
        <v>222</v>
      </c>
      <c r="B71" s="527"/>
      <c r="C71" s="476">
        <v>16500</v>
      </c>
      <c r="D71" s="527"/>
      <c r="E71" s="527"/>
      <c r="F71" s="527"/>
      <c r="G71" s="527"/>
      <c r="H71" s="527"/>
      <c r="I71" s="593">
        <f t="shared" si="2"/>
        <v>16500</v>
      </c>
      <c r="J71" s="527"/>
      <c r="K71" s="601"/>
      <c r="L71" s="599"/>
      <c r="M71" s="177"/>
      <c r="N71" s="177"/>
      <c r="O71" s="177"/>
      <c r="P71" s="177"/>
      <c r="Q71" s="177"/>
      <c r="R71" s="177"/>
      <c r="S71" s="177"/>
      <c r="T71" s="177"/>
      <c r="U71" s="177"/>
      <c r="V71" s="177"/>
      <c r="W71" s="177"/>
      <c r="X71" s="177"/>
      <c r="Y71" s="177"/>
      <c r="Z71" s="177"/>
      <c r="AA71" s="177"/>
      <c r="AB71" s="177"/>
      <c r="AC71" s="177"/>
      <c r="AD71" s="177"/>
      <c r="AE71" s="177"/>
      <c r="AF71" s="177"/>
      <c r="AG71" s="298"/>
      <c r="AH71" s="497"/>
      <c r="AI71" s="498"/>
      <c r="AJ71" s="299"/>
      <c r="AK71" s="600"/>
      <c r="AL71" s="600"/>
      <c r="AM71" s="298"/>
      <c r="AN71" s="298"/>
      <c r="AO71" s="177"/>
      <c r="AP71" s="177"/>
      <c r="AQ71" s="177"/>
      <c r="AR71" s="297"/>
    </row>
    <row r="72" spans="1:48" hidden="1">
      <c r="A72" s="511" t="s">
        <v>185</v>
      </c>
      <c r="B72" s="527"/>
      <c r="C72" s="476">
        <v>14450</v>
      </c>
      <c r="D72" s="527"/>
      <c r="E72" s="527"/>
      <c r="F72" s="527"/>
      <c r="G72" s="527"/>
      <c r="H72" s="527">
        <v>3396</v>
      </c>
      <c r="I72" s="593">
        <f t="shared" si="2"/>
        <v>17846</v>
      </c>
      <c r="J72" s="527"/>
      <c r="K72" s="598"/>
      <c r="L72" s="599"/>
      <c r="M72" s="177"/>
      <c r="N72" s="177"/>
      <c r="O72" s="177"/>
      <c r="P72" s="177"/>
      <c r="Q72" s="177"/>
      <c r="R72" s="177"/>
      <c r="S72" s="177"/>
      <c r="T72" s="177"/>
      <c r="U72" s="177"/>
      <c r="V72" s="177"/>
      <c r="W72" s="177"/>
      <c r="X72" s="177"/>
      <c r="Y72" s="177"/>
      <c r="Z72" s="177"/>
      <c r="AA72" s="177"/>
      <c r="AB72" s="177"/>
      <c r="AC72" s="177"/>
      <c r="AD72" s="177"/>
      <c r="AE72" s="177"/>
      <c r="AF72" s="177"/>
      <c r="AG72" s="298"/>
      <c r="AH72" s="497"/>
      <c r="AI72" s="498"/>
      <c r="AJ72" s="299"/>
      <c r="AK72" s="600"/>
      <c r="AL72" s="600"/>
      <c r="AM72" s="298"/>
      <c r="AN72" s="298"/>
      <c r="AO72" s="177"/>
      <c r="AP72" s="177"/>
      <c r="AQ72" s="177"/>
      <c r="AR72" s="297"/>
    </row>
    <row r="73" spans="1:48" hidden="1">
      <c r="A73" s="511" t="s">
        <v>223</v>
      </c>
      <c r="B73" s="527">
        <v>21000</v>
      </c>
      <c r="C73" s="476"/>
      <c r="D73" s="527"/>
      <c r="E73" s="527"/>
      <c r="F73" s="527"/>
      <c r="G73" s="527"/>
      <c r="H73" s="527"/>
      <c r="I73" s="593">
        <f t="shared" si="2"/>
        <v>21000</v>
      </c>
      <c r="J73" s="527"/>
      <c r="K73" s="598" t="s">
        <v>205</v>
      </c>
      <c r="L73" s="599"/>
      <c r="M73" s="177"/>
      <c r="N73" s="177"/>
      <c r="O73" s="177"/>
      <c r="P73" s="177"/>
      <c r="Q73" s="177"/>
      <c r="R73" s="177"/>
      <c r="S73" s="177"/>
      <c r="T73" s="177"/>
      <c r="U73" s="177"/>
      <c r="V73" s="177"/>
      <c r="W73" s="177"/>
      <c r="X73" s="177"/>
      <c r="Y73" s="177"/>
      <c r="Z73" s="177"/>
      <c r="AA73" s="177"/>
      <c r="AB73" s="177"/>
      <c r="AC73" s="177"/>
      <c r="AD73" s="177"/>
      <c r="AE73" s="177"/>
      <c r="AF73" s="177"/>
      <c r="AG73" s="298"/>
      <c r="AH73" s="497"/>
      <c r="AI73" s="498"/>
      <c r="AJ73" s="299"/>
      <c r="AK73" s="600"/>
      <c r="AL73" s="600"/>
      <c r="AM73" s="298"/>
      <c r="AN73" s="298"/>
      <c r="AO73" s="177"/>
      <c r="AP73" s="177"/>
      <c r="AQ73" s="177"/>
      <c r="AR73" s="297"/>
    </row>
    <row r="74" spans="1:48" hidden="1">
      <c r="A74" s="511" t="s">
        <v>223</v>
      </c>
      <c r="B74" s="527"/>
      <c r="C74" s="476">
        <f>100000+100000+20000</f>
        <v>220000</v>
      </c>
      <c r="D74" s="527"/>
      <c r="E74" s="527"/>
      <c r="F74" s="527"/>
      <c r="G74" s="527"/>
      <c r="H74" s="527"/>
      <c r="I74" s="593">
        <f t="shared" si="2"/>
        <v>220000</v>
      </c>
      <c r="J74" s="527"/>
      <c r="K74" s="1237" t="s">
        <v>203</v>
      </c>
      <c r="L74" s="1238"/>
      <c r="M74" s="177"/>
      <c r="N74" s="177"/>
      <c r="O74" s="177"/>
      <c r="P74" s="177"/>
      <c r="Q74" s="177"/>
      <c r="R74" s="177"/>
      <c r="S74" s="177"/>
      <c r="T74" s="177"/>
      <c r="U74" s="177"/>
      <c r="V74" s="177"/>
      <c r="W74" s="177"/>
      <c r="X74" s="177"/>
      <c r="Y74" s="177"/>
      <c r="Z74" s="177"/>
      <c r="AA74" s="177"/>
      <c r="AB74" s="177"/>
      <c r="AC74" s="177"/>
      <c r="AD74" s="177"/>
      <c r="AE74" s="177"/>
      <c r="AF74" s="177"/>
      <c r="AG74" s="298"/>
      <c r="AH74" s="497"/>
      <c r="AI74" s="498"/>
      <c r="AJ74" s="299"/>
      <c r="AK74" s="600"/>
      <c r="AL74" s="600"/>
      <c r="AM74" s="298"/>
      <c r="AN74" s="298"/>
      <c r="AO74" s="177"/>
      <c r="AP74" s="177"/>
      <c r="AQ74" s="177"/>
      <c r="AR74" s="297"/>
    </row>
    <row r="75" spans="1:48" hidden="1">
      <c r="A75" s="511" t="s">
        <v>223</v>
      </c>
      <c r="B75" s="527" t="s">
        <v>36</v>
      </c>
      <c r="C75" s="476"/>
      <c r="D75" s="527"/>
      <c r="E75" s="527"/>
      <c r="F75" s="527"/>
      <c r="G75" s="527"/>
      <c r="H75" s="527"/>
      <c r="I75" s="593">
        <f t="shared" si="2"/>
        <v>0</v>
      </c>
      <c r="J75" s="527"/>
      <c r="K75" s="598"/>
      <c r="L75" s="599"/>
      <c r="M75" s="177"/>
      <c r="N75" s="177"/>
      <c r="O75" s="177"/>
      <c r="P75" s="177"/>
      <c r="Q75" s="177"/>
      <c r="R75" s="177"/>
      <c r="S75" s="177"/>
      <c r="T75" s="177"/>
      <c r="U75" s="177"/>
      <c r="V75" s="177"/>
      <c r="W75" s="177"/>
      <c r="X75" s="177"/>
      <c r="Y75" s="177"/>
      <c r="Z75" s="177"/>
      <c r="AA75" s="177"/>
      <c r="AB75" s="177"/>
      <c r="AC75" s="177"/>
      <c r="AD75" s="177"/>
      <c r="AE75" s="177"/>
      <c r="AF75" s="177"/>
      <c r="AG75" s="298"/>
      <c r="AH75" s="497"/>
      <c r="AI75" s="498"/>
      <c r="AJ75" s="299"/>
      <c r="AK75" s="600"/>
      <c r="AL75" s="600"/>
      <c r="AM75" s="298"/>
      <c r="AN75" s="298"/>
      <c r="AO75" s="177"/>
      <c r="AP75" s="177"/>
      <c r="AQ75" s="177"/>
      <c r="AR75" s="297"/>
    </row>
    <row r="76" spans="1:48" hidden="1">
      <c r="A76" s="602" t="s">
        <v>209</v>
      </c>
      <c r="B76" s="527"/>
      <c r="C76" s="476"/>
      <c r="D76" s="527"/>
      <c r="E76" s="527"/>
      <c r="F76" s="527"/>
      <c r="G76" s="527"/>
      <c r="H76" s="527">
        <v>1747</v>
      </c>
      <c r="I76" s="593">
        <f t="shared" si="2"/>
        <v>1747</v>
      </c>
      <c r="J76" s="527"/>
      <c r="K76" s="598"/>
      <c r="L76" s="599"/>
      <c r="M76" s="177"/>
      <c r="N76" s="177"/>
      <c r="O76" s="177"/>
      <c r="P76" s="177"/>
      <c r="Q76" s="177"/>
      <c r="R76" s="177"/>
      <c r="S76" s="177"/>
      <c r="T76" s="177"/>
      <c r="U76" s="177"/>
      <c r="V76" s="177"/>
      <c r="W76" s="177"/>
      <c r="X76" s="177"/>
      <c r="Y76" s="177"/>
      <c r="Z76" s="177"/>
      <c r="AA76" s="177"/>
      <c r="AB76" s="177"/>
      <c r="AC76" s="177"/>
      <c r="AD76" s="177"/>
      <c r="AE76" s="177"/>
      <c r="AF76" s="177"/>
      <c r="AG76" s="298"/>
      <c r="AH76" s="497"/>
      <c r="AI76" s="498"/>
      <c r="AJ76" s="299"/>
      <c r="AK76" s="600"/>
      <c r="AL76" s="600"/>
      <c r="AM76" s="298"/>
      <c r="AN76" s="298"/>
      <c r="AO76" s="177"/>
      <c r="AP76" s="177"/>
      <c r="AQ76" s="177"/>
      <c r="AR76" s="297"/>
    </row>
    <row r="77" spans="1:48" hidden="1">
      <c r="A77" s="602" t="s">
        <v>210</v>
      </c>
      <c r="B77" s="527"/>
      <c r="C77" s="476"/>
      <c r="D77" s="527">
        <v>2400</v>
      </c>
      <c r="E77" s="527"/>
      <c r="F77" s="527"/>
      <c r="G77" s="527"/>
      <c r="H77" s="527"/>
      <c r="I77" s="593">
        <f t="shared" si="2"/>
        <v>2400</v>
      </c>
      <c r="J77" s="527"/>
      <c r="K77" s="1237"/>
      <c r="L77" s="1238"/>
      <c r="M77" s="177"/>
      <c r="N77" s="177"/>
      <c r="O77" s="177"/>
      <c r="P77" s="177"/>
      <c r="Q77" s="177"/>
      <c r="R77" s="177"/>
      <c r="S77" s="177"/>
      <c r="T77" s="177"/>
      <c r="U77" s="177"/>
      <c r="V77" s="177"/>
      <c r="W77" s="177"/>
      <c r="X77" s="177"/>
      <c r="Y77" s="177"/>
      <c r="Z77" s="177"/>
      <c r="AA77" s="177"/>
      <c r="AB77" s="177"/>
      <c r="AC77" s="177"/>
      <c r="AD77" s="177"/>
      <c r="AE77" s="177"/>
      <c r="AF77" s="177"/>
      <c r="AG77" s="297"/>
      <c r="AH77" s="296"/>
      <c r="AI77" s="296"/>
      <c r="AJ77" s="297"/>
      <c r="AK77" s="488"/>
      <c r="AL77" s="488"/>
      <c r="AM77" s="177"/>
      <c r="AN77" s="177"/>
      <c r="AO77" s="298"/>
      <c r="AP77" s="298"/>
      <c r="AQ77" s="298"/>
      <c r="AR77" s="299"/>
    </row>
    <row r="78" spans="1:48" hidden="1">
      <c r="A78" s="602" t="s">
        <v>200</v>
      </c>
      <c r="B78" s="527"/>
      <c r="C78" s="476"/>
      <c r="D78" s="527">
        <v>1600</v>
      </c>
      <c r="E78" s="527"/>
      <c r="F78" s="527"/>
      <c r="G78" s="527"/>
      <c r="H78" s="527"/>
      <c r="I78" s="593">
        <f t="shared" si="2"/>
        <v>1600</v>
      </c>
      <c r="J78" s="527"/>
      <c r="K78" s="598"/>
      <c r="L78" s="599"/>
      <c r="M78" s="177"/>
      <c r="N78" s="177"/>
      <c r="O78" s="177"/>
      <c r="P78" s="177"/>
      <c r="Q78" s="177"/>
      <c r="R78" s="177"/>
      <c r="S78" s="177"/>
      <c r="T78" s="177"/>
      <c r="U78" s="177"/>
      <c r="V78" s="177"/>
      <c r="W78" s="177"/>
      <c r="X78" s="177"/>
      <c r="Y78" s="177"/>
      <c r="Z78" s="177"/>
      <c r="AA78" s="177"/>
      <c r="AB78" s="177"/>
      <c r="AC78" s="177"/>
      <c r="AD78" s="177"/>
      <c r="AE78" s="177"/>
      <c r="AF78" s="177"/>
      <c r="AG78" s="297"/>
      <c r="AH78" s="296"/>
      <c r="AI78" s="296"/>
      <c r="AJ78" s="297"/>
      <c r="AK78" s="488"/>
      <c r="AL78" s="488"/>
      <c r="AM78" s="177"/>
      <c r="AN78" s="177"/>
      <c r="AO78" s="298"/>
      <c r="AP78" s="298"/>
      <c r="AQ78" s="298"/>
      <c r="AR78" s="299"/>
    </row>
    <row r="79" spans="1:48" hidden="1">
      <c r="A79" s="602"/>
      <c r="B79" s="594"/>
      <c r="C79" s="603"/>
      <c r="D79" s="594"/>
      <c r="E79" s="594"/>
      <c r="F79" s="594"/>
      <c r="G79" s="594"/>
      <c r="H79" s="594"/>
      <c r="I79" s="593">
        <f t="shared" si="2"/>
        <v>0</v>
      </c>
      <c r="J79" s="527"/>
      <c r="K79" s="1237"/>
      <c r="L79" s="1238"/>
      <c r="M79" s="177"/>
      <c r="N79" s="177"/>
      <c r="O79" s="177"/>
      <c r="P79" s="177"/>
      <c r="Q79" s="177"/>
      <c r="R79" s="177"/>
      <c r="S79" s="177"/>
      <c r="T79" s="177"/>
      <c r="U79" s="177"/>
      <c r="V79" s="177"/>
      <c r="W79" s="177"/>
      <c r="X79" s="177"/>
      <c r="Y79" s="177"/>
      <c r="Z79" s="177"/>
      <c r="AA79" s="177"/>
      <c r="AB79" s="177"/>
      <c r="AC79" s="177"/>
      <c r="AD79" s="177"/>
      <c r="AE79" s="177"/>
      <c r="AF79" s="177"/>
      <c r="AG79" s="298"/>
      <c r="AH79" s="497"/>
      <c r="AI79" s="498"/>
      <c r="AJ79" s="299"/>
      <c r="AK79" s="600"/>
      <c r="AL79" s="600"/>
      <c r="AM79" s="298"/>
      <c r="AN79" s="298"/>
      <c r="AO79" s="177"/>
      <c r="AP79" s="177"/>
      <c r="AQ79" s="177"/>
      <c r="AR79" s="297"/>
    </row>
    <row r="80" spans="1:48" hidden="1">
      <c r="A80" s="489" t="s">
        <v>94</v>
      </c>
      <c r="B80" s="492">
        <f>SUM(B65:B79)</f>
        <v>184369</v>
      </c>
      <c r="C80" s="490">
        <f>SUM(C66:C79)</f>
        <v>270950</v>
      </c>
      <c r="D80" s="492">
        <f>SUM(D66:D79)</f>
        <v>4120</v>
      </c>
      <c r="E80" s="492"/>
      <c r="F80" s="492">
        <f>SUM(F66:F79)</f>
        <v>0</v>
      </c>
      <c r="G80" s="492"/>
      <c r="H80" s="492">
        <f>SUM(H66:H79)</f>
        <v>1028092</v>
      </c>
      <c r="I80" s="491">
        <f>SUM(I65:I79)</f>
        <v>1487531</v>
      </c>
      <c r="J80" s="492"/>
      <c r="K80" s="604"/>
      <c r="L80" s="177"/>
      <c r="M80" s="177"/>
      <c r="N80" s="177"/>
      <c r="O80" s="177"/>
      <c r="P80" s="177"/>
      <c r="Q80" s="177"/>
      <c r="R80" s="177"/>
      <c r="S80" s="177"/>
      <c r="T80" s="177"/>
      <c r="U80" s="177"/>
      <c r="V80" s="177"/>
      <c r="W80" s="177"/>
      <c r="X80" s="177"/>
      <c r="Y80" s="177"/>
      <c r="Z80" s="177"/>
      <c r="AA80" s="177"/>
      <c r="AB80" s="177"/>
      <c r="AC80" s="177"/>
      <c r="AD80" s="177"/>
      <c r="AE80" s="177"/>
      <c r="AF80" s="177"/>
      <c r="AG80" s="295"/>
      <c r="AH80" s="296"/>
      <c r="AI80" s="297"/>
      <c r="AJ80" s="177"/>
      <c r="AK80" s="190"/>
      <c r="AL80" s="190"/>
      <c r="AM80" s="177"/>
      <c r="AN80" s="298"/>
      <c r="AO80" s="177"/>
      <c r="AP80" s="297"/>
      <c r="AQ80" s="297"/>
      <c r="AR80" s="177"/>
    </row>
    <row r="81" spans="1:44" ht="18" hidden="1">
      <c r="A81" s="496"/>
      <c r="B81" s="605" t="s">
        <v>36</v>
      </c>
      <c r="C81" s="177"/>
      <c r="D81" s="177"/>
      <c r="E81" s="177"/>
      <c r="F81" s="177"/>
      <c r="G81" s="177"/>
      <c r="H81" s="177"/>
      <c r="I81" s="605" t="s">
        <v>36</v>
      </c>
      <c r="J81" s="177"/>
      <c r="K81" s="177"/>
      <c r="L81" s="177"/>
      <c r="M81" s="177"/>
      <c r="N81" s="177"/>
      <c r="O81" s="177"/>
      <c r="P81" s="177"/>
      <c r="Q81" s="177"/>
      <c r="R81" s="177"/>
      <c r="S81" s="177"/>
      <c r="T81" s="177"/>
      <c r="U81" s="177"/>
      <c r="V81" s="177"/>
      <c r="W81" s="177"/>
      <c r="X81" s="177"/>
      <c r="Y81" s="177"/>
      <c r="Z81" s="177"/>
      <c r="AA81" s="177"/>
      <c r="AB81" s="177"/>
      <c r="AC81" s="177"/>
      <c r="AD81" s="177"/>
      <c r="AE81" s="177"/>
      <c r="AF81" s="295"/>
      <c r="AG81" s="296"/>
      <c r="AH81" s="297"/>
      <c r="AI81" s="177"/>
      <c r="AJ81" s="177"/>
      <c r="AK81" s="190"/>
      <c r="AL81" s="190"/>
      <c r="AM81" s="298"/>
      <c r="AN81" s="177"/>
      <c r="AO81" s="297"/>
      <c r="AP81" s="177"/>
      <c r="AQ81" s="177"/>
      <c r="AR81" s="177"/>
    </row>
    <row r="82" spans="1:44" ht="18" hidden="1">
      <c r="A82" s="496" t="s">
        <v>71</v>
      </c>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c r="AA82" s="177"/>
      <c r="AB82" s="177"/>
      <c r="AC82" s="177"/>
      <c r="AD82" s="177"/>
      <c r="AE82" s="177"/>
      <c r="AF82" s="295"/>
      <c r="AG82" s="296"/>
      <c r="AH82" s="297"/>
      <c r="AI82" s="177"/>
      <c r="AJ82" s="177"/>
      <c r="AK82" s="190"/>
      <c r="AL82" s="190"/>
      <c r="AM82" s="298"/>
      <c r="AN82" s="177"/>
      <c r="AO82" s="297"/>
      <c r="AP82" s="177"/>
      <c r="AQ82" s="177"/>
      <c r="AR82" s="177"/>
    </row>
    <row r="83" spans="1:44" hidden="1">
      <c r="A83" s="449" t="s">
        <v>40</v>
      </c>
      <c r="B83" s="449" t="s">
        <v>95</v>
      </c>
      <c r="C83" s="449" t="s">
        <v>96</v>
      </c>
      <c r="D83" s="449" t="s">
        <v>104</v>
      </c>
      <c r="E83" s="449"/>
      <c r="F83" s="449" t="s">
        <v>99</v>
      </c>
      <c r="G83" s="449"/>
      <c r="H83" s="451" t="s">
        <v>101</v>
      </c>
      <c r="I83" s="452" t="s">
        <v>93</v>
      </c>
      <c r="J83" s="177"/>
      <c r="K83" s="177"/>
      <c r="L83" s="177"/>
      <c r="M83" s="177"/>
      <c r="N83" s="177"/>
      <c r="O83" s="177"/>
      <c r="P83" s="177"/>
      <c r="Q83" s="177"/>
      <c r="R83" s="177"/>
      <c r="S83" s="177"/>
      <c r="T83" s="177"/>
      <c r="U83" s="177"/>
      <c r="V83" s="177"/>
      <c r="W83" s="177"/>
      <c r="X83" s="177"/>
      <c r="Y83" s="177"/>
      <c r="Z83" s="177"/>
      <c r="AA83" s="177"/>
      <c r="AB83" s="177"/>
      <c r="AC83" s="177"/>
      <c r="AD83" s="177"/>
      <c r="AE83" s="177"/>
      <c r="AF83" s="295"/>
      <c r="AG83" s="296"/>
      <c r="AH83" s="297"/>
      <c r="AI83" s="177"/>
      <c r="AJ83" s="177"/>
      <c r="AK83" s="190"/>
      <c r="AL83" s="190"/>
      <c r="AM83" s="298"/>
      <c r="AN83" s="177"/>
      <c r="AO83" s="297"/>
      <c r="AP83" s="177"/>
      <c r="AQ83" s="177"/>
      <c r="AR83" s="177"/>
    </row>
    <row r="84" spans="1:44" hidden="1">
      <c r="A84" s="475" t="s">
        <v>217</v>
      </c>
      <c r="B84" s="512" t="s">
        <v>36</v>
      </c>
      <c r="C84" s="512"/>
      <c r="D84" s="519"/>
      <c r="E84" s="512"/>
      <c r="F84" s="482"/>
      <c r="G84" s="482"/>
      <c r="H84" s="514">
        <f>SUM(B84:F84)</f>
        <v>0</v>
      </c>
      <c r="I84" s="523"/>
      <c r="J84" s="177"/>
      <c r="K84" s="177"/>
      <c r="L84" s="177"/>
      <c r="M84" s="177"/>
      <c r="N84" s="177"/>
      <c r="O84" s="177"/>
      <c r="P84" s="177"/>
      <c r="Q84" s="177"/>
      <c r="R84" s="177"/>
      <c r="S84" s="177"/>
      <c r="T84" s="177"/>
      <c r="U84" s="177"/>
      <c r="V84" s="177"/>
      <c r="W84" s="177"/>
      <c r="X84" s="177"/>
      <c r="Y84" s="177"/>
      <c r="Z84" s="177"/>
      <c r="AA84" s="177"/>
      <c r="AB84" s="177"/>
      <c r="AC84" s="177"/>
      <c r="AD84" s="177"/>
      <c r="AE84" s="177"/>
      <c r="AF84" s="295"/>
      <c r="AG84" s="296"/>
      <c r="AH84" s="297"/>
      <c r="AI84" s="177"/>
      <c r="AJ84" s="177"/>
      <c r="AK84" s="190"/>
      <c r="AL84" s="190"/>
      <c r="AM84" s="298"/>
      <c r="AN84" s="177"/>
      <c r="AO84" s="297"/>
      <c r="AP84" s="177"/>
      <c r="AQ84" s="177"/>
      <c r="AR84" s="177"/>
    </row>
    <row r="85" spans="1:44" hidden="1">
      <c r="A85" s="475" t="s">
        <v>188</v>
      </c>
      <c r="B85" s="512">
        <v>65235</v>
      </c>
      <c r="C85" s="512"/>
      <c r="D85" s="519"/>
      <c r="E85" s="512"/>
      <c r="F85" s="482"/>
      <c r="G85" s="482"/>
      <c r="H85" s="514">
        <f>SUM(B85:F85)</f>
        <v>65235</v>
      </c>
      <c r="I85" s="523" t="s">
        <v>224</v>
      </c>
      <c r="J85" s="177"/>
      <c r="K85" s="177"/>
      <c r="L85" s="177"/>
      <c r="M85" s="177"/>
      <c r="N85" s="177"/>
      <c r="O85" s="177"/>
      <c r="P85" s="177"/>
      <c r="Q85" s="177"/>
      <c r="R85" s="177"/>
      <c r="S85" s="177"/>
      <c r="T85" s="177"/>
      <c r="U85" s="177"/>
      <c r="V85" s="177"/>
      <c r="W85" s="177"/>
      <c r="X85" s="177"/>
      <c r="Y85" s="177"/>
      <c r="Z85" s="177"/>
      <c r="AA85" s="177"/>
      <c r="AB85" s="177"/>
      <c r="AC85" s="177"/>
      <c r="AD85" s="177"/>
      <c r="AE85" s="177"/>
      <c r="AF85" s="295"/>
      <c r="AG85" s="296"/>
      <c r="AH85" s="297"/>
      <c r="AI85" s="177"/>
      <c r="AJ85" s="177"/>
      <c r="AK85" s="190"/>
      <c r="AL85" s="190"/>
      <c r="AM85" s="298"/>
      <c r="AN85" s="177"/>
      <c r="AO85" s="297"/>
    </row>
    <row r="86" spans="1:44" hidden="1">
      <c r="A86" s="475" t="s">
        <v>185</v>
      </c>
      <c r="B86" s="512"/>
      <c r="C86" s="512">
        <v>8600</v>
      </c>
      <c r="D86" s="519"/>
      <c r="E86" s="512"/>
      <c r="F86" s="482"/>
      <c r="G86" s="482"/>
      <c r="H86" s="514">
        <f>SUM(B86:F86)</f>
        <v>8600</v>
      </c>
      <c r="I86" s="523"/>
      <c r="J86" s="177"/>
      <c r="K86" s="177"/>
      <c r="L86" s="177"/>
      <c r="M86" s="177"/>
      <c r="N86" s="177"/>
      <c r="O86" s="177"/>
      <c r="P86" s="177"/>
      <c r="Q86" s="177"/>
      <c r="R86" s="177"/>
      <c r="S86" s="177"/>
      <c r="T86" s="177"/>
      <c r="U86" s="177"/>
      <c r="V86" s="177"/>
      <c r="W86" s="177"/>
      <c r="X86" s="177"/>
      <c r="Y86" s="177"/>
      <c r="Z86" s="177"/>
      <c r="AA86" s="177"/>
      <c r="AB86" s="177"/>
      <c r="AC86" s="177"/>
      <c r="AD86" s="177"/>
      <c r="AE86" s="177"/>
      <c r="AF86" s="295"/>
      <c r="AG86" s="296"/>
      <c r="AH86" s="297"/>
      <c r="AI86" s="177"/>
      <c r="AJ86" s="177"/>
      <c r="AK86" s="190"/>
      <c r="AL86" s="190"/>
      <c r="AM86" s="298"/>
      <c r="AN86" s="177"/>
      <c r="AO86" s="297"/>
    </row>
    <row r="87" spans="1:44" hidden="1">
      <c r="A87" s="475" t="s">
        <v>185</v>
      </c>
      <c r="B87" s="512"/>
      <c r="C87" s="512"/>
      <c r="D87" s="519">
        <v>21900</v>
      </c>
      <c r="E87" s="512"/>
      <c r="F87" s="482"/>
      <c r="G87" s="482"/>
      <c r="H87" s="514">
        <f>SUM(B87:F87)</f>
        <v>21900</v>
      </c>
      <c r="I87" s="601"/>
      <c r="J87" s="177"/>
      <c r="K87" s="177"/>
      <c r="L87" s="177"/>
      <c r="M87" s="177"/>
      <c r="N87" s="177"/>
      <c r="O87" s="177"/>
      <c r="P87" s="177"/>
      <c r="Q87" s="177"/>
      <c r="R87" s="177"/>
      <c r="S87" s="177"/>
      <c r="T87" s="177"/>
      <c r="U87" s="177"/>
      <c r="V87" s="177"/>
      <c r="W87" s="177"/>
      <c r="X87" s="177"/>
      <c r="Y87" s="177"/>
      <c r="Z87" s="177"/>
      <c r="AA87" s="177"/>
      <c r="AB87" s="177"/>
      <c r="AC87" s="177"/>
      <c r="AD87" s="177"/>
      <c r="AE87" s="177"/>
      <c r="AF87" s="295"/>
      <c r="AG87" s="296"/>
      <c r="AH87" s="297"/>
      <c r="AI87" s="177"/>
      <c r="AJ87" s="177"/>
      <c r="AK87" s="190"/>
      <c r="AL87" s="190"/>
      <c r="AM87" s="298"/>
      <c r="AN87" s="177"/>
      <c r="AO87" s="297"/>
    </row>
    <row r="88" spans="1:44" hidden="1">
      <c r="A88" s="522" t="s">
        <v>223</v>
      </c>
      <c r="B88" s="519">
        <v>25500</v>
      </c>
      <c r="C88" s="519"/>
      <c r="D88" s="519"/>
      <c r="E88" s="512"/>
      <c r="F88" s="482"/>
      <c r="G88" s="482"/>
      <c r="H88" s="514">
        <f>SUM(B88:F88)</f>
        <v>25500</v>
      </c>
      <c r="I88" s="531" t="s">
        <v>225</v>
      </c>
      <c r="J88" s="177"/>
      <c r="K88" s="177"/>
      <c r="L88" s="177"/>
      <c r="M88" s="177"/>
      <c r="N88" s="177"/>
      <c r="O88" s="177"/>
      <c r="P88" s="177"/>
      <c r="Q88" s="177"/>
      <c r="R88" s="177"/>
      <c r="S88" s="177"/>
      <c r="T88" s="177"/>
      <c r="U88" s="177"/>
      <c r="V88" s="177"/>
      <c r="W88" s="177"/>
      <c r="X88" s="177"/>
      <c r="Y88" s="177"/>
      <c r="Z88" s="177"/>
      <c r="AA88" s="177"/>
      <c r="AB88" s="177"/>
      <c r="AC88" s="177"/>
      <c r="AD88" s="177"/>
      <c r="AE88" s="297"/>
      <c r="AF88" s="296"/>
      <c r="AG88" s="296"/>
      <c r="AH88" s="297"/>
      <c r="AI88" s="177"/>
      <c r="AJ88" s="177"/>
      <c r="AK88" s="190"/>
      <c r="AL88" s="190"/>
      <c r="AM88" s="298"/>
      <c r="AN88" s="298"/>
      <c r="AO88" s="299"/>
    </row>
    <row r="89" spans="1:44" hidden="1">
      <c r="A89" s="489" t="s">
        <v>94</v>
      </c>
      <c r="B89" s="490">
        <f>SUM(B84:B88)</f>
        <v>90735</v>
      </c>
      <c r="C89" s="490">
        <f>SUM(C84:C88)</f>
        <v>8600</v>
      </c>
      <c r="D89" s="490">
        <f>SUM(D84:D88)</f>
        <v>21900</v>
      </c>
      <c r="E89" s="490"/>
      <c r="F89" s="492">
        <f>SUM(F84:F88)</f>
        <v>0</v>
      </c>
      <c r="G89" s="492"/>
      <c r="H89" s="516">
        <f>SUM(H84:H88)</f>
        <v>121235</v>
      </c>
      <c r="I89" s="517"/>
      <c r="J89" s="177"/>
      <c r="K89" s="177"/>
      <c r="L89" s="177"/>
      <c r="M89" s="177"/>
      <c r="N89" s="177"/>
      <c r="O89" s="177"/>
      <c r="P89" s="177"/>
      <c r="Q89" s="177"/>
      <c r="R89" s="177"/>
      <c r="S89" s="177"/>
      <c r="T89" s="177"/>
      <c r="U89" s="177"/>
      <c r="V89" s="177"/>
      <c r="W89" s="177"/>
      <c r="X89" s="177"/>
      <c r="Y89" s="177"/>
      <c r="Z89" s="177"/>
      <c r="AA89" s="177"/>
      <c r="AB89" s="177"/>
      <c r="AC89" s="177"/>
      <c r="AD89" s="177"/>
      <c r="AE89" s="297"/>
      <c r="AF89" s="296"/>
      <c r="AG89" s="296"/>
      <c r="AH89" s="297"/>
      <c r="AI89" s="177"/>
      <c r="AJ89" s="177"/>
      <c r="AK89" s="190"/>
      <c r="AL89" s="190"/>
      <c r="AM89" s="298"/>
      <c r="AN89" s="298"/>
      <c r="AO89" s="299"/>
    </row>
    <row r="90" spans="1:44" hidden="1">
      <c r="A90" s="177"/>
      <c r="B90" s="525"/>
      <c r="C90" s="525"/>
      <c r="D90" s="177"/>
      <c r="E90" s="177"/>
      <c r="F90" s="177"/>
      <c r="G90" s="177"/>
      <c r="H90" s="177"/>
      <c r="I90" s="177"/>
      <c r="J90" s="177"/>
      <c r="K90" s="177"/>
      <c r="L90" s="177"/>
      <c r="M90" s="177"/>
      <c r="N90" s="177"/>
      <c r="O90" s="177"/>
      <c r="P90" s="177"/>
      <c r="Q90" s="177"/>
      <c r="R90" s="177"/>
      <c r="S90" s="177"/>
      <c r="T90" s="177"/>
      <c r="U90" s="177"/>
      <c r="V90" s="177"/>
      <c r="W90" s="177"/>
      <c r="X90" s="177"/>
      <c r="Y90" s="177"/>
      <c r="Z90" s="177"/>
      <c r="AA90" s="177"/>
      <c r="AB90" s="177"/>
      <c r="AC90" s="177"/>
      <c r="AD90" s="177"/>
      <c r="AE90" s="177"/>
      <c r="AF90" s="295"/>
      <c r="AG90" s="296"/>
      <c r="AH90" s="297"/>
      <c r="AI90" s="177"/>
      <c r="AJ90" s="177"/>
      <c r="AK90" s="190"/>
      <c r="AL90" s="190"/>
      <c r="AM90" s="298"/>
      <c r="AN90" s="177"/>
      <c r="AO90" s="297"/>
    </row>
    <row r="91" spans="1:44" ht="29.25" hidden="1" customHeight="1">
      <c r="A91" s="496" t="s">
        <v>177</v>
      </c>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c r="AA91" s="177"/>
      <c r="AB91" s="177"/>
      <c r="AC91" s="177"/>
      <c r="AD91" s="177"/>
      <c r="AE91" s="177"/>
      <c r="AF91" s="295"/>
      <c r="AG91" s="296"/>
      <c r="AH91" s="297"/>
      <c r="AI91" s="177"/>
      <c r="AJ91" s="177"/>
      <c r="AK91" s="190"/>
      <c r="AL91" s="190"/>
      <c r="AM91" s="298"/>
      <c r="AN91" s="177"/>
      <c r="AO91" s="297"/>
    </row>
    <row r="92" spans="1:44" hidden="1">
      <c r="A92" s="449" t="s">
        <v>40</v>
      </c>
      <c r="B92" s="449" t="s">
        <v>95</v>
      </c>
      <c r="C92" s="449" t="s">
        <v>96</v>
      </c>
      <c r="D92" s="449" t="s">
        <v>104</v>
      </c>
      <c r="E92" s="449"/>
      <c r="F92" s="449" t="s">
        <v>99</v>
      </c>
      <c r="G92" s="449"/>
      <c r="H92" s="451" t="s">
        <v>101</v>
      </c>
      <c r="I92" s="452" t="s">
        <v>93</v>
      </c>
      <c r="J92" s="177"/>
      <c r="K92" s="177"/>
      <c r="L92" s="177"/>
      <c r="M92" s="177"/>
      <c r="N92" s="177"/>
      <c r="O92" s="177"/>
      <c r="P92" s="177"/>
      <c r="Q92" s="177"/>
      <c r="R92" s="177"/>
      <c r="S92" s="177"/>
      <c r="T92" s="177"/>
      <c r="U92" s="177"/>
      <c r="V92" s="177"/>
      <c r="W92" s="177"/>
      <c r="X92" s="177"/>
      <c r="Y92" s="177"/>
      <c r="Z92" s="177"/>
      <c r="AA92" s="177"/>
      <c r="AB92" s="177"/>
      <c r="AC92" s="177"/>
      <c r="AD92" s="177"/>
      <c r="AE92" s="298"/>
      <c r="AF92" s="497"/>
      <c r="AG92" s="498"/>
      <c r="AH92" s="299"/>
      <c r="AI92" s="298"/>
      <c r="AJ92" s="298"/>
      <c r="AK92" s="435"/>
      <c r="AL92" s="435"/>
      <c r="AM92" s="177"/>
      <c r="AN92" s="177"/>
      <c r="AO92" s="297"/>
    </row>
    <row r="93" spans="1:44" hidden="1">
      <c r="A93" s="475"/>
      <c r="B93" s="512"/>
      <c r="C93" s="512"/>
      <c r="D93" s="519"/>
      <c r="E93" s="512"/>
      <c r="F93" s="482"/>
      <c r="G93" s="482"/>
      <c r="H93" s="514"/>
      <c r="I93" s="523"/>
      <c r="J93" s="177"/>
      <c r="K93" s="177"/>
      <c r="L93" s="177"/>
      <c r="M93" s="177"/>
      <c r="N93" s="177"/>
      <c r="O93" s="177"/>
      <c r="P93" s="177"/>
      <c r="Q93" s="177"/>
      <c r="R93" s="177"/>
      <c r="S93" s="177"/>
      <c r="T93" s="177"/>
      <c r="U93" s="177"/>
      <c r="V93" s="177"/>
      <c r="W93" s="177"/>
      <c r="X93" s="177"/>
      <c r="Y93" s="177"/>
      <c r="Z93" s="177"/>
      <c r="AA93" s="177"/>
      <c r="AB93" s="177"/>
      <c r="AC93" s="177"/>
      <c r="AD93" s="177"/>
      <c r="AE93" s="177"/>
      <c r="AF93" s="295"/>
      <c r="AG93" s="296"/>
      <c r="AH93" s="297"/>
      <c r="AI93" s="177"/>
      <c r="AJ93" s="177"/>
      <c r="AK93" s="190"/>
      <c r="AL93" s="190"/>
      <c r="AM93" s="298"/>
      <c r="AN93" s="177"/>
      <c r="AO93" s="297"/>
    </row>
    <row r="94" spans="1:44" hidden="1">
      <c r="A94" s="475"/>
      <c r="B94" s="512"/>
      <c r="C94" s="512"/>
      <c r="D94" s="519"/>
      <c r="E94" s="512"/>
      <c r="F94" s="482"/>
      <c r="G94" s="482"/>
      <c r="H94" s="514"/>
      <c r="I94" s="523"/>
      <c r="J94" s="177"/>
      <c r="K94" s="177"/>
      <c r="L94" s="177"/>
      <c r="M94" s="177"/>
      <c r="N94" s="177"/>
      <c r="O94" s="177"/>
      <c r="P94" s="177"/>
      <c r="Q94" s="177"/>
      <c r="R94" s="177"/>
      <c r="S94" s="177"/>
      <c r="T94" s="177"/>
      <c r="U94" s="177"/>
      <c r="V94" s="177"/>
      <c r="W94" s="177"/>
      <c r="X94" s="177"/>
      <c r="Y94" s="177"/>
      <c r="Z94" s="177"/>
      <c r="AA94" s="177"/>
      <c r="AB94" s="177"/>
      <c r="AC94" s="177"/>
      <c r="AD94" s="177"/>
      <c r="AE94" s="177"/>
      <c r="AF94" s="295"/>
      <c r="AG94" s="296"/>
      <c r="AH94" s="297"/>
      <c r="AI94" s="177"/>
      <c r="AJ94" s="177"/>
      <c r="AK94" s="190"/>
      <c r="AL94" s="190"/>
      <c r="AM94" s="298"/>
      <c r="AN94" s="298"/>
      <c r="AO94" s="299"/>
    </row>
    <row r="95" spans="1:44" hidden="1">
      <c r="A95" s="475"/>
      <c r="B95" s="512"/>
      <c r="C95" s="512"/>
      <c r="D95" s="519"/>
      <c r="E95" s="519"/>
      <c r="F95" s="513"/>
      <c r="G95" s="513"/>
      <c r="H95" s="514">
        <f>SUM(B95:F95)</f>
        <v>0</v>
      </c>
      <c r="I95" s="531"/>
      <c r="J95" s="177"/>
      <c r="K95" s="177"/>
      <c r="L95" s="177"/>
      <c r="M95" s="177"/>
      <c r="N95" s="177"/>
      <c r="O95" s="177"/>
      <c r="P95" s="177"/>
      <c r="Q95" s="177"/>
      <c r="R95" s="177"/>
      <c r="S95" s="177"/>
      <c r="T95" s="177"/>
      <c r="U95" s="177"/>
      <c r="V95" s="177"/>
      <c r="W95" s="177"/>
      <c r="X95" s="177"/>
      <c r="Y95" s="177"/>
      <c r="Z95" s="177"/>
      <c r="AA95" s="177"/>
      <c r="AB95" s="177"/>
      <c r="AC95" s="177"/>
      <c r="AD95" s="177"/>
      <c r="AE95" s="177"/>
      <c r="AF95" s="295"/>
      <c r="AG95" s="296"/>
      <c r="AH95" s="297"/>
      <c r="AI95" s="177"/>
      <c r="AJ95" s="177"/>
      <c r="AK95" s="190"/>
      <c r="AL95" s="190"/>
      <c r="AM95" s="298"/>
      <c r="AN95" s="298"/>
      <c r="AO95" s="299"/>
    </row>
    <row r="96" spans="1:44" hidden="1">
      <c r="A96" s="522"/>
      <c r="B96" s="519"/>
      <c r="C96" s="519"/>
      <c r="D96" s="513"/>
      <c r="E96" s="482"/>
      <c r="F96" s="482"/>
      <c r="G96" s="482"/>
      <c r="H96" s="514">
        <f>SUM(B96:F96)</f>
        <v>0</v>
      </c>
      <c r="I96" s="531"/>
      <c r="J96" s="177"/>
      <c r="K96" s="177"/>
      <c r="L96" s="177"/>
      <c r="M96" s="177"/>
      <c r="N96" s="177"/>
      <c r="O96" s="177"/>
      <c r="P96" s="177"/>
      <c r="Q96" s="177"/>
      <c r="R96" s="177"/>
      <c r="S96" s="177"/>
      <c r="T96" s="177"/>
      <c r="U96" s="177"/>
      <c r="V96" s="177"/>
      <c r="W96" s="177"/>
      <c r="X96" s="177"/>
      <c r="Y96" s="177"/>
      <c r="Z96" s="177"/>
      <c r="AA96" s="177"/>
      <c r="AB96" s="177"/>
      <c r="AC96" s="177"/>
      <c r="AD96" s="177"/>
      <c r="AE96" s="177"/>
      <c r="AF96" s="295"/>
      <c r="AG96" s="296"/>
      <c r="AH96" s="297"/>
      <c r="AI96" s="177"/>
      <c r="AJ96" s="177"/>
      <c r="AK96" s="190"/>
      <c r="AL96" s="190"/>
      <c r="AM96" s="298"/>
      <c r="AN96" s="298"/>
      <c r="AO96" s="299"/>
    </row>
    <row r="97" spans="1:41" hidden="1">
      <c r="A97" s="489" t="s">
        <v>102</v>
      </c>
      <c r="B97" s="490">
        <f>SUM(B93:B96)</f>
        <v>0</v>
      </c>
      <c r="C97" s="490">
        <f>SUM(C93:C96)</f>
        <v>0</v>
      </c>
      <c r="D97" s="490">
        <f>SUM(D93:D96)</f>
        <v>0</v>
      </c>
      <c r="E97" s="490"/>
      <c r="F97" s="492">
        <f>SUM(F93:F96)</f>
        <v>0</v>
      </c>
      <c r="G97" s="492"/>
      <c r="H97" s="516">
        <f>SUM(H93:H96)</f>
        <v>0</v>
      </c>
      <c r="I97" s="517"/>
      <c r="J97" s="177"/>
      <c r="K97" s="177"/>
      <c r="L97" s="177"/>
      <c r="M97" s="177"/>
      <c r="N97" s="177"/>
      <c r="O97" s="177"/>
      <c r="P97" s="177"/>
      <c r="Q97" s="177"/>
      <c r="R97" s="177"/>
      <c r="S97" s="177"/>
      <c r="T97" s="177"/>
      <c r="U97" s="177"/>
      <c r="V97" s="177"/>
      <c r="W97" s="177"/>
      <c r="X97" s="177"/>
      <c r="Y97" s="177"/>
      <c r="Z97" s="177"/>
      <c r="AA97" s="177"/>
      <c r="AB97" s="177"/>
      <c r="AC97" s="177"/>
      <c r="AD97" s="177"/>
      <c r="AE97" s="177"/>
      <c r="AF97" s="295"/>
      <c r="AG97" s="296"/>
      <c r="AH97" s="297"/>
      <c r="AI97" s="177"/>
      <c r="AJ97" s="177"/>
      <c r="AK97" s="190"/>
      <c r="AL97" s="190"/>
      <c r="AM97" s="298"/>
      <c r="AN97" s="298"/>
      <c r="AO97" s="299"/>
    </row>
    <row r="98" spans="1:41" ht="18.75" hidden="1" customHeight="1">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295"/>
      <c r="AG98" s="296"/>
      <c r="AH98" s="297"/>
      <c r="AI98" s="177"/>
      <c r="AJ98" s="177"/>
      <c r="AK98" s="190"/>
      <c r="AL98" s="190"/>
      <c r="AM98" s="298"/>
      <c r="AN98" s="298"/>
      <c r="AO98" s="299"/>
    </row>
    <row r="99" spans="1:41" ht="18" hidden="1">
      <c r="A99" s="496" t="s">
        <v>103</v>
      </c>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c r="AA99" s="177"/>
      <c r="AB99" s="177"/>
      <c r="AC99" s="177"/>
      <c r="AD99" s="177"/>
      <c r="AE99" s="177"/>
      <c r="AF99" s="295"/>
      <c r="AG99" s="296"/>
      <c r="AH99" s="297"/>
      <c r="AI99" s="177"/>
      <c r="AJ99" s="177"/>
      <c r="AK99" s="190"/>
      <c r="AL99" s="190"/>
      <c r="AM99" s="298"/>
      <c r="AN99" s="298"/>
      <c r="AO99" s="299"/>
    </row>
    <row r="100" spans="1:41" hidden="1">
      <c r="A100" s="449" t="s">
        <v>40</v>
      </c>
      <c r="B100" s="449" t="s">
        <v>95</v>
      </c>
      <c r="C100" s="449" t="s">
        <v>96</v>
      </c>
      <c r="D100" s="449" t="s">
        <v>104</v>
      </c>
      <c r="E100" s="449"/>
      <c r="F100" s="449" t="s">
        <v>99</v>
      </c>
      <c r="G100" s="449"/>
      <c r="H100" s="451" t="s">
        <v>101</v>
      </c>
      <c r="I100" s="452" t="s">
        <v>93</v>
      </c>
      <c r="J100" s="177"/>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295"/>
      <c r="AG100" s="296"/>
      <c r="AH100" s="297"/>
      <c r="AI100" s="177"/>
      <c r="AJ100" s="177"/>
      <c r="AK100" s="190"/>
      <c r="AL100" s="190"/>
      <c r="AM100" s="298"/>
      <c r="AN100" s="298"/>
      <c r="AO100" s="299"/>
    </row>
    <row r="101" spans="1:41" hidden="1">
      <c r="A101" s="475" t="s">
        <v>223</v>
      </c>
      <c r="B101" s="527">
        <v>30000</v>
      </c>
      <c r="C101" s="476"/>
      <c r="D101" s="527"/>
      <c r="E101" s="527"/>
      <c r="F101" s="527"/>
      <c r="G101" s="527"/>
      <c r="H101" s="528">
        <f>SUM(B101:F101)</f>
        <v>30000</v>
      </c>
      <c r="I101" s="523" t="s">
        <v>226</v>
      </c>
    </row>
    <row r="102" spans="1:41" hidden="1">
      <c r="A102" s="475" t="s">
        <v>227</v>
      </c>
      <c r="B102" s="527">
        <v>5000</v>
      </c>
      <c r="C102" s="476"/>
      <c r="D102" s="527"/>
      <c r="E102" s="527"/>
      <c r="F102" s="527"/>
      <c r="G102" s="527"/>
      <c r="H102" s="528">
        <f>SUM(B102:F102)</f>
        <v>5000</v>
      </c>
      <c r="I102" s="598" t="s">
        <v>215</v>
      </c>
    </row>
    <row r="103" spans="1:41" hidden="1">
      <c r="A103" s="522"/>
      <c r="B103" s="513"/>
      <c r="C103" s="530"/>
      <c r="D103" s="513"/>
      <c r="E103" s="482"/>
      <c r="F103" s="482"/>
      <c r="G103" s="482"/>
      <c r="H103" s="514">
        <f>SUM(B103:F103)</f>
        <v>0</v>
      </c>
      <c r="I103" s="531"/>
    </row>
    <row r="104" spans="1:41" hidden="1">
      <c r="A104" s="489" t="s">
        <v>102</v>
      </c>
      <c r="B104" s="492">
        <f>SUM(B101:B103)</f>
        <v>35000</v>
      </c>
      <c r="C104" s="490">
        <f>SUM(C101:C103)</f>
        <v>0</v>
      </c>
      <c r="D104" s="490">
        <f>SUM(D101:D103)</f>
        <v>0</v>
      </c>
      <c r="E104" s="490"/>
      <c r="F104" s="492">
        <f>SUM(F101:F103)</f>
        <v>0</v>
      </c>
      <c r="G104" s="492"/>
      <c r="H104" s="516">
        <f>SUM(H101:H103)</f>
        <v>35000</v>
      </c>
      <c r="I104" s="517"/>
    </row>
    <row r="105" spans="1:41">
      <c r="A105" s="177"/>
      <c r="B105" s="177"/>
      <c r="C105" s="177"/>
      <c r="D105" s="177"/>
      <c r="E105" s="177"/>
      <c r="F105" s="177"/>
      <c r="G105" s="177"/>
      <c r="H105" s="177"/>
      <c r="I105" s="177"/>
    </row>
  </sheetData>
  <autoFilter ref="A6:AY7"/>
  <mergeCells count="14">
    <mergeCell ref="K77:L77"/>
    <mergeCell ref="K79:L79"/>
    <mergeCell ref="K36:L36"/>
    <mergeCell ref="K37:L37"/>
    <mergeCell ref="K47:L47"/>
    <mergeCell ref="K48:L48"/>
    <mergeCell ref="K64:L64"/>
    <mergeCell ref="K74:L74"/>
    <mergeCell ref="K33:L33"/>
    <mergeCell ref="K3:Q3"/>
    <mergeCell ref="S3:AF3"/>
    <mergeCell ref="AH3:AN3"/>
    <mergeCell ref="AP3:AT3"/>
    <mergeCell ref="AM5:AN5"/>
  </mergeCells>
  <dataValidations count="1">
    <dataValidation allowBlank="1" showInputMessage="1" showErrorMessage="1" prompt="If we have received a RFQ for this case, or we have created one, please put a &quot;Y&quot; in the cell, otherwise, please leave the cell blank." sqref="G7:G27"/>
  </dataValidations>
  <hyperlinks>
    <hyperlink ref="A3" location="'US Actions '!A1" display="3) Action Items"/>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7"/>
  <sheetViews>
    <sheetView showGridLines="0" zoomScale="90" zoomScaleNormal="90" workbookViewId="0">
      <pane ySplit="1" topLeftCell="A2" activePane="bottomLeft" state="frozen"/>
      <selection activeCell="A39" sqref="A39:U39"/>
      <selection pane="bottomLeft"/>
    </sheetView>
  </sheetViews>
  <sheetFormatPr defaultColWidth="10.42578125" defaultRowHeight="15.75" customHeight="1"/>
  <cols>
    <col min="1" max="1" width="10.5703125" style="193" bestFit="1" customWidth="1"/>
    <col min="2" max="2" width="10.42578125" style="193"/>
    <col min="3" max="3" width="10.42578125" style="194"/>
    <col min="4" max="4" width="32.42578125" style="194" customWidth="1"/>
    <col min="5" max="5" width="47" style="194" customWidth="1"/>
    <col min="6" max="6" width="51.85546875" style="195" customWidth="1"/>
    <col min="7" max="7" width="10.42578125" style="196"/>
    <col min="8" max="8" width="10.42578125" style="197" bestFit="1" customWidth="1"/>
    <col min="9" max="9" width="10.42578125" style="197"/>
    <col min="10" max="10" width="10.42578125" style="294"/>
    <col min="11" max="16384" width="10.42578125" style="194"/>
  </cols>
  <sheetData>
    <row r="1" spans="1:10" ht="15.75" customHeight="1">
      <c r="A1" s="606" t="s">
        <v>113</v>
      </c>
    </row>
    <row r="2" spans="1:10" ht="15.75" customHeight="1">
      <c r="C2" s="198" t="s">
        <v>228</v>
      </c>
      <c r="D2" s="198"/>
      <c r="E2" s="1218" t="s">
        <v>107</v>
      </c>
      <c r="F2" s="1241"/>
      <c r="G2" s="1241"/>
      <c r="H2" s="1241"/>
      <c r="I2" s="1110"/>
    </row>
    <row r="3" spans="1:10" ht="28.5" customHeight="1"/>
    <row r="4" spans="1:10" s="203" customFormat="1" ht="28.5">
      <c r="A4" s="200">
        <f>Today_Date</f>
        <v>42577</v>
      </c>
      <c r="B4" s="890" t="s">
        <v>79</v>
      </c>
      <c r="C4" s="891" t="s">
        <v>108</v>
      </c>
      <c r="D4" s="891" t="s">
        <v>109</v>
      </c>
      <c r="E4" s="891" t="s">
        <v>110</v>
      </c>
      <c r="F4" s="890" t="s">
        <v>79</v>
      </c>
      <c r="G4" s="891" t="s">
        <v>81</v>
      </c>
      <c r="H4" s="890" t="s">
        <v>116</v>
      </c>
      <c r="I4" s="890" t="s">
        <v>229</v>
      </c>
      <c r="J4" s="607"/>
    </row>
    <row r="5" spans="1:10" s="213" customFormat="1" ht="24" customHeight="1">
      <c r="A5" s="204"/>
      <c r="B5" s="889" t="s">
        <v>112</v>
      </c>
      <c r="C5" s="206"/>
      <c r="D5" s="206"/>
      <c r="E5" s="207"/>
      <c r="F5" s="208"/>
      <c r="G5" s="209"/>
      <c r="H5" s="210"/>
      <c r="I5" s="211"/>
      <c r="J5" s="212"/>
    </row>
    <row r="6" spans="1:10" ht="18.75">
      <c r="B6" s="695" t="str">
        <f t="shared" ref="B6:B9" si="0">IF(I6&lt;&gt;"",I6,"")</f>
        <v/>
      </c>
      <c r="C6" s="869"/>
      <c r="D6" s="871"/>
      <c r="E6" s="872"/>
      <c r="F6" s="872"/>
      <c r="G6" s="873"/>
      <c r="H6" s="869"/>
      <c r="I6" s="870" t="str">
        <f t="shared" ref="I6:I10" si="1">IF(C6&lt;&gt;"",$A$4-C6,"")</f>
        <v/>
      </c>
      <c r="J6" s="194"/>
    </row>
    <row r="7" spans="1:10" ht="18.75">
      <c r="B7" s="695" t="str">
        <f t="shared" si="0"/>
        <v/>
      </c>
      <c r="C7" s="869"/>
      <c r="D7" s="871"/>
      <c r="E7" s="872"/>
      <c r="F7" s="872"/>
      <c r="G7" s="874"/>
      <c r="H7" s="869"/>
      <c r="I7" s="870" t="str">
        <f t="shared" si="1"/>
        <v/>
      </c>
      <c r="J7" s="194"/>
    </row>
    <row r="8" spans="1:10" ht="18.75">
      <c r="B8" s="695" t="str">
        <f t="shared" si="0"/>
        <v/>
      </c>
      <c r="C8" s="869"/>
      <c r="D8" s="871"/>
      <c r="E8" s="872"/>
      <c r="F8" s="872"/>
      <c r="G8" s="874"/>
      <c r="H8" s="869"/>
      <c r="I8" s="870" t="str">
        <f t="shared" si="1"/>
        <v/>
      </c>
      <c r="J8" s="194"/>
    </row>
    <row r="9" spans="1:10" ht="18.75">
      <c r="B9" s="695" t="str">
        <f t="shared" si="0"/>
        <v/>
      </c>
      <c r="C9" s="869"/>
      <c r="D9" s="871"/>
      <c r="E9" s="872"/>
      <c r="F9" s="872"/>
      <c r="G9" s="874"/>
      <c r="H9" s="869"/>
      <c r="I9" s="870" t="str">
        <f t="shared" si="1"/>
        <v/>
      </c>
      <c r="J9" s="194"/>
    </row>
    <row r="10" spans="1:10" ht="18.75">
      <c r="B10" s="695" t="str">
        <f>IF(I10&lt;&gt;"",I10,"")</f>
        <v/>
      </c>
      <c r="C10" s="869"/>
      <c r="D10" s="871"/>
      <c r="E10" s="872"/>
      <c r="F10" s="872"/>
      <c r="G10" s="874"/>
      <c r="H10" s="869"/>
      <c r="I10" s="870" t="str">
        <f t="shared" si="1"/>
        <v/>
      </c>
      <c r="J10" s="194"/>
    </row>
    <row r="11" spans="1:10" ht="21" customHeight="1">
      <c r="B11" s="894" t="s">
        <v>337</v>
      </c>
      <c r="C11" s="206"/>
      <c r="D11" s="207"/>
      <c r="E11" s="207"/>
      <c r="F11" s="208"/>
      <c r="G11" s="229"/>
      <c r="H11" s="230"/>
      <c r="I11" s="211"/>
    </row>
    <row r="12" spans="1:10" ht="15.75" customHeight="1">
      <c r="B12" s="694"/>
      <c r="C12" s="215"/>
      <c r="D12" s="215"/>
      <c r="E12" s="216"/>
      <c r="F12" s="217"/>
      <c r="G12" s="216"/>
      <c r="H12" s="218"/>
      <c r="I12" s="219"/>
      <c r="J12" s="194"/>
    </row>
    <row r="13" spans="1:10" ht="18.75">
      <c r="B13" s="695" t="str">
        <f>IF(I13&lt;&gt;"",I13,"")</f>
        <v/>
      </c>
      <c r="C13" s="869"/>
      <c r="D13" s="927"/>
      <c r="E13" s="608"/>
      <c r="F13" s="928"/>
      <c r="G13" s="928"/>
      <c r="H13" s="869"/>
      <c r="I13" s="870" t="str">
        <f>IF(C13&lt;&gt;"",$A$4-C13,"")</f>
        <v/>
      </c>
      <c r="J13" s="194"/>
    </row>
    <row r="14" spans="1:10" ht="18.75">
      <c r="B14" s="695" t="str">
        <f>IF(I14&lt;&gt;"",I14,"")</f>
        <v/>
      </c>
      <c r="C14" s="869"/>
      <c r="D14" s="927"/>
      <c r="E14" s="608"/>
      <c r="F14" s="609"/>
      <c r="G14" s="928"/>
      <c r="H14" s="869"/>
      <c r="I14" s="870" t="str">
        <f>IF(C14&lt;&gt;"",$A$4-C14,"")</f>
        <v/>
      </c>
    </row>
    <row r="15" spans="1:10" ht="18.75">
      <c r="B15" s="695" t="str">
        <f>IF(I15&lt;&gt;"",I15,"")</f>
        <v/>
      </c>
      <c r="C15" s="869"/>
      <c r="D15" s="927"/>
      <c r="E15" s="608"/>
      <c r="F15" s="609"/>
      <c r="G15" s="928"/>
      <c r="H15" s="869"/>
      <c r="I15" s="870" t="str">
        <f>IF(C15&lt;&gt;"",$A$4-C15,"")</f>
        <v/>
      </c>
    </row>
    <row r="16" spans="1:10" ht="18.75">
      <c r="B16" s="695" t="str">
        <f>IF(I16&lt;&gt;"",I16,"")</f>
        <v/>
      </c>
      <c r="C16" s="869"/>
      <c r="D16" s="927"/>
      <c r="E16" s="608"/>
      <c r="F16" s="609"/>
      <c r="G16" s="928"/>
      <c r="H16" s="869"/>
      <c r="I16" s="870" t="str">
        <f>IF(C16&lt;&gt;"",$A$4-C16,"")</f>
        <v/>
      </c>
    </row>
    <row r="17" spans="2:9" ht="18.75">
      <c r="B17" s="695" t="str">
        <f>IF(I17&lt;&gt;"",I17,"")</f>
        <v/>
      </c>
      <c r="C17" s="869"/>
      <c r="D17" s="927"/>
      <c r="E17" s="608"/>
      <c r="F17" s="609"/>
      <c r="G17" s="928"/>
      <c r="H17" s="869"/>
      <c r="I17" s="870" t="str">
        <f>IF(C17&lt;&gt;"",$A$4-C17,"")</f>
        <v/>
      </c>
    </row>
  </sheetData>
  <mergeCells count="1">
    <mergeCell ref="E2:H2"/>
  </mergeCells>
  <conditionalFormatting sqref="B6">
    <cfRule type="iconSet" priority="1">
      <iconSet iconSet="3TrafficLights2" showValue="0" reverse="1">
        <cfvo type="percent" val="0"/>
        <cfvo type="num" val="15"/>
        <cfvo type="num" val="30"/>
      </iconSet>
    </cfRule>
  </conditionalFormatting>
  <conditionalFormatting sqref="B5">
    <cfRule type="iconSet" priority="5">
      <iconSet iconSet="3TrafficLights2" showValue="0" reverse="1">
        <cfvo type="percent" val="0"/>
        <cfvo type="num" val="15"/>
        <cfvo type="num" val="30"/>
      </iconSet>
    </cfRule>
  </conditionalFormatting>
  <conditionalFormatting sqref="B5">
    <cfRule type="iconSet" priority="4">
      <iconSet iconSet="3TrafficLights2" showValue="0" reverse="1">
        <cfvo type="percent" val="0"/>
        <cfvo type="num" val="15"/>
        <cfvo type="num" val="30"/>
      </iconSet>
    </cfRule>
  </conditionalFormatting>
  <conditionalFormatting sqref="B6">
    <cfRule type="iconSet" priority="3">
      <iconSet iconSet="3TrafficLights2" showValue="0" reverse="1">
        <cfvo type="percent" val="0"/>
        <cfvo type="num" val="15"/>
        <cfvo type="num" val="30"/>
      </iconSet>
    </cfRule>
  </conditionalFormatting>
  <conditionalFormatting sqref="B6">
    <cfRule type="iconSet" priority="2">
      <iconSet iconSet="3TrafficLights2" showValue="0" reverse="1">
        <cfvo type="percent" val="0"/>
        <cfvo type="num" val="15"/>
        <cfvo type="num" val="30"/>
      </iconSet>
    </cfRule>
  </conditionalFormatting>
  <conditionalFormatting sqref="B6">
    <cfRule type="iconSet" priority="6">
      <iconSet iconSet="3TrafficLights2" showValue="0" reverse="1">
        <cfvo type="percent" val="0"/>
        <cfvo type="num" val="15"/>
        <cfvo type="num" val="30"/>
      </iconSet>
    </cfRule>
  </conditionalFormatting>
  <conditionalFormatting sqref="B6">
    <cfRule type="iconSet" priority="7">
      <iconSet iconSet="3TrafficLights2" showValue="0" reverse="1">
        <cfvo type="percent" val="0"/>
        <cfvo type="num" val="15"/>
        <cfvo type="num" val="30"/>
      </iconSet>
    </cfRule>
  </conditionalFormatting>
  <conditionalFormatting sqref="B11">
    <cfRule type="iconSet" priority="20">
      <iconSet iconSet="3TrafficLights2" showValue="0" reverse="1">
        <cfvo type="percent" val="0"/>
        <cfvo type="num" val="15"/>
        <cfvo type="num" val="30"/>
      </iconSet>
    </cfRule>
  </conditionalFormatting>
  <conditionalFormatting sqref="B12">
    <cfRule type="iconSet" priority="19">
      <iconSet iconSet="3TrafficLights2" showValue="0" reverse="1">
        <cfvo type="percent" val="0"/>
        <cfvo type="num" val="15"/>
        <cfvo type="num" val="30"/>
      </iconSet>
    </cfRule>
  </conditionalFormatting>
  <conditionalFormatting sqref="B14">
    <cfRule type="iconSet" priority="18">
      <iconSet iconSet="3TrafficLights2" showValue="0" reverse="1">
        <cfvo type="percent" val="0"/>
        <cfvo type="num" val="15"/>
        <cfvo type="num" val="30"/>
      </iconSet>
    </cfRule>
  </conditionalFormatting>
  <conditionalFormatting sqref="B14">
    <cfRule type="iconSet" priority="17">
      <iconSet iconSet="3TrafficLights2" showValue="0" reverse="1">
        <cfvo type="percent" val="0"/>
        <cfvo type="num" val="15"/>
        <cfvo type="num" val="30"/>
      </iconSet>
    </cfRule>
  </conditionalFormatting>
  <conditionalFormatting sqref="B12:B13">
    <cfRule type="iconSet" priority="21">
      <iconSet iconSet="3TrafficLights2" showValue="0" reverse="1">
        <cfvo type="percent" val="0"/>
        <cfvo type="num" val="15"/>
        <cfvo type="num" val="30"/>
      </iconSet>
    </cfRule>
  </conditionalFormatting>
  <conditionalFormatting sqref="B13">
    <cfRule type="iconSet" priority="22">
      <iconSet iconSet="3TrafficLights2" showValue="0" reverse="1">
        <cfvo type="percent" val="0"/>
        <cfvo type="num" val="15"/>
        <cfvo type="num" val="30"/>
      </iconSet>
    </cfRule>
  </conditionalFormatting>
  <conditionalFormatting sqref="B13:B17">
    <cfRule type="iconSet" priority="16">
      <iconSet iconSet="3TrafficLights2" showValue="0" reverse="1">
        <cfvo type="percent" val="0"/>
        <cfvo type="num" val="15"/>
        <cfvo type="num" val="30"/>
      </iconSet>
    </cfRule>
  </conditionalFormatting>
  <conditionalFormatting sqref="B13:B17">
    <cfRule type="iconSet" priority="15">
      <iconSet iconSet="3TrafficLights2" showValue="0" reverse="1">
        <cfvo type="percent" val="0"/>
        <cfvo type="num" val="15"/>
        <cfvo type="num" val="30"/>
      </iconSet>
    </cfRule>
  </conditionalFormatting>
  <conditionalFormatting sqref="B8">
    <cfRule type="iconSet" priority="14">
      <iconSet iconSet="3TrafficLights2" showValue="0" reverse="1">
        <cfvo type="percent" val="0"/>
        <cfvo type="num" val="15"/>
        <cfvo type="num" val="30"/>
      </iconSet>
    </cfRule>
  </conditionalFormatting>
  <conditionalFormatting sqref="B8">
    <cfRule type="iconSet" priority="13">
      <iconSet iconSet="3TrafficLights2" showValue="0" reverse="1">
        <cfvo type="percent" val="0"/>
        <cfvo type="num" val="15"/>
        <cfvo type="num" val="30"/>
      </iconSet>
    </cfRule>
  </conditionalFormatting>
  <conditionalFormatting sqref="B8:B9">
    <cfRule type="iconSet" priority="12">
      <iconSet iconSet="3TrafficLights2" showValue="0" reverse="1">
        <cfvo type="percent" val="0"/>
        <cfvo type="num" val="15"/>
        <cfvo type="num" val="30"/>
      </iconSet>
    </cfRule>
  </conditionalFormatting>
  <conditionalFormatting sqref="B8:B9">
    <cfRule type="iconSet" priority="11">
      <iconSet iconSet="3TrafficLights2" showValue="0" reverse="1">
        <cfvo type="percent" val="0"/>
        <cfvo type="num" val="15"/>
        <cfvo type="num" val="30"/>
      </iconSet>
    </cfRule>
  </conditionalFormatting>
  <conditionalFormatting sqref="B7">
    <cfRule type="iconSet" priority="10">
      <iconSet iconSet="3TrafficLights2" showValue="0" reverse="1">
        <cfvo type="percent" val="0"/>
        <cfvo type="num" val="15"/>
        <cfvo type="num" val="30"/>
      </iconSet>
    </cfRule>
  </conditionalFormatting>
  <conditionalFormatting sqref="B7">
    <cfRule type="iconSet" priority="9">
      <iconSet iconSet="3TrafficLights2" showValue="0" reverse="1">
        <cfvo type="percent" val="0"/>
        <cfvo type="num" val="15"/>
        <cfvo type="num" val="30"/>
      </iconSet>
    </cfRule>
  </conditionalFormatting>
  <conditionalFormatting sqref="B7">
    <cfRule type="iconSet" priority="8">
      <iconSet iconSet="3TrafficLights2" showValue="0" reverse="1">
        <cfvo type="percent" val="0"/>
        <cfvo type="num" val="15"/>
        <cfvo type="num" val="30"/>
      </iconSet>
    </cfRule>
  </conditionalFormatting>
  <conditionalFormatting sqref="B7:B9">
    <cfRule type="iconSet" priority="23">
      <iconSet iconSet="3TrafficLights2" showValue="0" reverse="1">
        <cfvo type="percent" val="0"/>
        <cfvo type="num" val="15"/>
        <cfvo type="num" val="30"/>
      </iconSet>
    </cfRule>
  </conditionalFormatting>
  <conditionalFormatting sqref="B7:B10">
    <cfRule type="iconSet" priority="24">
      <iconSet iconSet="3TrafficLights2" showValue="0" reverse="1">
        <cfvo type="percent" val="0"/>
        <cfvo type="num" val="15"/>
        <cfvo type="num" val="30"/>
      </iconSet>
    </cfRule>
  </conditionalFormatting>
  <hyperlinks>
    <hyperlink ref="A1" location="'North America'!Print_Area" display="Back"/>
  </hyperlinks>
  <printOptions horizontalCentered="1"/>
  <pageMargins left="0.25" right="0.25" top="1" bottom="1" header="0.5" footer="0.5"/>
  <pageSetup scale="80" orientation="landscape" horizontalDpi="200" verticalDpi="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2"/>
  <sheetViews>
    <sheetView showGridLines="0" zoomScaleNormal="100" workbookViewId="0">
      <pane ySplit="1" topLeftCell="A2" activePane="bottomLeft" state="frozen"/>
      <selection activeCell="A39" sqref="A39:U39"/>
      <selection pane="bottomLeft" activeCell="C12" sqref="C12:H12"/>
    </sheetView>
  </sheetViews>
  <sheetFormatPr defaultRowHeight="15.75" customHeight="1"/>
  <cols>
    <col min="1" max="1" width="8.5703125" style="193" bestFit="1" customWidth="1"/>
    <col min="2" max="2" width="8.42578125" style="193" customWidth="1"/>
    <col min="3" max="3" width="10.5703125" style="194" customWidth="1"/>
    <col min="4" max="4" width="36.7109375" style="194" customWidth="1"/>
    <col min="5" max="5" width="42.5703125" style="194" customWidth="1"/>
    <col min="6" max="6" width="48.7109375" style="195" customWidth="1"/>
    <col min="7" max="7" width="12.7109375" style="196" customWidth="1"/>
    <col min="8" max="8" width="10.5703125" style="197" customWidth="1"/>
    <col min="9" max="9" width="8.28515625" style="197" customWidth="1"/>
    <col min="10" max="13" width="9.28515625" style="194" customWidth="1"/>
    <col min="14" max="14" width="13.28515625" style="194" customWidth="1"/>
    <col min="15" max="256" width="9.28515625" style="194"/>
    <col min="257" max="257" width="8.5703125" style="194" bestFit="1" customWidth="1"/>
    <col min="258" max="258" width="8.42578125" style="194" customWidth="1"/>
    <col min="259" max="259" width="10.5703125" style="194" customWidth="1"/>
    <col min="260" max="260" width="36.7109375" style="194" customWidth="1"/>
    <col min="261" max="261" width="42.5703125" style="194" customWidth="1"/>
    <col min="262" max="262" width="48.7109375" style="194" customWidth="1"/>
    <col min="263" max="263" width="12.7109375" style="194" customWidth="1"/>
    <col min="264" max="264" width="10.5703125" style="194" customWidth="1"/>
    <col min="265" max="265" width="8.28515625" style="194" customWidth="1"/>
    <col min="266" max="269" width="9.28515625" style="194" customWidth="1"/>
    <col min="270" max="270" width="13.28515625" style="194" customWidth="1"/>
    <col min="271" max="512" width="9.28515625" style="194"/>
    <col min="513" max="513" width="8.5703125" style="194" bestFit="1" customWidth="1"/>
    <col min="514" max="514" width="8.42578125" style="194" customWidth="1"/>
    <col min="515" max="515" width="10.5703125" style="194" customWidth="1"/>
    <col min="516" max="516" width="36.7109375" style="194" customWidth="1"/>
    <col min="517" max="517" width="42.5703125" style="194" customWidth="1"/>
    <col min="518" max="518" width="48.7109375" style="194" customWidth="1"/>
    <col min="519" max="519" width="12.7109375" style="194" customWidth="1"/>
    <col min="520" max="520" width="10.5703125" style="194" customWidth="1"/>
    <col min="521" max="521" width="8.28515625" style="194" customWidth="1"/>
    <col min="522" max="525" width="9.28515625" style="194" customWidth="1"/>
    <col min="526" max="526" width="13.28515625" style="194" customWidth="1"/>
    <col min="527" max="768" width="9.28515625" style="194"/>
    <col min="769" max="769" width="8.5703125" style="194" bestFit="1" customWidth="1"/>
    <col min="770" max="770" width="8.42578125" style="194" customWidth="1"/>
    <col min="771" max="771" width="10.5703125" style="194" customWidth="1"/>
    <col min="772" max="772" width="36.7109375" style="194" customWidth="1"/>
    <col min="773" max="773" width="42.5703125" style="194" customWidth="1"/>
    <col min="774" max="774" width="48.7109375" style="194" customWidth="1"/>
    <col min="775" max="775" width="12.7109375" style="194" customWidth="1"/>
    <col min="776" max="776" width="10.5703125" style="194" customWidth="1"/>
    <col min="777" max="777" width="8.28515625" style="194" customWidth="1"/>
    <col min="778" max="781" width="9.28515625" style="194" customWidth="1"/>
    <col min="782" max="782" width="13.28515625" style="194" customWidth="1"/>
    <col min="783" max="1024" width="9.28515625" style="194"/>
    <col min="1025" max="1025" width="8.5703125" style="194" bestFit="1" customWidth="1"/>
    <col min="1026" max="1026" width="8.42578125" style="194" customWidth="1"/>
    <col min="1027" max="1027" width="10.5703125" style="194" customWidth="1"/>
    <col min="1028" max="1028" width="36.7109375" style="194" customWidth="1"/>
    <col min="1029" max="1029" width="42.5703125" style="194" customWidth="1"/>
    <col min="1030" max="1030" width="48.7109375" style="194" customWidth="1"/>
    <col min="1031" max="1031" width="12.7109375" style="194" customWidth="1"/>
    <col min="1032" max="1032" width="10.5703125" style="194" customWidth="1"/>
    <col min="1033" max="1033" width="8.28515625" style="194" customWidth="1"/>
    <col min="1034" max="1037" width="9.28515625" style="194" customWidth="1"/>
    <col min="1038" max="1038" width="13.28515625" style="194" customWidth="1"/>
    <col min="1039" max="1280" width="9.28515625" style="194"/>
    <col min="1281" max="1281" width="8.5703125" style="194" bestFit="1" customWidth="1"/>
    <col min="1282" max="1282" width="8.42578125" style="194" customWidth="1"/>
    <col min="1283" max="1283" width="10.5703125" style="194" customWidth="1"/>
    <col min="1284" max="1284" width="36.7109375" style="194" customWidth="1"/>
    <col min="1285" max="1285" width="42.5703125" style="194" customWidth="1"/>
    <col min="1286" max="1286" width="48.7109375" style="194" customWidth="1"/>
    <col min="1287" max="1287" width="12.7109375" style="194" customWidth="1"/>
    <col min="1288" max="1288" width="10.5703125" style="194" customWidth="1"/>
    <col min="1289" max="1289" width="8.28515625" style="194" customWidth="1"/>
    <col min="1290" max="1293" width="9.28515625" style="194" customWidth="1"/>
    <col min="1294" max="1294" width="13.28515625" style="194" customWidth="1"/>
    <col min="1295" max="1536" width="9.28515625" style="194"/>
    <col min="1537" max="1537" width="8.5703125" style="194" bestFit="1" customWidth="1"/>
    <col min="1538" max="1538" width="8.42578125" style="194" customWidth="1"/>
    <col min="1539" max="1539" width="10.5703125" style="194" customWidth="1"/>
    <col min="1540" max="1540" width="36.7109375" style="194" customWidth="1"/>
    <col min="1541" max="1541" width="42.5703125" style="194" customWidth="1"/>
    <col min="1542" max="1542" width="48.7109375" style="194" customWidth="1"/>
    <col min="1543" max="1543" width="12.7109375" style="194" customWidth="1"/>
    <col min="1544" max="1544" width="10.5703125" style="194" customWidth="1"/>
    <col min="1545" max="1545" width="8.28515625" style="194" customWidth="1"/>
    <col min="1546" max="1549" width="9.28515625" style="194" customWidth="1"/>
    <col min="1550" max="1550" width="13.28515625" style="194" customWidth="1"/>
    <col min="1551" max="1792" width="9.28515625" style="194"/>
    <col min="1793" max="1793" width="8.5703125" style="194" bestFit="1" customWidth="1"/>
    <col min="1794" max="1794" width="8.42578125" style="194" customWidth="1"/>
    <col min="1795" max="1795" width="10.5703125" style="194" customWidth="1"/>
    <col min="1796" max="1796" width="36.7109375" style="194" customWidth="1"/>
    <col min="1797" max="1797" width="42.5703125" style="194" customWidth="1"/>
    <col min="1798" max="1798" width="48.7109375" style="194" customWidth="1"/>
    <col min="1799" max="1799" width="12.7109375" style="194" customWidth="1"/>
    <col min="1800" max="1800" width="10.5703125" style="194" customWidth="1"/>
    <col min="1801" max="1801" width="8.28515625" style="194" customWidth="1"/>
    <col min="1802" max="1805" width="9.28515625" style="194" customWidth="1"/>
    <col min="1806" max="1806" width="13.28515625" style="194" customWidth="1"/>
    <col min="1807" max="2048" width="9.28515625" style="194"/>
    <col min="2049" max="2049" width="8.5703125" style="194" bestFit="1" customWidth="1"/>
    <col min="2050" max="2050" width="8.42578125" style="194" customWidth="1"/>
    <col min="2051" max="2051" width="10.5703125" style="194" customWidth="1"/>
    <col min="2052" max="2052" width="36.7109375" style="194" customWidth="1"/>
    <col min="2053" max="2053" width="42.5703125" style="194" customWidth="1"/>
    <col min="2054" max="2054" width="48.7109375" style="194" customWidth="1"/>
    <col min="2055" max="2055" width="12.7109375" style="194" customWidth="1"/>
    <col min="2056" max="2056" width="10.5703125" style="194" customWidth="1"/>
    <col min="2057" max="2057" width="8.28515625" style="194" customWidth="1"/>
    <col min="2058" max="2061" width="9.28515625" style="194" customWidth="1"/>
    <col min="2062" max="2062" width="13.28515625" style="194" customWidth="1"/>
    <col min="2063" max="2304" width="9.28515625" style="194"/>
    <col min="2305" max="2305" width="8.5703125" style="194" bestFit="1" customWidth="1"/>
    <col min="2306" max="2306" width="8.42578125" style="194" customWidth="1"/>
    <col min="2307" max="2307" width="10.5703125" style="194" customWidth="1"/>
    <col min="2308" max="2308" width="36.7109375" style="194" customWidth="1"/>
    <col min="2309" max="2309" width="42.5703125" style="194" customWidth="1"/>
    <col min="2310" max="2310" width="48.7109375" style="194" customWidth="1"/>
    <col min="2311" max="2311" width="12.7109375" style="194" customWidth="1"/>
    <col min="2312" max="2312" width="10.5703125" style="194" customWidth="1"/>
    <col min="2313" max="2313" width="8.28515625" style="194" customWidth="1"/>
    <col min="2314" max="2317" width="9.28515625" style="194" customWidth="1"/>
    <col min="2318" max="2318" width="13.28515625" style="194" customWidth="1"/>
    <col min="2319" max="2560" width="9.28515625" style="194"/>
    <col min="2561" max="2561" width="8.5703125" style="194" bestFit="1" customWidth="1"/>
    <col min="2562" max="2562" width="8.42578125" style="194" customWidth="1"/>
    <col min="2563" max="2563" width="10.5703125" style="194" customWidth="1"/>
    <col min="2564" max="2564" width="36.7109375" style="194" customWidth="1"/>
    <col min="2565" max="2565" width="42.5703125" style="194" customWidth="1"/>
    <col min="2566" max="2566" width="48.7109375" style="194" customWidth="1"/>
    <col min="2567" max="2567" width="12.7109375" style="194" customWidth="1"/>
    <col min="2568" max="2568" width="10.5703125" style="194" customWidth="1"/>
    <col min="2569" max="2569" width="8.28515625" style="194" customWidth="1"/>
    <col min="2570" max="2573" width="9.28515625" style="194" customWidth="1"/>
    <col min="2574" max="2574" width="13.28515625" style="194" customWidth="1"/>
    <col min="2575" max="2816" width="9.28515625" style="194"/>
    <col min="2817" max="2817" width="8.5703125" style="194" bestFit="1" customWidth="1"/>
    <col min="2818" max="2818" width="8.42578125" style="194" customWidth="1"/>
    <col min="2819" max="2819" width="10.5703125" style="194" customWidth="1"/>
    <col min="2820" max="2820" width="36.7109375" style="194" customWidth="1"/>
    <col min="2821" max="2821" width="42.5703125" style="194" customWidth="1"/>
    <col min="2822" max="2822" width="48.7109375" style="194" customWidth="1"/>
    <col min="2823" max="2823" width="12.7109375" style="194" customWidth="1"/>
    <col min="2824" max="2824" width="10.5703125" style="194" customWidth="1"/>
    <col min="2825" max="2825" width="8.28515625" style="194" customWidth="1"/>
    <col min="2826" max="2829" width="9.28515625" style="194" customWidth="1"/>
    <col min="2830" max="2830" width="13.28515625" style="194" customWidth="1"/>
    <col min="2831" max="3072" width="9.28515625" style="194"/>
    <col min="3073" max="3073" width="8.5703125" style="194" bestFit="1" customWidth="1"/>
    <col min="3074" max="3074" width="8.42578125" style="194" customWidth="1"/>
    <col min="3075" max="3075" width="10.5703125" style="194" customWidth="1"/>
    <col min="3076" max="3076" width="36.7109375" style="194" customWidth="1"/>
    <col min="3077" max="3077" width="42.5703125" style="194" customWidth="1"/>
    <col min="3078" max="3078" width="48.7109375" style="194" customWidth="1"/>
    <col min="3079" max="3079" width="12.7109375" style="194" customWidth="1"/>
    <col min="3080" max="3080" width="10.5703125" style="194" customWidth="1"/>
    <col min="3081" max="3081" width="8.28515625" style="194" customWidth="1"/>
    <col min="3082" max="3085" width="9.28515625" style="194" customWidth="1"/>
    <col min="3086" max="3086" width="13.28515625" style="194" customWidth="1"/>
    <col min="3087" max="3328" width="9.28515625" style="194"/>
    <col min="3329" max="3329" width="8.5703125" style="194" bestFit="1" customWidth="1"/>
    <col min="3330" max="3330" width="8.42578125" style="194" customWidth="1"/>
    <col min="3331" max="3331" width="10.5703125" style="194" customWidth="1"/>
    <col min="3332" max="3332" width="36.7109375" style="194" customWidth="1"/>
    <col min="3333" max="3333" width="42.5703125" style="194" customWidth="1"/>
    <col min="3334" max="3334" width="48.7109375" style="194" customWidth="1"/>
    <col min="3335" max="3335" width="12.7109375" style="194" customWidth="1"/>
    <col min="3336" max="3336" width="10.5703125" style="194" customWidth="1"/>
    <col min="3337" max="3337" width="8.28515625" style="194" customWidth="1"/>
    <col min="3338" max="3341" width="9.28515625" style="194" customWidth="1"/>
    <col min="3342" max="3342" width="13.28515625" style="194" customWidth="1"/>
    <col min="3343" max="3584" width="9.28515625" style="194"/>
    <col min="3585" max="3585" width="8.5703125" style="194" bestFit="1" customWidth="1"/>
    <col min="3586" max="3586" width="8.42578125" style="194" customWidth="1"/>
    <col min="3587" max="3587" width="10.5703125" style="194" customWidth="1"/>
    <col min="3588" max="3588" width="36.7109375" style="194" customWidth="1"/>
    <col min="3589" max="3589" width="42.5703125" style="194" customWidth="1"/>
    <col min="3590" max="3590" width="48.7109375" style="194" customWidth="1"/>
    <col min="3591" max="3591" width="12.7109375" style="194" customWidth="1"/>
    <col min="3592" max="3592" width="10.5703125" style="194" customWidth="1"/>
    <col min="3593" max="3593" width="8.28515625" style="194" customWidth="1"/>
    <col min="3594" max="3597" width="9.28515625" style="194" customWidth="1"/>
    <col min="3598" max="3598" width="13.28515625" style="194" customWidth="1"/>
    <col min="3599" max="3840" width="9.28515625" style="194"/>
    <col min="3841" max="3841" width="8.5703125" style="194" bestFit="1" customWidth="1"/>
    <col min="3842" max="3842" width="8.42578125" style="194" customWidth="1"/>
    <col min="3843" max="3843" width="10.5703125" style="194" customWidth="1"/>
    <col min="3844" max="3844" width="36.7109375" style="194" customWidth="1"/>
    <col min="3845" max="3845" width="42.5703125" style="194" customWidth="1"/>
    <col min="3846" max="3846" width="48.7109375" style="194" customWidth="1"/>
    <col min="3847" max="3847" width="12.7109375" style="194" customWidth="1"/>
    <col min="3848" max="3848" width="10.5703125" style="194" customWidth="1"/>
    <col min="3849" max="3849" width="8.28515625" style="194" customWidth="1"/>
    <col min="3850" max="3853" width="9.28515625" style="194" customWidth="1"/>
    <col min="3854" max="3854" width="13.28515625" style="194" customWidth="1"/>
    <col min="3855" max="4096" width="9.28515625" style="194"/>
    <col min="4097" max="4097" width="8.5703125" style="194" bestFit="1" customWidth="1"/>
    <col min="4098" max="4098" width="8.42578125" style="194" customWidth="1"/>
    <col min="4099" max="4099" width="10.5703125" style="194" customWidth="1"/>
    <col min="4100" max="4100" width="36.7109375" style="194" customWidth="1"/>
    <col min="4101" max="4101" width="42.5703125" style="194" customWidth="1"/>
    <col min="4102" max="4102" width="48.7109375" style="194" customWidth="1"/>
    <col min="4103" max="4103" width="12.7109375" style="194" customWidth="1"/>
    <col min="4104" max="4104" width="10.5703125" style="194" customWidth="1"/>
    <col min="4105" max="4105" width="8.28515625" style="194" customWidth="1"/>
    <col min="4106" max="4109" width="9.28515625" style="194" customWidth="1"/>
    <col min="4110" max="4110" width="13.28515625" style="194" customWidth="1"/>
    <col min="4111" max="4352" width="9.28515625" style="194"/>
    <col min="4353" max="4353" width="8.5703125" style="194" bestFit="1" customWidth="1"/>
    <col min="4354" max="4354" width="8.42578125" style="194" customWidth="1"/>
    <col min="4355" max="4355" width="10.5703125" style="194" customWidth="1"/>
    <col min="4356" max="4356" width="36.7109375" style="194" customWidth="1"/>
    <col min="4357" max="4357" width="42.5703125" style="194" customWidth="1"/>
    <col min="4358" max="4358" width="48.7109375" style="194" customWidth="1"/>
    <col min="4359" max="4359" width="12.7109375" style="194" customWidth="1"/>
    <col min="4360" max="4360" width="10.5703125" style="194" customWidth="1"/>
    <col min="4361" max="4361" width="8.28515625" style="194" customWidth="1"/>
    <col min="4362" max="4365" width="9.28515625" style="194" customWidth="1"/>
    <col min="4366" max="4366" width="13.28515625" style="194" customWidth="1"/>
    <col min="4367" max="4608" width="9.28515625" style="194"/>
    <col min="4609" max="4609" width="8.5703125" style="194" bestFit="1" customWidth="1"/>
    <col min="4610" max="4610" width="8.42578125" style="194" customWidth="1"/>
    <col min="4611" max="4611" width="10.5703125" style="194" customWidth="1"/>
    <col min="4612" max="4612" width="36.7109375" style="194" customWidth="1"/>
    <col min="4613" max="4613" width="42.5703125" style="194" customWidth="1"/>
    <col min="4614" max="4614" width="48.7109375" style="194" customWidth="1"/>
    <col min="4615" max="4615" width="12.7109375" style="194" customWidth="1"/>
    <col min="4616" max="4616" width="10.5703125" style="194" customWidth="1"/>
    <col min="4617" max="4617" width="8.28515625" style="194" customWidth="1"/>
    <col min="4618" max="4621" width="9.28515625" style="194" customWidth="1"/>
    <col min="4622" max="4622" width="13.28515625" style="194" customWidth="1"/>
    <col min="4623" max="4864" width="9.28515625" style="194"/>
    <col min="4865" max="4865" width="8.5703125" style="194" bestFit="1" customWidth="1"/>
    <col min="4866" max="4866" width="8.42578125" style="194" customWidth="1"/>
    <col min="4867" max="4867" width="10.5703125" style="194" customWidth="1"/>
    <col min="4868" max="4868" width="36.7109375" style="194" customWidth="1"/>
    <col min="4869" max="4869" width="42.5703125" style="194" customWidth="1"/>
    <col min="4870" max="4870" width="48.7109375" style="194" customWidth="1"/>
    <col min="4871" max="4871" width="12.7109375" style="194" customWidth="1"/>
    <col min="4872" max="4872" width="10.5703125" style="194" customWidth="1"/>
    <col min="4873" max="4873" width="8.28515625" style="194" customWidth="1"/>
    <col min="4874" max="4877" width="9.28515625" style="194" customWidth="1"/>
    <col min="4878" max="4878" width="13.28515625" style="194" customWidth="1"/>
    <col min="4879" max="5120" width="9.28515625" style="194"/>
    <col min="5121" max="5121" width="8.5703125" style="194" bestFit="1" customWidth="1"/>
    <col min="5122" max="5122" width="8.42578125" style="194" customWidth="1"/>
    <col min="5123" max="5123" width="10.5703125" style="194" customWidth="1"/>
    <col min="5124" max="5124" width="36.7109375" style="194" customWidth="1"/>
    <col min="5125" max="5125" width="42.5703125" style="194" customWidth="1"/>
    <col min="5126" max="5126" width="48.7109375" style="194" customWidth="1"/>
    <col min="5127" max="5127" width="12.7109375" style="194" customWidth="1"/>
    <col min="5128" max="5128" width="10.5703125" style="194" customWidth="1"/>
    <col min="5129" max="5129" width="8.28515625" style="194" customWidth="1"/>
    <col min="5130" max="5133" width="9.28515625" style="194" customWidth="1"/>
    <col min="5134" max="5134" width="13.28515625" style="194" customWidth="1"/>
    <col min="5135" max="5376" width="9.28515625" style="194"/>
    <col min="5377" max="5377" width="8.5703125" style="194" bestFit="1" customWidth="1"/>
    <col min="5378" max="5378" width="8.42578125" style="194" customWidth="1"/>
    <col min="5379" max="5379" width="10.5703125" style="194" customWidth="1"/>
    <col min="5380" max="5380" width="36.7109375" style="194" customWidth="1"/>
    <col min="5381" max="5381" width="42.5703125" style="194" customWidth="1"/>
    <col min="5382" max="5382" width="48.7109375" style="194" customWidth="1"/>
    <col min="5383" max="5383" width="12.7109375" style="194" customWidth="1"/>
    <col min="5384" max="5384" width="10.5703125" style="194" customWidth="1"/>
    <col min="5385" max="5385" width="8.28515625" style="194" customWidth="1"/>
    <col min="5386" max="5389" width="9.28515625" style="194" customWidth="1"/>
    <col min="5390" max="5390" width="13.28515625" style="194" customWidth="1"/>
    <col min="5391" max="5632" width="9.28515625" style="194"/>
    <col min="5633" max="5633" width="8.5703125" style="194" bestFit="1" customWidth="1"/>
    <col min="5634" max="5634" width="8.42578125" style="194" customWidth="1"/>
    <col min="5635" max="5635" width="10.5703125" style="194" customWidth="1"/>
    <col min="5636" max="5636" width="36.7109375" style="194" customWidth="1"/>
    <col min="5637" max="5637" width="42.5703125" style="194" customWidth="1"/>
    <col min="5638" max="5638" width="48.7109375" style="194" customWidth="1"/>
    <col min="5639" max="5639" width="12.7109375" style="194" customWidth="1"/>
    <col min="5640" max="5640" width="10.5703125" style="194" customWidth="1"/>
    <col min="5641" max="5641" width="8.28515625" style="194" customWidth="1"/>
    <col min="5642" max="5645" width="9.28515625" style="194" customWidth="1"/>
    <col min="5646" max="5646" width="13.28515625" style="194" customWidth="1"/>
    <col min="5647" max="5888" width="9.28515625" style="194"/>
    <col min="5889" max="5889" width="8.5703125" style="194" bestFit="1" customWidth="1"/>
    <col min="5890" max="5890" width="8.42578125" style="194" customWidth="1"/>
    <col min="5891" max="5891" width="10.5703125" style="194" customWidth="1"/>
    <col min="5892" max="5892" width="36.7109375" style="194" customWidth="1"/>
    <col min="5893" max="5893" width="42.5703125" style="194" customWidth="1"/>
    <col min="5894" max="5894" width="48.7109375" style="194" customWidth="1"/>
    <col min="5895" max="5895" width="12.7109375" style="194" customWidth="1"/>
    <col min="5896" max="5896" width="10.5703125" style="194" customWidth="1"/>
    <col min="5897" max="5897" width="8.28515625" style="194" customWidth="1"/>
    <col min="5898" max="5901" width="9.28515625" style="194" customWidth="1"/>
    <col min="5902" max="5902" width="13.28515625" style="194" customWidth="1"/>
    <col min="5903" max="6144" width="9.28515625" style="194"/>
    <col min="6145" max="6145" width="8.5703125" style="194" bestFit="1" customWidth="1"/>
    <col min="6146" max="6146" width="8.42578125" style="194" customWidth="1"/>
    <col min="6147" max="6147" width="10.5703125" style="194" customWidth="1"/>
    <col min="6148" max="6148" width="36.7109375" style="194" customWidth="1"/>
    <col min="6149" max="6149" width="42.5703125" style="194" customWidth="1"/>
    <col min="6150" max="6150" width="48.7109375" style="194" customWidth="1"/>
    <col min="6151" max="6151" width="12.7109375" style="194" customWidth="1"/>
    <col min="6152" max="6152" width="10.5703125" style="194" customWidth="1"/>
    <col min="6153" max="6153" width="8.28515625" style="194" customWidth="1"/>
    <col min="6154" max="6157" width="9.28515625" style="194" customWidth="1"/>
    <col min="6158" max="6158" width="13.28515625" style="194" customWidth="1"/>
    <col min="6159" max="6400" width="9.28515625" style="194"/>
    <col min="6401" max="6401" width="8.5703125" style="194" bestFit="1" customWidth="1"/>
    <col min="6402" max="6402" width="8.42578125" style="194" customWidth="1"/>
    <col min="6403" max="6403" width="10.5703125" style="194" customWidth="1"/>
    <col min="6404" max="6404" width="36.7109375" style="194" customWidth="1"/>
    <col min="6405" max="6405" width="42.5703125" style="194" customWidth="1"/>
    <col min="6406" max="6406" width="48.7109375" style="194" customWidth="1"/>
    <col min="6407" max="6407" width="12.7109375" style="194" customWidth="1"/>
    <col min="6408" max="6408" width="10.5703125" style="194" customWidth="1"/>
    <col min="6409" max="6409" width="8.28515625" style="194" customWidth="1"/>
    <col min="6410" max="6413" width="9.28515625" style="194" customWidth="1"/>
    <col min="6414" max="6414" width="13.28515625" style="194" customWidth="1"/>
    <col min="6415" max="6656" width="9.28515625" style="194"/>
    <col min="6657" max="6657" width="8.5703125" style="194" bestFit="1" customWidth="1"/>
    <col min="6658" max="6658" width="8.42578125" style="194" customWidth="1"/>
    <col min="6659" max="6659" width="10.5703125" style="194" customWidth="1"/>
    <col min="6660" max="6660" width="36.7109375" style="194" customWidth="1"/>
    <col min="6661" max="6661" width="42.5703125" style="194" customWidth="1"/>
    <col min="6662" max="6662" width="48.7109375" style="194" customWidth="1"/>
    <col min="6663" max="6663" width="12.7109375" style="194" customWidth="1"/>
    <col min="6664" max="6664" width="10.5703125" style="194" customWidth="1"/>
    <col min="6665" max="6665" width="8.28515625" style="194" customWidth="1"/>
    <col min="6666" max="6669" width="9.28515625" style="194" customWidth="1"/>
    <col min="6670" max="6670" width="13.28515625" style="194" customWidth="1"/>
    <col min="6671" max="6912" width="9.28515625" style="194"/>
    <col min="6913" max="6913" width="8.5703125" style="194" bestFit="1" customWidth="1"/>
    <col min="6914" max="6914" width="8.42578125" style="194" customWidth="1"/>
    <col min="6915" max="6915" width="10.5703125" style="194" customWidth="1"/>
    <col min="6916" max="6916" width="36.7109375" style="194" customWidth="1"/>
    <col min="6917" max="6917" width="42.5703125" style="194" customWidth="1"/>
    <col min="6918" max="6918" width="48.7109375" style="194" customWidth="1"/>
    <col min="6919" max="6919" width="12.7109375" style="194" customWidth="1"/>
    <col min="6920" max="6920" width="10.5703125" style="194" customWidth="1"/>
    <col min="6921" max="6921" width="8.28515625" style="194" customWidth="1"/>
    <col min="6922" max="6925" width="9.28515625" style="194" customWidth="1"/>
    <col min="6926" max="6926" width="13.28515625" style="194" customWidth="1"/>
    <col min="6927" max="7168" width="9.28515625" style="194"/>
    <col min="7169" max="7169" width="8.5703125" style="194" bestFit="1" customWidth="1"/>
    <col min="7170" max="7170" width="8.42578125" style="194" customWidth="1"/>
    <col min="7171" max="7171" width="10.5703125" style="194" customWidth="1"/>
    <col min="7172" max="7172" width="36.7109375" style="194" customWidth="1"/>
    <col min="7173" max="7173" width="42.5703125" style="194" customWidth="1"/>
    <col min="7174" max="7174" width="48.7109375" style="194" customWidth="1"/>
    <col min="7175" max="7175" width="12.7109375" style="194" customWidth="1"/>
    <col min="7176" max="7176" width="10.5703125" style="194" customWidth="1"/>
    <col min="7177" max="7177" width="8.28515625" style="194" customWidth="1"/>
    <col min="7178" max="7181" width="9.28515625" style="194" customWidth="1"/>
    <col min="7182" max="7182" width="13.28515625" style="194" customWidth="1"/>
    <col min="7183" max="7424" width="9.28515625" style="194"/>
    <col min="7425" max="7425" width="8.5703125" style="194" bestFit="1" customWidth="1"/>
    <col min="7426" max="7426" width="8.42578125" style="194" customWidth="1"/>
    <col min="7427" max="7427" width="10.5703125" style="194" customWidth="1"/>
    <col min="7428" max="7428" width="36.7109375" style="194" customWidth="1"/>
    <col min="7429" max="7429" width="42.5703125" style="194" customWidth="1"/>
    <col min="7430" max="7430" width="48.7109375" style="194" customWidth="1"/>
    <col min="7431" max="7431" width="12.7109375" style="194" customWidth="1"/>
    <col min="7432" max="7432" width="10.5703125" style="194" customWidth="1"/>
    <col min="7433" max="7433" width="8.28515625" style="194" customWidth="1"/>
    <col min="7434" max="7437" width="9.28515625" style="194" customWidth="1"/>
    <col min="7438" max="7438" width="13.28515625" style="194" customWidth="1"/>
    <col min="7439" max="7680" width="9.28515625" style="194"/>
    <col min="7681" max="7681" width="8.5703125" style="194" bestFit="1" customWidth="1"/>
    <col min="7682" max="7682" width="8.42578125" style="194" customWidth="1"/>
    <col min="7683" max="7683" width="10.5703125" style="194" customWidth="1"/>
    <col min="7684" max="7684" width="36.7109375" style="194" customWidth="1"/>
    <col min="7685" max="7685" width="42.5703125" style="194" customWidth="1"/>
    <col min="7686" max="7686" width="48.7109375" style="194" customWidth="1"/>
    <col min="7687" max="7687" width="12.7109375" style="194" customWidth="1"/>
    <col min="7688" max="7688" width="10.5703125" style="194" customWidth="1"/>
    <col min="7689" max="7689" width="8.28515625" style="194" customWidth="1"/>
    <col min="7690" max="7693" width="9.28515625" style="194" customWidth="1"/>
    <col min="7694" max="7694" width="13.28515625" style="194" customWidth="1"/>
    <col min="7695" max="7936" width="9.28515625" style="194"/>
    <col min="7937" max="7937" width="8.5703125" style="194" bestFit="1" customWidth="1"/>
    <col min="7938" max="7938" width="8.42578125" style="194" customWidth="1"/>
    <col min="7939" max="7939" width="10.5703125" style="194" customWidth="1"/>
    <col min="7940" max="7940" width="36.7109375" style="194" customWidth="1"/>
    <col min="7941" max="7941" width="42.5703125" style="194" customWidth="1"/>
    <col min="7942" max="7942" width="48.7109375" style="194" customWidth="1"/>
    <col min="7943" max="7943" width="12.7109375" style="194" customWidth="1"/>
    <col min="7944" max="7944" width="10.5703125" style="194" customWidth="1"/>
    <col min="7945" max="7945" width="8.28515625" style="194" customWidth="1"/>
    <col min="7946" max="7949" width="9.28515625" style="194" customWidth="1"/>
    <col min="7950" max="7950" width="13.28515625" style="194" customWidth="1"/>
    <col min="7951" max="8192" width="9.28515625" style="194"/>
    <col min="8193" max="8193" width="8.5703125" style="194" bestFit="1" customWidth="1"/>
    <col min="8194" max="8194" width="8.42578125" style="194" customWidth="1"/>
    <col min="8195" max="8195" width="10.5703125" style="194" customWidth="1"/>
    <col min="8196" max="8196" width="36.7109375" style="194" customWidth="1"/>
    <col min="8197" max="8197" width="42.5703125" style="194" customWidth="1"/>
    <col min="8198" max="8198" width="48.7109375" style="194" customWidth="1"/>
    <col min="8199" max="8199" width="12.7109375" style="194" customWidth="1"/>
    <col min="8200" max="8200" width="10.5703125" style="194" customWidth="1"/>
    <col min="8201" max="8201" width="8.28515625" style="194" customWidth="1"/>
    <col min="8202" max="8205" width="9.28515625" style="194" customWidth="1"/>
    <col min="8206" max="8206" width="13.28515625" style="194" customWidth="1"/>
    <col min="8207" max="8448" width="9.28515625" style="194"/>
    <col min="8449" max="8449" width="8.5703125" style="194" bestFit="1" customWidth="1"/>
    <col min="8450" max="8450" width="8.42578125" style="194" customWidth="1"/>
    <col min="8451" max="8451" width="10.5703125" style="194" customWidth="1"/>
    <col min="8452" max="8452" width="36.7109375" style="194" customWidth="1"/>
    <col min="8453" max="8453" width="42.5703125" style="194" customWidth="1"/>
    <col min="8454" max="8454" width="48.7109375" style="194" customWidth="1"/>
    <col min="8455" max="8455" width="12.7109375" style="194" customWidth="1"/>
    <col min="8456" max="8456" width="10.5703125" style="194" customWidth="1"/>
    <col min="8457" max="8457" width="8.28515625" style="194" customWidth="1"/>
    <col min="8458" max="8461" width="9.28515625" style="194" customWidth="1"/>
    <col min="8462" max="8462" width="13.28515625" style="194" customWidth="1"/>
    <col min="8463" max="8704" width="9.28515625" style="194"/>
    <col min="8705" max="8705" width="8.5703125" style="194" bestFit="1" customWidth="1"/>
    <col min="8706" max="8706" width="8.42578125" style="194" customWidth="1"/>
    <col min="8707" max="8707" width="10.5703125" style="194" customWidth="1"/>
    <col min="8708" max="8708" width="36.7109375" style="194" customWidth="1"/>
    <col min="8709" max="8709" width="42.5703125" style="194" customWidth="1"/>
    <col min="8710" max="8710" width="48.7109375" style="194" customWidth="1"/>
    <col min="8711" max="8711" width="12.7109375" style="194" customWidth="1"/>
    <col min="8712" max="8712" width="10.5703125" style="194" customWidth="1"/>
    <col min="8713" max="8713" width="8.28515625" style="194" customWidth="1"/>
    <col min="8714" max="8717" width="9.28515625" style="194" customWidth="1"/>
    <col min="8718" max="8718" width="13.28515625" style="194" customWidth="1"/>
    <col min="8719" max="8960" width="9.28515625" style="194"/>
    <col min="8961" max="8961" width="8.5703125" style="194" bestFit="1" customWidth="1"/>
    <col min="8962" max="8962" width="8.42578125" style="194" customWidth="1"/>
    <col min="8963" max="8963" width="10.5703125" style="194" customWidth="1"/>
    <col min="8964" max="8964" width="36.7109375" style="194" customWidth="1"/>
    <col min="8965" max="8965" width="42.5703125" style="194" customWidth="1"/>
    <col min="8966" max="8966" width="48.7109375" style="194" customWidth="1"/>
    <col min="8967" max="8967" width="12.7109375" style="194" customWidth="1"/>
    <col min="8968" max="8968" width="10.5703125" style="194" customWidth="1"/>
    <col min="8969" max="8969" width="8.28515625" style="194" customWidth="1"/>
    <col min="8970" max="8973" width="9.28515625" style="194" customWidth="1"/>
    <col min="8974" max="8974" width="13.28515625" style="194" customWidth="1"/>
    <col min="8975" max="9216" width="9.28515625" style="194"/>
    <col min="9217" max="9217" width="8.5703125" style="194" bestFit="1" customWidth="1"/>
    <col min="9218" max="9218" width="8.42578125" style="194" customWidth="1"/>
    <col min="9219" max="9219" width="10.5703125" style="194" customWidth="1"/>
    <col min="9220" max="9220" width="36.7109375" style="194" customWidth="1"/>
    <col min="9221" max="9221" width="42.5703125" style="194" customWidth="1"/>
    <col min="9222" max="9222" width="48.7109375" style="194" customWidth="1"/>
    <col min="9223" max="9223" width="12.7109375" style="194" customWidth="1"/>
    <col min="9224" max="9224" width="10.5703125" style="194" customWidth="1"/>
    <col min="9225" max="9225" width="8.28515625" style="194" customWidth="1"/>
    <col min="9226" max="9229" width="9.28515625" style="194" customWidth="1"/>
    <col min="9230" max="9230" width="13.28515625" style="194" customWidth="1"/>
    <col min="9231" max="9472" width="9.28515625" style="194"/>
    <col min="9473" max="9473" width="8.5703125" style="194" bestFit="1" customWidth="1"/>
    <col min="9474" max="9474" width="8.42578125" style="194" customWidth="1"/>
    <col min="9475" max="9475" width="10.5703125" style="194" customWidth="1"/>
    <col min="9476" max="9476" width="36.7109375" style="194" customWidth="1"/>
    <col min="9477" max="9477" width="42.5703125" style="194" customWidth="1"/>
    <col min="9478" max="9478" width="48.7109375" style="194" customWidth="1"/>
    <col min="9479" max="9479" width="12.7109375" style="194" customWidth="1"/>
    <col min="9480" max="9480" width="10.5703125" style="194" customWidth="1"/>
    <col min="9481" max="9481" width="8.28515625" style="194" customWidth="1"/>
    <col min="9482" max="9485" width="9.28515625" style="194" customWidth="1"/>
    <col min="9486" max="9486" width="13.28515625" style="194" customWidth="1"/>
    <col min="9487" max="9728" width="9.28515625" style="194"/>
    <col min="9729" max="9729" width="8.5703125" style="194" bestFit="1" customWidth="1"/>
    <col min="9730" max="9730" width="8.42578125" style="194" customWidth="1"/>
    <col min="9731" max="9731" width="10.5703125" style="194" customWidth="1"/>
    <col min="9732" max="9732" width="36.7109375" style="194" customWidth="1"/>
    <col min="9733" max="9733" width="42.5703125" style="194" customWidth="1"/>
    <col min="9734" max="9734" width="48.7109375" style="194" customWidth="1"/>
    <col min="9735" max="9735" width="12.7109375" style="194" customWidth="1"/>
    <col min="9736" max="9736" width="10.5703125" style="194" customWidth="1"/>
    <col min="9737" max="9737" width="8.28515625" style="194" customWidth="1"/>
    <col min="9738" max="9741" width="9.28515625" style="194" customWidth="1"/>
    <col min="9742" max="9742" width="13.28515625" style="194" customWidth="1"/>
    <col min="9743" max="9984" width="9.28515625" style="194"/>
    <col min="9985" max="9985" width="8.5703125" style="194" bestFit="1" customWidth="1"/>
    <col min="9986" max="9986" width="8.42578125" style="194" customWidth="1"/>
    <col min="9987" max="9987" width="10.5703125" style="194" customWidth="1"/>
    <col min="9988" max="9988" width="36.7109375" style="194" customWidth="1"/>
    <col min="9989" max="9989" width="42.5703125" style="194" customWidth="1"/>
    <col min="9990" max="9990" width="48.7109375" style="194" customWidth="1"/>
    <col min="9991" max="9991" width="12.7109375" style="194" customWidth="1"/>
    <col min="9992" max="9992" width="10.5703125" style="194" customWidth="1"/>
    <col min="9993" max="9993" width="8.28515625" style="194" customWidth="1"/>
    <col min="9994" max="9997" width="9.28515625" style="194" customWidth="1"/>
    <col min="9998" max="9998" width="13.28515625" style="194" customWidth="1"/>
    <col min="9999" max="10240" width="9.28515625" style="194"/>
    <col min="10241" max="10241" width="8.5703125" style="194" bestFit="1" customWidth="1"/>
    <col min="10242" max="10242" width="8.42578125" style="194" customWidth="1"/>
    <col min="10243" max="10243" width="10.5703125" style="194" customWidth="1"/>
    <col min="10244" max="10244" width="36.7109375" style="194" customWidth="1"/>
    <col min="10245" max="10245" width="42.5703125" style="194" customWidth="1"/>
    <col min="10246" max="10246" width="48.7109375" style="194" customWidth="1"/>
    <col min="10247" max="10247" width="12.7109375" style="194" customWidth="1"/>
    <col min="10248" max="10248" width="10.5703125" style="194" customWidth="1"/>
    <col min="10249" max="10249" width="8.28515625" style="194" customWidth="1"/>
    <col min="10250" max="10253" width="9.28515625" style="194" customWidth="1"/>
    <col min="10254" max="10254" width="13.28515625" style="194" customWidth="1"/>
    <col min="10255" max="10496" width="9.28515625" style="194"/>
    <col min="10497" max="10497" width="8.5703125" style="194" bestFit="1" customWidth="1"/>
    <col min="10498" max="10498" width="8.42578125" style="194" customWidth="1"/>
    <col min="10499" max="10499" width="10.5703125" style="194" customWidth="1"/>
    <col min="10500" max="10500" width="36.7109375" style="194" customWidth="1"/>
    <col min="10501" max="10501" width="42.5703125" style="194" customWidth="1"/>
    <col min="10502" max="10502" width="48.7109375" style="194" customWidth="1"/>
    <col min="10503" max="10503" width="12.7109375" style="194" customWidth="1"/>
    <col min="10504" max="10504" width="10.5703125" style="194" customWidth="1"/>
    <col min="10505" max="10505" width="8.28515625" style="194" customWidth="1"/>
    <col min="10506" max="10509" width="9.28515625" style="194" customWidth="1"/>
    <col min="10510" max="10510" width="13.28515625" style="194" customWidth="1"/>
    <col min="10511" max="10752" width="9.28515625" style="194"/>
    <col min="10753" max="10753" width="8.5703125" style="194" bestFit="1" customWidth="1"/>
    <col min="10754" max="10754" width="8.42578125" style="194" customWidth="1"/>
    <col min="10755" max="10755" width="10.5703125" style="194" customWidth="1"/>
    <col min="10756" max="10756" width="36.7109375" style="194" customWidth="1"/>
    <col min="10757" max="10757" width="42.5703125" style="194" customWidth="1"/>
    <col min="10758" max="10758" width="48.7109375" style="194" customWidth="1"/>
    <col min="10759" max="10759" width="12.7109375" style="194" customWidth="1"/>
    <col min="10760" max="10760" width="10.5703125" style="194" customWidth="1"/>
    <col min="10761" max="10761" width="8.28515625" style="194" customWidth="1"/>
    <col min="10762" max="10765" width="9.28515625" style="194" customWidth="1"/>
    <col min="10766" max="10766" width="13.28515625" style="194" customWidth="1"/>
    <col min="10767" max="11008" width="9.28515625" style="194"/>
    <col min="11009" max="11009" width="8.5703125" style="194" bestFit="1" customWidth="1"/>
    <col min="11010" max="11010" width="8.42578125" style="194" customWidth="1"/>
    <col min="11011" max="11011" width="10.5703125" style="194" customWidth="1"/>
    <col min="11012" max="11012" width="36.7109375" style="194" customWidth="1"/>
    <col min="11013" max="11013" width="42.5703125" style="194" customWidth="1"/>
    <col min="11014" max="11014" width="48.7109375" style="194" customWidth="1"/>
    <col min="11015" max="11015" width="12.7109375" style="194" customWidth="1"/>
    <col min="11016" max="11016" width="10.5703125" style="194" customWidth="1"/>
    <col min="11017" max="11017" width="8.28515625" style="194" customWidth="1"/>
    <col min="11018" max="11021" width="9.28515625" style="194" customWidth="1"/>
    <col min="11022" max="11022" width="13.28515625" style="194" customWidth="1"/>
    <col min="11023" max="11264" width="9.28515625" style="194"/>
    <col min="11265" max="11265" width="8.5703125" style="194" bestFit="1" customWidth="1"/>
    <col min="11266" max="11266" width="8.42578125" style="194" customWidth="1"/>
    <col min="11267" max="11267" width="10.5703125" style="194" customWidth="1"/>
    <col min="11268" max="11268" width="36.7109375" style="194" customWidth="1"/>
    <col min="11269" max="11269" width="42.5703125" style="194" customWidth="1"/>
    <col min="11270" max="11270" width="48.7109375" style="194" customWidth="1"/>
    <col min="11271" max="11271" width="12.7109375" style="194" customWidth="1"/>
    <col min="11272" max="11272" width="10.5703125" style="194" customWidth="1"/>
    <col min="11273" max="11273" width="8.28515625" style="194" customWidth="1"/>
    <col min="11274" max="11277" width="9.28515625" style="194" customWidth="1"/>
    <col min="11278" max="11278" width="13.28515625" style="194" customWidth="1"/>
    <col min="11279" max="11520" width="9.28515625" style="194"/>
    <col min="11521" max="11521" width="8.5703125" style="194" bestFit="1" customWidth="1"/>
    <col min="11522" max="11522" width="8.42578125" style="194" customWidth="1"/>
    <col min="11523" max="11523" width="10.5703125" style="194" customWidth="1"/>
    <col min="11524" max="11524" width="36.7109375" style="194" customWidth="1"/>
    <col min="11525" max="11525" width="42.5703125" style="194" customWidth="1"/>
    <col min="11526" max="11526" width="48.7109375" style="194" customWidth="1"/>
    <col min="11527" max="11527" width="12.7109375" style="194" customWidth="1"/>
    <col min="11528" max="11528" width="10.5703125" style="194" customWidth="1"/>
    <col min="11529" max="11529" width="8.28515625" style="194" customWidth="1"/>
    <col min="11530" max="11533" width="9.28515625" style="194" customWidth="1"/>
    <col min="11534" max="11534" width="13.28515625" style="194" customWidth="1"/>
    <col min="11535" max="11776" width="9.28515625" style="194"/>
    <col min="11777" max="11777" width="8.5703125" style="194" bestFit="1" customWidth="1"/>
    <col min="11778" max="11778" width="8.42578125" style="194" customWidth="1"/>
    <col min="11779" max="11779" width="10.5703125" style="194" customWidth="1"/>
    <col min="11780" max="11780" width="36.7109375" style="194" customWidth="1"/>
    <col min="11781" max="11781" width="42.5703125" style="194" customWidth="1"/>
    <col min="11782" max="11782" width="48.7109375" style="194" customWidth="1"/>
    <col min="11783" max="11783" width="12.7109375" style="194" customWidth="1"/>
    <col min="11784" max="11784" width="10.5703125" style="194" customWidth="1"/>
    <col min="11785" max="11785" width="8.28515625" style="194" customWidth="1"/>
    <col min="11786" max="11789" width="9.28515625" style="194" customWidth="1"/>
    <col min="11790" max="11790" width="13.28515625" style="194" customWidth="1"/>
    <col min="11791" max="12032" width="9.28515625" style="194"/>
    <col min="12033" max="12033" width="8.5703125" style="194" bestFit="1" customWidth="1"/>
    <col min="12034" max="12034" width="8.42578125" style="194" customWidth="1"/>
    <col min="12035" max="12035" width="10.5703125" style="194" customWidth="1"/>
    <col min="12036" max="12036" width="36.7109375" style="194" customWidth="1"/>
    <col min="12037" max="12037" width="42.5703125" style="194" customWidth="1"/>
    <col min="12038" max="12038" width="48.7109375" style="194" customWidth="1"/>
    <col min="12039" max="12039" width="12.7109375" style="194" customWidth="1"/>
    <col min="12040" max="12040" width="10.5703125" style="194" customWidth="1"/>
    <col min="12041" max="12041" width="8.28515625" style="194" customWidth="1"/>
    <col min="12042" max="12045" width="9.28515625" style="194" customWidth="1"/>
    <col min="12046" max="12046" width="13.28515625" style="194" customWidth="1"/>
    <col min="12047" max="12288" width="9.28515625" style="194"/>
    <col min="12289" max="12289" width="8.5703125" style="194" bestFit="1" customWidth="1"/>
    <col min="12290" max="12290" width="8.42578125" style="194" customWidth="1"/>
    <col min="12291" max="12291" width="10.5703125" style="194" customWidth="1"/>
    <col min="12292" max="12292" width="36.7109375" style="194" customWidth="1"/>
    <col min="12293" max="12293" width="42.5703125" style="194" customWidth="1"/>
    <col min="12294" max="12294" width="48.7109375" style="194" customWidth="1"/>
    <col min="12295" max="12295" width="12.7109375" style="194" customWidth="1"/>
    <col min="12296" max="12296" width="10.5703125" style="194" customWidth="1"/>
    <col min="12297" max="12297" width="8.28515625" style="194" customWidth="1"/>
    <col min="12298" max="12301" width="9.28515625" style="194" customWidth="1"/>
    <col min="12302" max="12302" width="13.28515625" style="194" customWidth="1"/>
    <col min="12303" max="12544" width="9.28515625" style="194"/>
    <col min="12545" max="12545" width="8.5703125" style="194" bestFit="1" customWidth="1"/>
    <col min="12546" max="12546" width="8.42578125" style="194" customWidth="1"/>
    <col min="12547" max="12547" width="10.5703125" style="194" customWidth="1"/>
    <col min="12548" max="12548" width="36.7109375" style="194" customWidth="1"/>
    <col min="12549" max="12549" width="42.5703125" style="194" customWidth="1"/>
    <col min="12550" max="12550" width="48.7109375" style="194" customWidth="1"/>
    <col min="12551" max="12551" width="12.7109375" style="194" customWidth="1"/>
    <col min="12552" max="12552" width="10.5703125" style="194" customWidth="1"/>
    <col min="12553" max="12553" width="8.28515625" style="194" customWidth="1"/>
    <col min="12554" max="12557" width="9.28515625" style="194" customWidth="1"/>
    <col min="12558" max="12558" width="13.28515625" style="194" customWidth="1"/>
    <col min="12559" max="12800" width="9.28515625" style="194"/>
    <col min="12801" max="12801" width="8.5703125" style="194" bestFit="1" customWidth="1"/>
    <col min="12802" max="12802" width="8.42578125" style="194" customWidth="1"/>
    <col min="12803" max="12803" width="10.5703125" style="194" customWidth="1"/>
    <col min="12804" max="12804" width="36.7109375" style="194" customWidth="1"/>
    <col min="12805" max="12805" width="42.5703125" style="194" customWidth="1"/>
    <col min="12806" max="12806" width="48.7109375" style="194" customWidth="1"/>
    <col min="12807" max="12807" width="12.7109375" style="194" customWidth="1"/>
    <col min="12808" max="12808" width="10.5703125" style="194" customWidth="1"/>
    <col min="12809" max="12809" width="8.28515625" style="194" customWidth="1"/>
    <col min="12810" max="12813" width="9.28515625" style="194" customWidth="1"/>
    <col min="12814" max="12814" width="13.28515625" style="194" customWidth="1"/>
    <col min="12815" max="13056" width="9.28515625" style="194"/>
    <col min="13057" max="13057" width="8.5703125" style="194" bestFit="1" customWidth="1"/>
    <col min="13058" max="13058" width="8.42578125" style="194" customWidth="1"/>
    <col min="13059" max="13059" width="10.5703125" style="194" customWidth="1"/>
    <col min="13060" max="13060" width="36.7109375" style="194" customWidth="1"/>
    <col min="13061" max="13061" width="42.5703125" style="194" customWidth="1"/>
    <col min="13062" max="13062" width="48.7109375" style="194" customWidth="1"/>
    <col min="13063" max="13063" width="12.7109375" style="194" customWidth="1"/>
    <col min="13064" max="13064" width="10.5703125" style="194" customWidth="1"/>
    <col min="13065" max="13065" width="8.28515625" style="194" customWidth="1"/>
    <col min="13066" max="13069" width="9.28515625" style="194" customWidth="1"/>
    <col min="13070" max="13070" width="13.28515625" style="194" customWidth="1"/>
    <col min="13071" max="13312" width="9.28515625" style="194"/>
    <col min="13313" max="13313" width="8.5703125" style="194" bestFit="1" customWidth="1"/>
    <col min="13314" max="13314" width="8.42578125" style="194" customWidth="1"/>
    <col min="13315" max="13315" width="10.5703125" style="194" customWidth="1"/>
    <col min="13316" max="13316" width="36.7109375" style="194" customWidth="1"/>
    <col min="13317" max="13317" width="42.5703125" style="194" customWidth="1"/>
    <col min="13318" max="13318" width="48.7109375" style="194" customWidth="1"/>
    <col min="13319" max="13319" width="12.7109375" style="194" customWidth="1"/>
    <col min="13320" max="13320" width="10.5703125" style="194" customWidth="1"/>
    <col min="13321" max="13321" width="8.28515625" style="194" customWidth="1"/>
    <col min="13322" max="13325" width="9.28515625" style="194" customWidth="1"/>
    <col min="13326" max="13326" width="13.28515625" style="194" customWidth="1"/>
    <col min="13327" max="13568" width="9.28515625" style="194"/>
    <col min="13569" max="13569" width="8.5703125" style="194" bestFit="1" customWidth="1"/>
    <col min="13570" max="13570" width="8.42578125" style="194" customWidth="1"/>
    <col min="13571" max="13571" width="10.5703125" style="194" customWidth="1"/>
    <col min="13572" max="13572" width="36.7109375" style="194" customWidth="1"/>
    <col min="13573" max="13573" width="42.5703125" style="194" customWidth="1"/>
    <col min="13574" max="13574" width="48.7109375" style="194" customWidth="1"/>
    <col min="13575" max="13575" width="12.7109375" style="194" customWidth="1"/>
    <col min="13576" max="13576" width="10.5703125" style="194" customWidth="1"/>
    <col min="13577" max="13577" width="8.28515625" style="194" customWidth="1"/>
    <col min="13578" max="13581" width="9.28515625" style="194" customWidth="1"/>
    <col min="13582" max="13582" width="13.28515625" style="194" customWidth="1"/>
    <col min="13583" max="13824" width="9.28515625" style="194"/>
    <col min="13825" max="13825" width="8.5703125" style="194" bestFit="1" customWidth="1"/>
    <col min="13826" max="13826" width="8.42578125" style="194" customWidth="1"/>
    <col min="13827" max="13827" width="10.5703125" style="194" customWidth="1"/>
    <col min="13828" max="13828" width="36.7109375" style="194" customWidth="1"/>
    <col min="13829" max="13829" width="42.5703125" style="194" customWidth="1"/>
    <col min="13830" max="13830" width="48.7109375" style="194" customWidth="1"/>
    <col min="13831" max="13831" width="12.7109375" style="194" customWidth="1"/>
    <col min="13832" max="13832" width="10.5703125" style="194" customWidth="1"/>
    <col min="13833" max="13833" width="8.28515625" style="194" customWidth="1"/>
    <col min="13834" max="13837" width="9.28515625" style="194" customWidth="1"/>
    <col min="13838" max="13838" width="13.28515625" style="194" customWidth="1"/>
    <col min="13839" max="14080" width="9.28515625" style="194"/>
    <col min="14081" max="14081" width="8.5703125" style="194" bestFit="1" customWidth="1"/>
    <col min="14082" max="14082" width="8.42578125" style="194" customWidth="1"/>
    <col min="14083" max="14083" width="10.5703125" style="194" customWidth="1"/>
    <col min="14084" max="14084" width="36.7109375" style="194" customWidth="1"/>
    <col min="14085" max="14085" width="42.5703125" style="194" customWidth="1"/>
    <col min="14086" max="14086" width="48.7109375" style="194" customWidth="1"/>
    <col min="14087" max="14087" width="12.7109375" style="194" customWidth="1"/>
    <col min="14088" max="14088" width="10.5703125" style="194" customWidth="1"/>
    <col min="14089" max="14089" width="8.28515625" style="194" customWidth="1"/>
    <col min="14090" max="14093" width="9.28515625" style="194" customWidth="1"/>
    <col min="14094" max="14094" width="13.28515625" style="194" customWidth="1"/>
    <col min="14095" max="14336" width="9.28515625" style="194"/>
    <col min="14337" max="14337" width="8.5703125" style="194" bestFit="1" customWidth="1"/>
    <col min="14338" max="14338" width="8.42578125" style="194" customWidth="1"/>
    <col min="14339" max="14339" width="10.5703125" style="194" customWidth="1"/>
    <col min="14340" max="14340" width="36.7109375" style="194" customWidth="1"/>
    <col min="14341" max="14341" width="42.5703125" style="194" customWidth="1"/>
    <col min="14342" max="14342" width="48.7109375" style="194" customWidth="1"/>
    <col min="14343" max="14343" width="12.7109375" style="194" customWidth="1"/>
    <col min="14344" max="14344" width="10.5703125" style="194" customWidth="1"/>
    <col min="14345" max="14345" width="8.28515625" style="194" customWidth="1"/>
    <col min="14346" max="14349" width="9.28515625" style="194" customWidth="1"/>
    <col min="14350" max="14350" width="13.28515625" style="194" customWidth="1"/>
    <col min="14351" max="14592" width="9.28515625" style="194"/>
    <col min="14593" max="14593" width="8.5703125" style="194" bestFit="1" customWidth="1"/>
    <col min="14594" max="14594" width="8.42578125" style="194" customWidth="1"/>
    <col min="14595" max="14595" width="10.5703125" style="194" customWidth="1"/>
    <col min="14596" max="14596" width="36.7109375" style="194" customWidth="1"/>
    <col min="14597" max="14597" width="42.5703125" style="194" customWidth="1"/>
    <col min="14598" max="14598" width="48.7109375" style="194" customWidth="1"/>
    <col min="14599" max="14599" width="12.7109375" style="194" customWidth="1"/>
    <col min="14600" max="14600" width="10.5703125" style="194" customWidth="1"/>
    <col min="14601" max="14601" width="8.28515625" style="194" customWidth="1"/>
    <col min="14602" max="14605" width="9.28515625" style="194" customWidth="1"/>
    <col min="14606" max="14606" width="13.28515625" style="194" customWidth="1"/>
    <col min="14607" max="14848" width="9.28515625" style="194"/>
    <col min="14849" max="14849" width="8.5703125" style="194" bestFit="1" customWidth="1"/>
    <col min="14850" max="14850" width="8.42578125" style="194" customWidth="1"/>
    <col min="14851" max="14851" width="10.5703125" style="194" customWidth="1"/>
    <col min="14852" max="14852" width="36.7109375" style="194" customWidth="1"/>
    <col min="14853" max="14853" width="42.5703125" style="194" customWidth="1"/>
    <col min="14854" max="14854" width="48.7109375" style="194" customWidth="1"/>
    <col min="14855" max="14855" width="12.7109375" style="194" customWidth="1"/>
    <col min="14856" max="14856" width="10.5703125" style="194" customWidth="1"/>
    <col min="14857" max="14857" width="8.28515625" style="194" customWidth="1"/>
    <col min="14858" max="14861" width="9.28515625" style="194" customWidth="1"/>
    <col min="14862" max="14862" width="13.28515625" style="194" customWidth="1"/>
    <col min="14863" max="15104" width="9.28515625" style="194"/>
    <col min="15105" max="15105" width="8.5703125" style="194" bestFit="1" customWidth="1"/>
    <col min="15106" max="15106" width="8.42578125" style="194" customWidth="1"/>
    <col min="15107" max="15107" width="10.5703125" style="194" customWidth="1"/>
    <col min="15108" max="15108" width="36.7109375" style="194" customWidth="1"/>
    <col min="15109" max="15109" width="42.5703125" style="194" customWidth="1"/>
    <col min="15110" max="15110" width="48.7109375" style="194" customWidth="1"/>
    <col min="15111" max="15111" width="12.7109375" style="194" customWidth="1"/>
    <col min="15112" max="15112" width="10.5703125" style="194" customWidth="1"/>
    <col min="15113" max="15113" width="8.28515625" style="194" customWidth="1"/>
    <col min="15114" max="15117" width="9.28515625" style="194" customWidth="1"/>
    <col min="15118" max="15118" width="13.28515625" style="194" customWidth="1"/>
    <col min="15119" max="15360" width="9.28515625" style="194"/>
    <col min="15361" max="15361" width="8.5703125" style="194" bestFit="1" customWidth="1"/>
    <col min="15362" max="15362" width="8.42578125" style="194" customWidth="1"/>
    <col min="15363" max="15363" width="10.5703125" style="194" customWidth="1"/>
    <col min="15364" max="15364" width="36.7109375" style="194" customWidth="1"/>
    <col min="15365" max="15365" width="42.5703125" style="194" customWidth="1"/>
    <col min="15366" max="15366" width="48.7109375" style="194" customWidth="1"/>
    <col min="15367" max="15367" width="12.7109375" style="194" customWidth="1"/>
    <col min="15368" max="15368" width="10.5703125" style="194" customWidth="1"/>
    <col min="15369" max="15369" width="8.28515625" style="194" customWidth="1"/>
    <col min="15370" max="15373" width="9.28515625" style="194" customWidth="1"/>
    <col min="15374" max="15374" width="13.28515625" style="194" customWidth="1"/>
    <col min="15375" max="15616" width="9.28515625" style="194"/>
    <col min="15617" max="15617" width="8.5703125" style="194" bestFit="1" customWidth="1"/>
    <col min="15618" max="15618" width="8.42578125" style="194" customWidth="1"/>
    <col min="15619" max="15619" width="10.5703125" style="194" customWidth="1"/>
    <col min="15620" max="15620" width="36.7109375" style="194" customWidth="1"/>
    <col min="15621" max="15621" width="42.5703125" style="194" customWidth="1"/>
    <col min="15622" max="15622" width="48.7109375" style="194" customWidth="1"/>
    <col min="15623" max="15623" width="12.7109375" style="194" customWidth="1"/>
    <col min="15624" max="15624" width="10.5703125" style="194" customWidth="1"/>
    <col min="15625" max="15625" width="8.28515625" style="194" customWidth="1"/>
    <col min="15626" max="15629" width="9.28515625" style="194" customWidth="1"/>
    <col min="15630" max="15630" width="13.28515625" style="194" customWidth="1"/>
    <col min="15631" max="15872" width="9.28515625" style="194"/>
    <col min="15873" max="15873" width="8.5703125" style="194" bestFit="1" customWidth="1"/>
    <col min="15874" max="15874" width="8.42578125" style="194" customWidth="1"/>
    <col min="15875" max="15875" width="10.5703125" style="194" customWidth="1"/>
    <col min="15876" max="15876" width="36.7109375" style="194" customWidth="1"/>
    <col min="15877" max="15877" width="42.5703125" style="194" customWidth="1"/>
    <col min="15878" max="15878" width="48.7109375" style="194" customWidth="1"/>
    <col min="15879" max="15879" width="12.7109375" style="194" customWidth="1"/>
    <col min="15880" max="15880" width="10.5703125" style="194" customWidth="1"/>
    <col min="15881" max="15881" width="8.28515625" style="194" customWidth="1"/>
    <col min="15882" max="15885" width="9.28515625" style="194" customWidth="1"/>
    <col min="15886" max="15886" width="13.28515625" style="194" customWidth="1"/>
    <col min="15887" max="16128" width="9.28515625" style="194"/>
    <col min="16129" max="16129" width="8.5703125" style="194" bestFit="1" customWidth="1"/>
    <col min="16130" max="16130" width="8.42578125" style="194" customWidth="1"/>
    <col min="16131" max="16131" width="10.5703125" style="194" customWidth="1"/>
    <col min="16132" max="16132" width="36.7109375" style="194" customWidth="1"/>
    <col min="16133" max="16133" width="42.5703125" style="194" customWidth="1"/>
    <col min="16134" max="16134" width="48.7109375" style="194" customWidth="1"/>
    <col min="16135" max="16135" width="12.7109375" style="194" customWidth="1"/>
    <col min="16136" max="16136" width="10.5703125" style="194" customWidth="1"/>
    <col min="16137" max="16137" width="8.28515625" style="194" customWidth="1"/>
    <col min="16138" max="16141" width="9.28515625" style="194" customWidth="1"/>
    <col min="16142" max="16142" width="13.28515625" style="194" customWidth="1"/>
    <col min="16143" max="16384" width="9.28515625" style="194"/>
  </cols>
  <sheetData>
    <row r="1" spans="1:9" ht="19.5" customHeight="1">
      <c r="A1" s="192" t="s">
        <v>113</v>
      </c>
      <c r="C1" s="1217"/>
      <c r="D1" s="1217"/>
    </row>
    <row r="2" spans="1:9" ht="15.75" customHeight="1">
      <c r="C2" s="198" t="s">
        <v>230</v>
      </c>
      <c r="D2" s="198"/>
      <c r="E2" s="1218" t="s">
        <v>231</v>
      </c>
      <c r="F2" s="1218"/>
      <c r="G2" s="1218"/>
      <c r="H2" s="1218"/>
      <c r="I2" s="199"/>
    </row>
    <row r="3" spans="1:9" ht="6.75" customHeight="1"/>
    <row r="4" spans="1:9" s="203" customFormat="1" ht="28.5">
      <c r="A4" s="200">
        <f>Today_Date</f>
        <v>42577</v>
      </c>
      <c r="B4" s="890" t="s">
        <v>79</v>
      </c>
      <c r="C4" s="891" t="s">
        <v>108</v>
      </c>
      <c r="D4" s="891" t="s">
        <v>109</v>
      </c>
      <c r="E4" s="891" t="s">
        <v>110</v>
      </c>
      <c r="F4" s="890" t="s">
        <v>79</v>
      </c>
      <c r="G4" s="891" t="s">
        <v>81</v>
      </c>
      <c r="H4" s="890" t="s">
        <v>116</v>
      </c>
      <c r="I4" s="890" t="s">
        <v>111</v>
      </c>
    </row>
    <row r="5" spans="1:9" s="203" customFormat="1" ht="18.75">
      <c r="A5" s="200"/>
      <c r="B5" s="695" t="str">
        <f t="shared" ref="B5:B12" si="0">IF(I5&lt;&gt;"",I5,"")</f>
        <v/>
      </c>
      <c r="C5" s="869"/>
      <c r="D5" s="871"/>
      <c r="E5" s="872"/>
      <c r="F5" s="873"/>
      <c r="G5" s="874"/>
      <c r="H5" s="869"/>
      <c r="I5" s="870" t="str">
        <f>IF(C5&lt;&gt;"",$A$4-C5,"")</f>
        <v/>
      </c>
    </row>
    <row r="6" spans="1:9" ht="18.75">
      <c r="B6" s="695" t="str">
        <f t="shared" si="0"/>
        <v/>
      </c>
      <c r="C6" s="869"/>
      <c r="D6" s="875"/>
      <c r="E6" s="872"/>
      <c r="F6" s="873"/>
      <c r="G6" s="874"/>
      <c r="H6" s="869"/>
      <c r="I6" s="870" t="str">
        <f>IF(C6&lt;&gt;"",$A$4-C6,"")</f>
        <v/>
      </c>
    </row>
    <row r="7" spans="1:9" ht="18.75">
      <c r="B7" s="695" t="str">
        <f t="shared" si="0"/>
        <v/>
      </c>
      <c r="C7" s="869"/>
      <c r="D7" s="871"/>
      <c r="E7" s="872"/>
      <c r="F7" s="873"/>
      <c r="G7" s="874"/>
      <c r="H7" s="869"/>
      <c r="I7" s="870" t="str">
        <f t="shared" ref="I7:I12" si="1">IF(C7&lt;&gt;"",$A$4-C7,"")</f>
        <v/>
      </c>
    </row>
    <row r="8" spans="1:9" ht="18.75">
      <c r="B8" s="695" t="str">
        <f t="shared" si="0"/>
        <v/>
      </c>
      <c r="C8" s="869"/>
      <c r="D8" s="871"/>
      <c r="E8" s="872"/>
      <c r="F8" s="872"/>
      <c r="G8" s="873"/>
      <c r="H8" s="869"/>
      <c r="I8" s="870" t="str">
        <f t="shared" si="1"/>
        <v/>
      </c>
    </row>
    <row r="9" spans="1:9" ht="15.75" customHeight="1">
      <c r="B9" s="695" t="str">
        <f t="shared" si="0"/>
        <v/>
      </c>
      <c r="C9" s="869"/>
      <c r="D9" s="871"/>
      <c r="E9" s="872"/>
      <c r="F9" s="872"/>
      <c r="G9" s="873"/>
      <c r="H9" s="869"/>
      <c r="I9" s="870" t="str">
        <f t="shared" si="1"/>
        <v/>
      </c>
    </row>
    <row r="10" spans="1:9" ht="15.75" customHeight="1">
      <c r="B10" s="695" t="str">
        <f t="shared" si="0"/>
        <v/>
      </c>
      <c r="C10" s="869"/>
      <c r="D10" s="871"/>
      <c r="E10" s="872"/>
      <c r="F10" s="872"/>
      <c r="G10" s="873"/>
      <c r="H10" s="869"/>
      <c r="I10" s="870" t="str">
        <f t="shared" si="1"/>
        <v/>
      </c>
    </row>
    <row r="11" spans="1:9" ht="15.75" customHeight="1">
      <c r="B11" s="695" t="str">
        <f t="shared" si="0"/>
        <v/>
      </c>
      <c r="C11" s="869"/>
      <c r="D11" s="871"/>
      <c r="E11" s="872"/>
      <c r="F11" s="872"/>
      <c r="G11" s="873"/>
      <c r="H11" s="869"/>
      <c r="I11" s="870" t="str">
        <f t="shared" si="1"/>
        <v/>
      </c>
    </row>
    <row r="12" spans="1:9" ht="15.75" customHeight="1">
      <c r="B12" s="695" t="str">
        <f t="shared" si="0"/>
        <v/>
      </c>
      <c r="C12" s="869"/>
      <c r="D12" s="871"/>
      <c r="E12" s="872"/>
      <c r="F12" s="872"/>
      <c r="G12" s="873"/>
      <c r="H12" s="869"/>
      <c r="I12" s="870" t="str">
        <f t="shared" si="1"/>
        <v/>
      </c>
    </row>
  </sheetData>
  <mergeCells count="2">
    <mergeCell ref="C1:D1"/>
    <mergeCell ref="E2:H2"/>
  </mergeCells>
  <conditionalFormatting sqref="B5 B7">
    <cfRule type="iconSet" priority="25">
      <iconSet iconSet="3TrafficLights2" showValue="0" reverse="1">
        <cfvo type="percent" val="0"/>
        <cfvo type="num" val="15"/>
        <cfvo type="num" val="30"/>
      </iconSet>
    </cfRule>
  </conditionalFormatting>
  <conditionalFormatting sqref="B5 B7">
    <cfRule type="iconSet" priority="24">
      <iconSet iconSet="3TrafficLights2" showValue="0" reverse="1">
        <cfvo type="percent" val="0"/>
        <cfvo type="num" val="15"/>
        <cfvo type="num" val="30"/>
      </iconSet>
    </cfRule>
  </conditionalFormatting>
  <conditionalFormatting sqref="B7">
    <cfRule type="iconSet" priority="23">
      <iconSet iconSet="3TrafficLights2" showValue="0" reverse="1">
        <cfvo type="percent" val="0"/>
        <cfvo type="num" val="15"/>
        <cfvo type="num" val="30"/>
      </iconSet>
    </cfRule>
  </conditionalFormatting>
  <conditionalFormatting sqref="B7">
    <cfRule type="iconSet" priority="22">
      <iconSet iconSet="3TrafficLights2" showValue="0" reverse="1">
        <cfvo type="percent" val="0"/>
        <cfvo type="num" val="15"/>
        <cfvo type="num" val="30"/>
      </iconSet>
    </cfRule>
  </conditionalFormatting>
  <conditionalFormatting sqref="B5:B7">
    <cfRule type="iconSet" priority="21">
      <iconSet iconSet="3TrafficLights2" showValue="0" reverse="1">
        <cfvo type="percent" val="0"/>
        <cfvo type="num" val="15"/>
        <cfvo type="num" val="30"/>
      </iconSet>
    </cfRule>
  </conditionalFormatting>
  <conditionalFormatting sqref="B5:B7">
    <cfRule type="iconSet" priority="20">
      <iconSet iconSet="3TrafficLights2" showValue="0" reverse="1">
        <cfvo type="percent" val="0"/>
        <cfvo type="num" val="15"/>
        <cfvo type="num" val="30"/>
      </iconSet>
    </cfRule>
  </conditionalFormatting>
  <conditionalFormatting sqref="B5:B7">
    <cfRule type="iconSet" priority="19">
      <iconSet iconSet="3TrafficLights2" showValue="0" reverse="1">
        <cfvo type="percent" val="0"/>
        <cfvo type="num" val="15"/>
        <cfvo type="num" val="30"/>
      </iconSet>
    </cfRule>
  </conditionalFormatting>
  <conditionalFormatting sqref="B5:B7">
    <cfRule type="iconSet" priority="18">
      <iconSet iconSet="3TrafficLights2" showValue="0" reverse="1">
        <cfvo type="percent" val="0"/>
        <cfvo type="num" val="15"/>
        <cfvo type="num" val="30"/>
      </iconSet>
    </cfRule>
  </conditionalFormatting>
  <conditionalFormatting sqref="B5:B7">
    <cfRule type="iconSet" priority="17">
      <iconSet iconSet="3TrafficLights2" showValue="0" reverse="1">
        <cfvo type="percent" val="0"/>
        <cfvo type="num" val="15"/>
        <cfvo type="num" val="30"/>
      </iconSet>
    </cfRule>
  </conditionalFormatting>
  <conditionalFormatting sqref="B5:B7">
    <cfRule type="iconSet" priority="16">
      <iconSet iconSet="3TrafficLights2" showValue="0" reverse="1">
        <cfvo type="percent" val="0"/>
        <cfvo type="num" val="15"/>
        <cfvo type="num" val="30"/>
      </iconSet>
    </cfRule>
  </conditionalFormatting>
  <conditionalFormatting sqref="B9">
    <cfRule type="iconSet" priority="13">
      <iconSet iconSet="3TrafficLights2" showValue="0" reverse="1">
        <cfvo type="percent" val="0"/>
        <cfvo type="num" val="15"/>
        <cfvo type="num" val="30"/>
      </iconSet>
    </cfRule>
  </conditionalFormatting>
  <conditionalFormatting sqref="B9">
    <cfRule type="iconSet" priority="12">
      <iconSet iconSet="3TrafficLights2" showValue="0" reverse="1">
        <cfvo type="percent" val="0"/>
        <cfvo type="num" val="15"/>
        <cfvo type="num" val="30"/>
      </iconSet>
    </cfRule>
  </conditionalFormatting>
  <conditionalFormatting sqref="B9:B10">
    <cfRule type="iconSet" priority="11">
      <iconSet iconSet="3TrafficLights2" showValue="0" reverse="1">
        <cfvo type="percent" val="0"/>
        <cfvo type="num" val="15"/>
        <cfvo type="num" val="30"/>
      </iconSet>
    </cfRule>
  </conditionalFormatting>
  <conditionalFormatting sqref="B9:B10">
    <cfRule type="iconSet" priority="10">
      <iconSet iconSet="3TrafficLights2" showValue="0" reverse="1">
        <cfvo type="percent" val="0"/>
        <cfvo type="num" val="15"/>
        <cfvo type="num" val="30"/>
      </iconSet>
    </cfRule>
  </conditionalFormatting>
  <conditionalFormatting sqref="B8">
    <cfRule type="iconSet" priority="9">
      <iconSet iconSet="3TrafficLights2" showValue="0" reverse="1">
        <cfvo type="percent" val="0"/>
        <cfvo type="num" val="15"/>
        <cfvo type="num" val="30"/>
      </iconSet>
    </cfRule>
  </conditionalFormatting>
  <conditionalFormatting sqref="B8">
    <cfRule type="iconSet" priority="8">
      <iconSet iconSet="3TrafficLights2" showValue="0" reverse="1">
        <cfvo type="percent" val="0"/>
        <cfvo type="num" val="15"/>
        <cfvo type="num" val="30"/>
      </iconSet>
    </cfRule>
  </conditionalFormatting>
  <conditionalFormatting sqref="B8">
    <cfRule type="iconSet" priority="7">
      <iconSet iconSet="3TrafficLights2" showValue="0" reverse="1">
        <cfvo type="percent" val="0"/>
        <cfvo type="num" val="15"/>
        <cfvo type="num" val="30"/>
      </iconSet>
    </cfRule>
  </conditionalFormatting>
  <conditionalFormatting sqref="B8:B10">
    <cfRule type="iconSet" priority="14">
      <iconSet iconSet="3TrafficLights2" showValue="0" reverse="1">
        <cfvo type="percent" val="0"/>
        <cfvo type="num" val="15"/>
        <cfvo type="num" val="30"/>
      </iconSet>
    </cfRule>
  </conditionalFormatting>
  <conditionalFormatting sqref="B8:B10">
    <cfRule type="iconSet" priority="15">
      <iconSet iconSet="3TrafficLights2" showValue="0" reverse="1">
        <cfvo type="percent" val="0"/>
        <cfvo type="num" val="15"/>
        <cfvo type="num" val="30"/>
      </iconSet>
    </cfRule>
  </conditionalFormatting>
  <conditionalFormatting sqref="B11">
    <cfRule type="iconSet" priority="6">
      <iconSet iconSet="3TrafficLights2" showValue="0" reverse="1">
        <cfvo type="percent" val="0"/>
        <cfvo type="num" val="15"/>
        <cfvo type="num" val="30"/>
      </iconSet>
    </cfRule>
  </conditionalFormatting>
  <conditionalFormatting sqref="B12">
    <cfRule type="iconSet" priority="1">
      <iconSet iconSet="3TrafficLights2" showValue="0" reverse="1">
        <cfvo type="percent" val="0"/>
        <cfvo type="num" val="15"/>
        <cfvo type="num" val="30"/>
      </iconSet>
    </cfRule>
  </conditionalFormatting>
  <conditionalFormatting sqref="B12">
    <cfRule type="iconSet" priority="3">
      <iconSet iconSet="3TrafficLights2" showValue="0" reverse="1">
        <cfvo type="percent" val="0"/>
        <cfvo type="num" val="15"/>
        <cfvo type="num" val="30"/>
      </iconSet>
    </cfRule>
  </conditionalFormatting>
  <conditionalFormatting sqref="B12">
    <cfRule type="iconSet" priority="2">
      <iconSet iconSet="3TrafficLights2" showValue="0" reverse="1">
        <cfvo type="percent" val="0"/>
        <cfvo type="num" val="15"/>
        <cfvo type="num" val="30"/>
      </iconSet>
    </cfRule>
  </conditionalFormatting>
  <conditionalFormatting sqref="B12">
    <cfRule type="iconSet" priority="4">
      <iconSet iconSet="3TrafficLights2" showValue="0" reverse="1">
        <cfvo type="percent" val="0"/>
        <cfvo type="num" val="15"/>
        <cfvo type="num" val="30"/>
      </iconSet>
    </cfRule>
  </conditionalFormatting>
  <conditionalFormatting sqref="B12">
    <cfRule type="iconSet" priority="5">
      <iconSet iconSet="3TrafficLights2" showValue="0" reverse="1">
        <cfvo type="percent" val="0"/>
        <cfvo type="num" val="15"/>
        <cfvo type="num" val="30"/>
      </iconSet>
    </cfRule>
  </conditionalFormatting>
  <hyperlinks>
    <hyperlink ref="A1" location="Europe!A1" display="Back"/>
  </hyperlinks>
  <printOptions horizontalCentered="1"/>
  <pageMargins left="0.25" right="0.25" top="1" bottom="1" header="0.5" footer="0.5"/>
  <pageSetup scale="80" orientation="landscape" horizontalDpi="200" verticalDpi="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7" tint="0.79998168889431442"/>
  </sheetPr>
  <dimension ref="A1:AY137"/>
  <sheetViews>
    <sheetView showGridLines="0" topLeftCell="A4" zoomScale="85" zoomScaleNormal="85" workbookViewId="0">
      <pane ySplit="3" topLeftCell="A37" activePane="bottomLeft" state="frozen"/>
      <selection activeCell="A39" sqref="A39:U39"/>
      <selection pane="bottomLeft" activeCell="A7" sqref="A7:XFD42"/>
    </sheetView>
  </sheetViews>
  <sheetFormatPr defaultColWidth="10.42578125" defaultRowHeight="12.75"/>
  <cols>
    <col min="1" max="1" width="19.42578125" style="177" customWidth="1"/>
    <col min="2" max="2" width="17" style="177" customWidth="1"/>
    <col min="3" max="3" width="15.28515625" style="177" customWidth="1"/>
    <col min="4" max="5" width="13.7109375" style="177" customWidth="1"/>
    <col min="6" max="6" width="12.5703125" style="177" customWidth="1"/>
    <col min="7" max="7" width="10.42578125" style="177" customWidth="1"/>
    <col min="8" max="8" width="7.7109375" style="177" customWidth="1"/>
    <col min="9" max="9" width="14.7109375" style="177" customWidth="1"/>
    <col min="10" max="10" width="2.42578125" style="177" customWidth="1"/>
    <col min="11" max="14" width="11" style="177" customWidth="1"/>
    <col min="15" max="15" width="12" style="177" customWidth="1"/>
    <col min="16" max="16" width="13.42578125" style="177" customWidth="1"/>
    <col min="17" max="17" width="13.5703125" style="177" customWidth="1"/>
    <col min="18" max="18" width="1.7109375" style="177" customWidth="1"/>
    <col min="19" max="19" width="10.5703125" style="177" bestFit="1" customWidth="1"/>
    <col min="20" max="20" width="10.42578125" style="177" customWidth="1"/>
    <col min="21" max="22" width="11.42578125" style="177" customWidth="1"/>
    <col min="23" max="23" width="14.42578125" style="177" customWidth="1"/>
    <col min="24" max="24" width="12.7109375" style="177" customWidth="1"/>
    <col min="25" max="25" width="13.5703125" style="177" customWidth="1"/>
    <col min="26" max="26" width="12.7109375" style="177" customWidth="1"/>
    <col min="27" max="27" width="13.7109375" style="177" customWidth="1"/>
    <col min="28" max="28" width="14.42578125" style="177" customWidth="1"/>
    <col min="29" max="29" width="14" style="177" customWidth="1"/>
    <col min="30" max="30" width="13.5703125" style="177" customWidth="1"/>
    <col min="31" max="31" width="14.5703125" style="177" customWidth="1"/>
    <col min="32" max="32" width="9.28515625" style="295" customWidth="1"/>
    <col min="33" max="33" width="1.42578125" style="296" customWidth="1"/>
    <col min="34" max="34" width="37.42578125" style="297" customWidth="1"/>
    <col min="35" max="35" width="37.42578125" style="177" customWidth="1"/>
    <col min="36" max="36" width="14.42578125" style="177" customWidth="1"/>
    <col min="37" max="38" width="13.42578125" style="191" customWidth="1"/>
    <col min="39" max="40" width="21.42578125" style="298" customWidth="1"/>
    <col min="41" max="41" width="1.5703125" style="299" customWidth="1"/>
    <col min="42" max="44" width="10.42578125" style="177" hidden="1" customWidth="1"/>
    <col min="45" max="45" width="11.7109375" style="177" hidden="1" customWidth="1"/>
    <col min="46" max="46" width="11.42578125" style="177" hidden="1" customWidth="1"/>
    <col min="47" max="16384" width="10.42578125" style="177"/>
  </cols>
  <sheetData>
    <row r="1" spans="1:46" ht="19.5">
      <c r="A1" s="31"/>
    </row>
    <row r="2" spans="1:46" ht="20.25" thickBot="1">
      <c r="A2" s="31" t="s">
        <v>41</v>
      </c>
    </row>
    <row r="3" spans="1:46" s="301" customFormat="1" ht="20.25" thickBot="1">
      <c r="A3" s="300" t="s">
        <v>42</v>
      </c>
      <c r="K3" s="1221" t="s">
        <v>43</v>
      </c>
      <c r="L3" s="1222"/>
      <c r="M3" s="1222"/>
      <c r="N3" s="1222"/>
      <c r="O3" s="1222"/>
      <c r="P3" s="1222"/>
      <c r="Q3" s="1223"/>
      <c r="S3" s="1224" t="s">
        <v>44</v>
      </c>
      <c r="T3" s="1225"/>
      <c r="U3" s="1225"/>
      <c r="V3" s="1225"/>
      <c r="W3" s="1225"/>
      <c r="X3" s="1225"/>
      <c r="Y3" s="1225"/>
      <c r="Z3" s="1225"/>
      <c r="AA3" s="1225"/>
      <c r="AB3" s="1225"/>
      <c r="AC3" s="1225"/>
      <c r="AD3" s="1225"/>
      <c r="AE3" s="1225"/>
      <c r="AF3" s="1226"/>
      <c r="AG3" s="302"/>
      <c r="AH3" s="1227" t="s">
        <v>45</v>
      </c>
      <c r="AI3" s="1228"/>
      <c r="AJ3" s="1228"/>
      <c r="AK3" s="1228"/>
      <c r="AL3" s="1228"/>
      <c r="AM3" s="1228"/>
      <c r="AN3" s="1229"/>
      <c r="AO3" s="303"/>
      <c r="AP3" s="1230" t="s">
        <v>46</v>
      </c>
      <c r="AQ3" s="1231"/>
      <c r="AR3" s="1231"/>
      <c r="AS3" s="1231"/>
      <c r="AT3" s="1232"/>
    </row>
    <row r="4" spans="1:46" ht="16.5" hidden="1" thickBot="1">
      <c r="A4" s="304"/>
      <c r="B4" s="304" t="s">
        <v>36</v>
      </c>
      <c r="C4" s="304"/>
      <c r="D4" s="304"/>
      <c r="E4" s="304"/>
      <c r="F4" s="304"/>
      <c r="G4" s="304"/>
      <c r="H4" s="304"/>
      <c r="I4" s="304"/>
      <c r="J4" s="304"/>
      <c r="K4" s="304"/>
      <c r="L4" s="304"/>
      <c r="M4" s="304"/>
      <c r="N4" s="304"/>
      <c r="O4" s="304"/>
      <c r="P4" s="304"/>
      <c r="Q4" s="304"/>
      <c r="R4" s="304"/>
      <c r="S4" s="304"/>
      <c r="T4" s="304"/>
      <c r="U4" s="304"/>
      <c r="V4" s="304"/>
      <c r="W4" s="304"/>
      <c r="X4" s="304"/>
      <c r="Y4" s="304"/>
      <c r="Z4" s="304" t="s">
        <v>36</v>
      </c>
      <c r="AA4" s="304"/>
      <c r="AB4" s="304"/>
      <c r="AC4" s="304"/>
      <c r="AD4" s="304"/>
      <c r="AE4" s="304" t="s">
        <v>36</v>
      </c>
      <c r="AF4" s="305"/>
      <c r="AG4" s="306"/>
      <c r="AH4" s="307"/>
      <c r="AI4" s="304"/>
      <c r="AJ4" s="304"/>
      <c r="AK4" s="308"/>
      <c r="AL4" s="308"/>
      <c r="AM4" s="309"/>
      <c r="AP4" s="303" t="s">
        <v>36</v>
      </c>
      <c r="AQ4" s="303"/>
      <c r="AR4" s="303" t="s">
        <v>36</v>
      </c>
      <c r="AS4" s="304"/>
      <c r="AT4" s="304"/>
    </row>
    <row r="5" spans="1:46" ht="17.25" hidden="1" thickTop="1" thickBot="1">
      <c r="A5" s="304" t="s">
        <v>36</v>
      </c>
      <c r="B5" s="304"/>
      <c r="C5" s="304"/>
      <c r="D5" s="304"/>
      <c r="E5" s="304"/>
      <c r="F5" s="304"/>
      <c r="G5" s="304"/>
      <c r="H5" s="304"/>
      <c r="I5" s="304"/>
      <c r="J5" s="304"/>
      <c r="K5" s="304" t="s">
        <v>47</v>
      </c>
      <c r="L5" s="304" t="s">
        <v>48</v>
      </c>
      <c r="M5" s="304" t="s">
        <v>49</v>
      </c>
      <c r="N5" s="304" t="s">
        <v>50</v>
      </c>
      <c r="O5" s="310"/>
      <c r="P5" s="304"/>
      <c r="Q5" s="304"/>
      <c r="R5" s="304"/>
      <c r="S5" s="304" t="s">
        <v>51</v>
      </c>
      <c r="T5" s="304" t="s">
        <v>52</v>
      </c>
      <c r="U5" s="311" t="s">
        <v>53</v>
      </c>
      <c r="V5" s="312" t="s">
        <v>54</v>
      </c>
      <c r="W5" s="304" t="s">
        <v>55</v>
      </c>
      <c r="X5" s="304" t="s">
        <v>56</v>
      </c>
      <c r="Y5" s="304" t="s">
        <v>57</v>
      </c>
      <c r="Z5" s="304" t="s">
        <v>58</v>
      </c>
      <c r="AA5" s="304" t="s">
        <v>59</v>
      </c>
      <c r="AB5" s="304" t="s">
        <v>60</v>
      </c>
      <c r="AC5" s="313" t="s">
        <v>61</v>
      </c>
      <c r="AD5" s="313" t="s">
        <v>62</v>
      </c>
      <c r="AE5" s="313" t="s">
        <v>63</v>
      </c>
      <c r="AF5" s="314"/>
      <c r="AG5" s="315"/>
      <c r="AH5" s="307"/>
      <c r="AI5" s="304"/>
      <c r="AJ5" s="304"/>
      <c r="AK5" s="308"/>
      <c r="AL5" s="308"/>
      <c r="AM5" s="1233" t="s">
        <v>64</v>
      </c>
      <c r="AN5" s="1234"/>
      <c r="AO5" s="316"/>
      <c r="AP5" s="317" t="s">
        <v>65</v>
      </c>
      <c r="AQ5" s="318"/>
      <c r="AR5" s="319"/>
      <c r="AS5" s="304"/>
      <c r="AT5" s="304"/>
    </row>
    <row r="6" spans="1:46" s="345" customFormat="1" ht="90" thickBot="1">
      <c r="A6" s="320" t="s">
        <v>1</v>
      </c>
      <c r="B6" s="321" t="s">
        <v>301</v>
      </c>
      <c r="C6" s="321" t="s">
        <v>66</v>
      </c>
      <c r="D6" s="321" t="s">
        <v>2</v>
      </c>
      <c r="E6" s="321" t="s">
        <v>67</v>
      </c>
      <c r="F6" s="321" t="s">
        <v>3</v>
      </c>
      <c r="G6" s="321" t="s">
        <v>336</v>
      </c>
      <c r="H6" s="321" t="s">
        <v>4</v>
      </c>
      <c r="I6" s="322" t="s">
        <v>5</v>
      </c>
      <c r="J6" s="323"/>
      <c r="K6" s="68" t="str">
        <f>China!K6</f>
        <v>Booking  for 
Q116</v>
      </c>
      <c r="L6" s="69" t="str">
        <f>China!L6</f>
        <v>Booking  for 
Q216</v>
      </c>
      <c r="M6" s="69" t="str">
        <f>China!M6</f>
        <v>Booking  for 
Q316</v>
      </c>
      <c r="N6" s="69" t="str">
        <f>China!N6</f>
        <v>Booking  for 
Q416</v>
      </c>
      <c r="O6" s="324" t="s">
        <v>68</v>
      </c>
      <c r="P6" s="325" t="s">
        <v>69</v>
      </c>
      <c r="Q6" s="326" t="s">
        <v>70</v>
      </c>
      <c r="R6" s="323"/>
      <c r="S6" s="327" t="s">
        <v>302</v>
      </c>
      <c r="T6" s="328" t="s">
        <v>71</v>
      </c>
      <c r="U6" s="329" t="s">
        <v>121</v>
      </c>
      <c r="V6" s="330" t="s">
        <v>308</v>
      </c>
      <c r="W6" s="331" t="s">
        <v>73</v>
      </c>
      <c r="X6" s="332" t="s">
        <v>74</v>
      </c>
      <c r="Y6" s="537" t="s">
        <v>232</v>
      </c>
      <c r="Z6" s="538" t="s">
        <v>76</v>
      </c>
      <c r="AA6" s="538" t="s">
        <v>77</v>
      </c>
      <c r="AB6" s="538" t="s">
        <v>78</v>
      </c>
      <c r="AC6" s="336" t="s">
        <v>303</v>
      </c>
      <c r="AD6" s="336" t="s">
        <v>304</v>
      </c>
      <c r="AE6" s="336" t="s">
        <v>305</v>
      </c>
      <c r="AF6" s="337" t="s">
        <v>309</v>
      </c>
      <c r="AG6" s="338"/>
      <c r="AH6" s="339" t="s">
        <v>79</v>
      </c>
      <c r="AI6" s="339" t="s">
        <v>80</v>
      </c>
      <c r="AJ6" s="339" t="s">
        <v>81</v>
      </c>
      <c r="AK6" s="340" t="s">
        <v>82</v>
      </c>
      <c r="AL6" s="341" t="s">
        <v>83</v>
      </c>
      <c r="AM6" s="342" t="s">
        <v>184</v>
      </c>
      <c r="AN6" s="343" t="s">
        <v>85</v>
      </c>
      <c r="AO6" s="344"/>
      <c r="AP6" s="91" t="str">
        <f>China!AP6</f>
        <v>FCST
Q116</v>
      </c>
      <c r="AQ6" s="92" t="str">
        <f>China!AQ6</f>
        <v>Funnel
Q116</v>
      </c>
      <c r="AR6" s="93" t="str">
        <f>China!AR6</f>
        <v>AOP
Q116</v>
      </c>
      <c r="AS6" s="325" t="s">
        <v>86</v>
      </c>
      <c r="AT6" s="335" t="s">
        <v>87</v>
      </c>
    </row>
    <row r="7" spans="1:46" s="736" customFormat="1" ht="28.5" customHeight="1">
      <c r="A7" s="897"/>
      <c r="B7" s="710"/>
      <c r="C7" s="711"/>
      <c r="D7" s="710"/>
      <c r="E7" s="710"/>
      <c r="F7" s="700"/>
      <c r="G7" s="700"/>
      <c r="H7" s="712"/>
      <c r="I7" s="713"/>
      <c r="J7" s="702"/>
      <c r="K7" s="714"/>
      <c r="L7" s="715"/>
      <c r="M7" s="715"/>
      <c r="N7" s="716"/>
      <c r="O7" s="703"/>
      <c r="P7" s="971"/>
      <c r="Q7" s="841"/>
      <c r="R7" s="702"/>
      <c r="S7" s="714"/>
      <c r="T7" s="716"/>
      <c r="U7" s="719"/>
      <c r="V7" s="720"/>
      <c r="W7" s="842"/>
      <c r="X7" s="846"/>
      <c r="Y7" s="843"/>
      <c r="Z7" s="724"/>
      <c r="AA7" s="724"/>
      <c r="AB7" s="724"/>
      <c r="AC7" s="725"/>
      <c r="AD7" s="725"/>
      <c r="AE7" s="725"/>
      <c r="AF7" s="726"/>
      <c r="AG7" s="830"/>
      <c r="AH7" s="727"/>
      <c r="AI7" s="727"/>
      <c r="AJ7" s="728"/>
      <c r="AK7" s="729"/>
      <c r="AL7" s="768"/>
      <c r="AM7" s="730"/>
      <c r="AN7" s="844"/>
      <c r="AO7" s="731"/>
      <c r="AP7" s="732"/>
      <c r="AQ7" s="733"/>
      <c r="AR7" s="734"/>
      <c r="AS7" s="721"/>
      <c r="AT7" s="735"/>
    </row>
    <row r="8" spans="1:46" s="1181" customFormat="1" ht="28.5" customHeight="1">
      <c r="A8" s="1147"/>
      <c r="B8" s="1148"/>
      <c r="C8" s="1149"/>
      <c r="D8" s="1148"/>
      <c r="E8" s="1148"/>
      <c r="F8" s="1150"/>
      <c r="G8" s="1150"/>
      <c r="H8" s="1151"/>
      <c r="I8" s="1152"/>
      <c r="J8" s="1153"/>
      <c r="K8" s="1154"/>
      <c r="L8" s="1155"/>
      <c r="M8" s="1155"/>
      <c r="N8" s="1156"/>
      <c r="O8" s="1157"/>
      <c r="P8" s="1158"/>
      <c r="Q8" s="1159"/>
      <c r="R8" s="1153"/>
      <c r="S8" s="1154"/>
      <c r="T8" s="1156"/>
      <c r="U8" s="1160"/>
      <c r="V8" s="1161"/>
      <c r="W8" s="1162"/>
      <c r="X8" s="1163"/>
      <c r="Y8" s="1164"/>
      <c r="Z8" s="1165"/>
      <c r="AA8" s="1165"/>
      <c r="AB8" s="1165"/>
      <c r="AC8" s="1166"/>
      <c r="AD8" s="1166"/>
      <c r="AE8" s="1166"/>
      <c r="AF8" s="1167"/>
      <c r="AG8" s="1168"/>
      <c r="AH8" s="1169"/>
      <c r="AI8" s="1169"/>
      <c r="AJ8" s="1170"/>
      <c r="AK8" s="1171"/>
      <c r="AL8" s="1172"/>
      <c r="AM8" s="1173"/>
      <c r="AN8" s="1174"/>
      <c r="AO8" s="1175"/>
      <c r="AP8" s="1176"/>
      <c r="AQ8" s="1177"/>
      <c r="AR8" s="1178"/>
      <c r="AS8" s="1179"/>
      <c r="AT8" s="1180"/>
    </row>
    <row r="9" spans="1:46" s="1181" customFormat="1" ht="28.5" customHeight="1">
      <c r="A9" s="1147"/>
      <c r="B9" s="1148"/>
      <c r="C9" s="1149"/>
      <c r="D9" s="1148"/>
      <c r="E9" s="1148"/>
      <c r="F9" s="1150"/>
      <c r="G9" s="1150"/>
      <c r="H9" s="1151"/>
      <c r="I9" s="1152"/>
      <c r="J9" s="1153"/>
      <c r="K9" s="1154"/>
      <c r="L9" s="1155"/>
      <c r="M9" s="1155"/>
      <c r="N9" s="1156"/>
      <c r="O9" s="1157"/>
      <c r="P9" s="1158"/>
      <c r="Q9" s="1159"/>
      <c r="R9" s="1153"/>
      <c r="S9" s="1154"/>
      <c r="T9" s="1156"/>
      <c r="U9" s="1160"/>
      <c r="V9" s="1161"/>
      <c r="W9" s="1162"/>
      <c r="X9" s="1163"/>
      <c r="Y9" s="1164"/>
      <c r="Z9" s="1165"/>
      <c r="AA9" s="1165"/>
      <c r="AB9" s="1165"/>
      <c r="AC9" s="1166"/>
      <c r="AD9" s="1166"/>
      <c r="AE9" s="1166"/>
      <c r="AF9" s="1167"/>
      <c r="AG9" s="1168"/>
      <c r="AH9" s="1169"/>
      <c r="AI9" s="1169"/>
      <c r="AJ9" s="1170"/>
      <c r="AK9" s="1171"/>
      <c r="AL9" s="1172"/>
      <c r="AM9" s="1173"/>
      <c r="AN9" s="1174"/>
      <c r="AO9" s="1175"/>
      <c r="AP9" s="1176"/>
      <c r="AQ9" s="1177"/>
      <c r="AR9" s="1178"/>
      <c r="AS9" s="1179"/>
      <c r="AT9" s="1180"/>
    </row>
    <row r="10" spans="1:46" s="736" customFormat="1" ht="28.5" customHeight="1">
      <c r="A10" s="897"/>
      <c r="B10" s="710"/>
      <c r="C10" s="711"/>
      <c r="D10" s="710"/>
      <c r="E10" s="710"/>
      <c r="F10" s="700"/>
      <c r="G10" s="700"/>
      <c r="H10" s="712"/>
      <c r="I10" s="713"/>
      <c r="J10" s="702"/>
      <c r="K10" s="714"/>
      <c r="L10" s="715"/>
      <c r="M10" s="715"/>
      <c r="N10" s="716"/>
      <c r="O10" s="703"/>
      <c r="P10" s="717"/>
      <c r="Q10" s="841"/>
      <c r="R10" s="702"/>
      <c r="S10" s="714"/>
      <c r="T10" s="716"/>
      <c r="U10" s="719"/>
      <c r="V10" s="720"/>
      <c r="W10" s="842"/>
      <c r="X10" s="846"/>
      <c r="Y10" s="843"/>
      <c r="Z10" s="724"/>
      <c r="AA10" s="724"/>
      <c r="AB10" s="724"/>
      <c r="AC10" s="725"/>
      <c r="AD10" s="725"/>
      <c r="AE10" s="725"/>
      <c r="AF10" s="726"/>
      <c r="AG10" s="830"/>
      <c r="AH10" s="727"/>
      <c r="AI10" s="727"/>
      <c r="AJ10" s="728"/>
      <c r="AK10" s="729"/>
      <c r="AL10" s="768"/>
      <c r="AM10" s="730"/>
      <c r="AN10" s="844"/>
      <c r="AO10" s="731"/>
      <c r="AP10" s="732"/>
      <c r="AQ10" s="733"/>
      <c r="AR10" s="734"/>
      <c r="AS10" s="721"/>
      <c r="AT10" s="735"/>
    </row>
    <row r="11" spans="1:46" s="736" customFormat="1" ht="28.5" customHeight="1">
      <c r="A11" s="897"/>
      <c r="B11" s="710"/>
      <c r="C11" s="711"/>
      <c r="D11" s="710"/>
      <c r="E11" s="710"/>
      <c r="F11" s="700"/>
      <c r="G11" s="700"/>
      <c r="H11" s="712"/>
      <c r="I11" s="713"/>
      <c r="J11" s="702"/>
      <c r="K11" s="714"/>
      <c r="L11" s="715"/>
      <c r="M11" s="715"/>
      <c r="N11" s="716"/>
      <c r="O11" s="703"/>
      <c r="P11" s="717"/>
      <c r="Q11" s="841"/>
      <c r="R11" s="702"/>
      <c r="S11" s="714"/>
      <c r="T11" s="716"/>
      <c r="U11" s="719"/>
      <c r="V11" s="720"/>
      <c r="W11" s="842"/>
      <c r="X11" s="846"/>
      <c r="Y11" s="843"/>
      <c r="Z11" s="724"/>
      <c r="AA11" s="724"/>
      <c r="AB11" s="724"/>
      <c r="AC11" s="725"/>
      <c r="AD11" s="725"/>
      <c r="AE11" s="725"/>
      <c r="AF11" s="726"/>
      <c r="AG11" s="830"/>
      <c r="AH11" s="727"/>
      <c r="AI11" s="727"/>
      <c r="AJ11" s="728"/>
      <c r="AK11" s="729"/>
      <c r="AL11" s="768"/>
      <c r="AM11" s="730"/>
      <c r="AN11" s="844"/>
      <c r="AO11" s="731"/>
      <c r="AP11" s="732"/>
      <c r="AQ11" s="733"/>
      <c r="AR11" s="734"/>
      <c r="AS11" s="721"/>
      <c r="AT11" s="735"/>
    </row>
    <row r="12" spans="1:46" s="736" customFormat="1" ht="28.5" customHeight="1">
      <c r="A12" s="897"/>
      <c r="B12" s="710"/>
      <c r="C12" s="711"/>
      <c r="D12" s="710"/>
      <c r="E12" s="710"/>
      <c r="F12" s="700"/>
      <c r="G12" s="700"/>
      <c r="H12" s="712"/>
      <c r="I12" s="713"/>
      <c r="J12" s="702"/>
      <c r="K12" s="714"/>
      <c r="L12" s="715"/>
      <c r="M12" s="715"/>
      <c r="N12" s="716"/>
      <c r="O12" s="703"/>
      <c r="P12" s="717"/>
      <c r="Q12" s="841"/>
      <c r="R12" s="702"/>
      <c r="S12" s="714"/>
      <c r="T12" s="716"/>
      <c r="U12" s="719"/>
      <c r="V12" s="720"/>
      <c r="W12" s="842"/>
      <c r="X12" s="846"/>
      <c r="Y12" s="843"/>
      <c r="Z12" s="724"/>
      <c r="AA12" s="724"/>
      <c r="AB12" s="724"/>
      <c r="AC12" s="725"/>
      <c r="AD12" s="725"/>
      <c r="AE12" s="725"/>
      <c r="AF12" s="726"/>
      <c r="AG12" s="830"/>
      <c r="AH12" s="727"/>
      <c r="AI12" s="727"/>
      <c r="AJ12" s="728"/>
      <c r="AK12" s="729"/>
      <c r="AL12" s="768"/>
      <c r="AM12" s="730"/>
      <c r="AN12" s="844"/>
      <c r="AO12" s="731"/>
      <c r="AP12" s="732"/>
      <c r="AQ12" s="733"/>
      <c r="AR12" s="734"/>
      <c r="AS12" s="721"/>
      <c r="AT12" s="735"/>
    </row>
    <row r="13" spans="1:46" s="736" customFormat="1" ht="27.75" customHeight="1">
      <c r="A13" s="897"/>
      <c r="B13" s="710"/>
      <c r="C13" s="711"/>
      <c r="D13" s="710"/>
      <c r="E13" s="710"/>
      <c r="F13" s="700"/>
      <c r="G13" s="700"/>
      <c r="H13" s="712"/>
      <c r="I13" s="713"/>
      <c r="J13" s="702"/>
      <c r="K13" s="714"/>
      <c r="L13" s="715"/>
      <c r="M13" s="715"/>
      <c r="N13" s="716"/>
      <c r="O13" s="703"/>
      <c r="P13" s="717"/>
      <c r="Q13" s="718"/>
      <c r="R13" s="702"/>
      <c r="S13" s="714"/>
      <c r="T13" s="716"/>
      <c r="U13" s="719"/>
      <c r="V13" s="720"/>
      <c r="W13" s="842"/>
      <c r="X13" s="846"/>
      <c r="Y13" s="843"/>
      <c r="Z13" s="724"/>
      <c r="AA13" s="724"/>
      <c r="AB13" s="724"/>
      <c r="AC13" s="725"/>
      <c r="AD13" s="725"/>
      <c r="AE13" s="725"/>
      <c r="AF13" s="726"/>
      <c r="AG13" s="830"/>
      <c r="AH13" s="727"/>
      <c r="AI13" s="727"/>
      <c r="AJ13" s="728"/>
      <c r="AK13" s="729"/>
      <c r="AL13" s="768"/>
      <c r="AM13" s="730"/>
      <c r="AN13" s="844"/>
      <c r="AO13" s="731"/>
      <c r="AP13" s="732"/>
      <c r="AQ13" s="733"/>
      <c r="AR13" s="734"/>
      <c r="AS13" s="721"/>
      <c r="AT13" s="735"/>
    </row>
    <row r="14" spans="1:46" s="736" customFormat="1" ht="27.75" customHeight="1">
      <c r="A14" s="897"/>
      <c r="B14" s="710"/>
      <c r="C14" s="711"/>
      <c r="D14" s="710"/>
      <c r="E14" s="710"/>
      <c r="F14" s="700"/>
      <c r="G14" s="700"/>
      <c r="H14" s="712"/>
      <c r="I14" s="713"/>
      <c r="J14" s="702"/>
      <c r="K14" s="714"/>
      <c r="L14" s="715"/>
      <c r="M14" s="715"/>
      <c r="N14" s="716"/>
      <c r="O14" s="703"/>
      <c r="P14" s="717"/>
      <c r="Q14" s="718"/>
      <c r="R14" s="702"/>
      <c r="S14" s="714"/>
      <c r="T14" s="716"/>
      <c r="U14" s="719"/>
      <c r="V14" s="720"/>
      <c r="W14" s="842"/>
      <c r="X14" s="846"/>
      <c r="Y14" s="843"/>
      <c r="Z14" s="724"/>
      <c r="AA14" s="724"/>
      <c r="AB14" s="724"/>
      <c r="AC14" s="725"/>
      <c r="AD14" s="725"/>
      <c r="AE14" s="725"/>
      <c r="AF14" s="726"/>
      <c r="AG14" s="830"/>
      <c r="AH14" s="727"/>
      <c r="AI14" s="727"/>
      <c r="AJ14" s="728"/>
      <c r="AK14" s="729"/>
      <c r="AL14" s="768"/>
      <c r="AM14" s="730"/>
      <c r="AN14" s="844"/>
      <c r="AO14" s="731"/>
      <c r="AP14" s="732"/>
      <c r="AQ14" s="733"/>
      <c r="AR14" s="734"/>
      <c r="AS14" s="721"/>
      <c r="AT14" s="735"/>
    </row>
    <row r="15" spans="1:46" s="736" customFormat="1" ht="27.75" customHeight="1">
      <c r="A15" s="897"/>
      <c r="B15" s="710"/>
      <c r="C15" s="711"/>
      <c r="D15" s="710"/>
      <c r="E15" s="710"/>
      <c r="F15" s="700"/>
      <c r="G15" s="700"/>
      <c r="H15" s="712"/>
      <c r="I15" s="713"/>
      <c r="J15" s="702"/>
      <c r="K15" s="714"/>
      <c r="L15" s="715"/>
      <c r="M15" s="715"/>
      <c r="N15" s="716"/>
      <c r="O15" s="703"/>
      <c r="P15" s="717"/>
      <c r="Q15" s="718"/>
      <c r="R15" s="702"/>
      <c r="S15" s="714"/>
      <c r="T15" s="716"/>
      <c r="U15" s="719"/>
      <c r="V15" s="720"/>
      <c r="W15" s="842"/>
      <c r="X15" s="846"/>
      <c r="Y15" s="843"/>
      <c r="Z15" s="724"/>
      <c r="AA15" s="724"/>
      <c r="AB15" s="724"/>
      <c r="AC15" s="725"/>
      <c r="AD15" s="725"/>
      <c r="AE15" s="725"/>
      <c r="AF15" s="726"/>
      <c r="AG15" s="830"/>
      <c r="AH15" s="727"/>
      <c r="AI15" s="727"/>
      <c r="AJ15" s="728"/>
      <c r="AK15" s="729"/>
      <c r="AL15" s="768"/>
      <c r="AM15" s="730"/>
      <c r="AN15" s="844"/>
      <c r="AO15" s="731"/>
      <c r="AP15" s="732"/>
      <c r="AQ15" s="733"/>
      <c r="AR15" s="734"/>
      <c r="AS15" s="721"/>
      <c r="AT15" s="735"/>
    </row>
    <row r="16" spans="1:46" s="736" customFormat="1" ht="27.75" customHeight="1">
      <c r="A16" s="897"/>
      <c r="B16" s="710"/>
      <c r="C16" s="711"/>
      <c r="D16" s="710"/>
      <c r="E16" s="710"/>
      <c r="F16" s="700"/>
      <c r="G16" s="700"/>
      <c r="H16" s="712"/>
      <c r="I16" s="713"/>
      <c r="J16" s="702"/>
      <c r="K16" s="714"/>
      <c r="L16" s="715"/>
      <c r="M16" s="715"/>
      <c r="N16" s="716"/>
      <c r="O16" s="703"/>
      <c r="P16" s="717"/>
      <c r="Q16" s="718"/>
      <c r="R16" s="702"/>
      <c r="S16" s="714"/>
      <c r="T16" s="716"/>
      <c r="U16" s="719"/>
      <c r="V16" s="720"/>
      <c r="W16" s="842"/>
      <c r="X16" s="846"/>
      <c r="Y16" s="843"/>
      <c r="Z16" s="724"/>
      <c r="AA16" s="724"/>
      <c r="AB16" s="724"/>
      <c r="AC16" s="725"/>
      <c r="AD16" s="725"/>
      <c r="AE16" s="725"/>
      <c r="AF16" s="726"/>
      <c r="AG16" s="830"/>
      <c r="AH16" s="727"/>
      <c r="AI16" s="727"/>
      <c r="AJ16" s="728"/>
      <c r="AK16" s="729"/>
      <c r="AL16" s="768"/>
      <c r="AM16" s="730"/>
      <c r="AN16" s="844"/>
      <c r="AO16" s="731"/>
      <c r="AP16" s="732"/>
      <c r="AQ16" s="733"/>
      <c r="AR16" s="734"/>
      <c r="AS16" s="721"/>
      <c r="AT16" s="735"/>
    </row>
    <row r="17" spans="1:46" s="736" customFormat="1" ht="28.5" customHeight="1">
      <c r="A17" s="897"/>
      <c r="B17" s="710"/>
      <c r="C17" s="711"/>
      <c r="D17" s="710"/>
      <c r="E17" s="710"/>
      <c r="F17" s="700"/>
      <c r="G17" s="700"/>
      <c r="H17" s="712"/>
      <c r="I17" s="713"/>
      <c r="J17" s="702"/>
      <c r="K17" s="714"/>
      <c r="L17" s="715"/>
      <c r="M17" s="715"/>
      <c r="N17" s="716"/>
      <c r="O17" s="703"/>
      <c r="P17" s="717"/>
      <c r="Q17" s="718"/>
      <c r="R17" s="702"/>
      <c r="S17" s="714"/>
      <c r="T17" s="716"/>
      <c r="U17" s="719"/>
      <c r="V17" s="720"/>
      <c r="W17" s="842"/>
      <c r="X17" s="846"/>
      <c r="Y17" s="843"/>
      <c r="Z17" s="724"/>
      <c r="AA17" s="724"/>
      <c r="AB17" s="724"/>
      <c r="AC17" s="725"/>
      <c r="AD17" s="725"/>
      <c r="AE17" s="725"/>
      <c r="AF17" s="726"/>
      <c r="AG17" s="830"/>
      <c r="AH17" s="727"/>
      <c r="AI17" s="727"/>
      <c r="AJ17" s="728"/>
      <c r="AK17" s="729"/>
      <c r="AL17" s="768"/>
      <c r="AM17" s="730"/>
      <c r="AN17" s="844"/>
      <c r="AO17" s="731"/>
      <c r="AP17" s="732"/>
      <c r="AQ17" s="733"/>
      <c r="AR17" s="734"/>
      <c r="AS17" s="721"/>
      <c r="AT17" s="735"/>
    </row>
    <row r="18" spans="1:46" s="736" customFormat="1" ht="28.5" customHeight="1">
      <c r="A18" s="897"/>
      <c r="B18" s="710"/>
      <c r="C18" s="711"/>
      <c r="D18" s="710"/>
      <c r="E18" s="710"/>
      <c r="F18" s="700"/>
      <c r="G18" s="700"/>
      <c r="H18" s="712"/>
      <c r="I18" s="713"/>
      <c r="J18" s="702"/>
      <c r="K18" s="714"/>
      <c r="L18" s="715"/>
      <c r="M18" s="715"/>
      <c r="N18" s="716"/>
      <c r="O18" s="703"/>
      <c r="P18" s="717"/>
      <c r="Q18" s="718"/>
      <c r="R18" s="702"/>
      <c r="S18" s="714"/>
      <c r="T18" s="716"/>
      <c r="U18" s="719"/>
      <c r="V18" s="720"/>
      <c r="W18" s="842"/>
      <c r="X18" s="846"/>
      <c r="Y18" s="843"/>
      <c r="Z18" s="724"/>
      <c r="AA18" s="724"/>
      <c r="AB18" s="724"/>
      <c r="AC18" s="725"/>
      <c r="AD18" s="725"/>
      <c r="AE18" s="725"/>
      <c r="AF18" s="726"/>
      <c r="AG18" s="830"/>
      <c r="AH18" s="727"/>
      <c r="AI18" s="727"/>
      <c r="AJ18" s="728"/>
      <c r="AK18" s="729"/>
      <c r="AL18" s="768"/>
      <c r="AM18" s="730"/>
      <c r="AN18" s="844"/>
      <c r="AO18" s="731"/>
      <c r="AP18" s="732"/>
      <c r="AQ18" s="733"/>
      <c r="AR18" s="734"/>
      <c r="AS18" s="721"/>
      <c r="AT18" s="735"/>
    </row>
    <row r="19" spans="1:46" s="736" customFormat="1" ht="28.5" customHeight="1">
      <c r="A19" s="897"/>
      <c r="B19" s="710"/>
      <c r="C19" s="711"/>
      <c r="D19" s="710"/>
      <c r="E19" s="710"/>
      <c r="F19" s="700"/>
      <c r="G19" s="700"/>
      <c r="H19" s="712"/>
      <c r="I19" s="713"/>
      <c r="J19" s="702"/>
      <c r="K19" s="714"/>
      <c r="L19" s="715"/>
      <c r="M19" s="715"/>
      <c r="N19" s="716"/>
      <c r="O19" s="703"/>
      <c r="P19" s="717"/>
      <c r="Q19" s="845"/>
      <c r="R19" s="702"/>
      <c r="S19" s="714"/>
      <c r="T19" s="716"/>
      <c r="U19" s="719"/>
      <c r="V19" s="720"/>
      <c r="W19" s="842"/>
      <c r="X19" s="846"/>
      <c r="Y19" s="843"/>
      <c r="Z19" s="724"/>
      <c r="AA19" s="724"/>
      <c r="AB19" s="724"/>
      <c r="AC19" s="725"/>
      <c r="AD19" s="725"/>
      <c r="AE19" s="725"/>
      <c r="AF19" s="726"/>
      <c r="AG19" s="830"/>
      <c r="AH19" s="727"/>
      <c r="AI19" s="727"/>
      <c r="AJ19" s="728"/>
      <c r="AK19" s="729"/>
      <c r="AL19" s="768"/>
      <c r="AM19" s="730"/>
      <c r="AN19" s="844"/>
      <c r="AO19" s="731"/>
      <c r="AP19" s="732"/>
      <c r="AQ19" s="733"/>
      <c r="AR19" s="734"/>
      <c r="AS19" s="721"/>
      <c r="AT19" s="735"/>
    </row>
    <row r="20" spans="1:46" s="736" customFormat="1" ht="27.75" customHeight="1">
      <c r="A20" s="897"/>
      <c r="B20" s="710"/>
      <c r="C20" s="711"/>
      <c r="D20" s="710"/>
      <c r="E20" s="710"/>
      <c r="F20" s="700"/>
      <c r="G20" s="700"/>
      <c r="H20" s="712"/>
      <c r="I20" s="713"/>
      <c r="J20" s="702"/>
      <c r="K20" s="714"/>
      <c r="L20" s="715"/>
      <c r="M20" s="715"/>
      <c r="N20" s="716"/>
      <c r="O20" s="703"/>
      <c r="P20" s="717"/>
      <c r="Q20" s="718"/>
      <c r="R20" s="702"/>
      <c r="S20" s="714"/>
      <c r="T20" s="716"/>
      <c r="U20" s="719"/>
      <c r="V20" s="720"/>
      <c r="W20" s="842"/>
      <c r="X20" s="846"/>
      <c r="Y20" s="843"/>
      <c r="Z20" s="724"/>
      <c r="AA20" s="724"/>
      <c r="AB20" s="724"/>
      <c r="AC20" s="725"/>
      <c r="AD20" s="725"/>
      <c r="AE20" s="725"/>
      <c r="AF20" s="726"/>
      <c r="AG20" s="830"/>
      <c r="AH20" s="727"/>
      <c r="AI20" s="727"/>
      <c r="AJ20" s="728"/>
      <c r="AK20" s="729"/>
      <c r="AL20" s="768"/>
      <c r="AM20" s="730"/>
      <c r="AN20" s="844"/>
      <c r="AO20" s="731"/>
      <c r="AP20" s="732"/>
      <c r="AQ20" s="733"/>
      <c r="AR20" s="734"/>
      <c r="AS20" s="721"/>
      <c r="AT20" s="735"/>
    </row>
    <row r="21" spans="1:46" s="736" customFormat="1" ht="27.75" customHeight="1">
      <c r="A21" s="897"/>
      <c r="B21" s="710"/>
      <c r="C21" s="711"/>
      <c r="D21" s="710"/>
      <c r="E21" s="710"/>
      <c r="F21" s="700"/>
      <c r="G21" s="700"/>
      <c r="H21" s="712"/>
      <c r="I21" s="713"/>
      <c r="J21" s="702"/>
      <c r="K21" s="714"/>
      <c r="L21" s="715"/>
      <c r="M21" s="715"/>
      <c r="N21" s="716"/>
      <c r="O21" s="703"/>
      <c r="P21" s="717"/>
      <c r="Q21" s="718"/>
      <c r="R21" s="702"/>
      <c r="S21" s="714"/>
      <c r="T21" s="716"/>
      <c r="U21" s="719"/>
      <c r="V21" s="720"/>
      <c r="W21" s="842"/>
      <c r="X21" s="846"/>
      <c r="Y21" s="843"/>
      <c r="Z21" s="724"/>
      <c r="AA21" s="724"/>
      <c r="AB21" s="724"/>
      <c r="AC21" s="725"/>
      <c r="AD21" s="725"/>
      <c r="AE21" s="725"/>
      <c r="AF21" s="726"/>
      <c r="AG21" s="830"/>
      <c r="AH21" s="727"/>
      <c r="AI21" s="727"/>
      <c r="AJ21" s="728"/>
      <c r="AK21" s="729"/>
      <c r="AL21" s="768"/>
      <c r="AM21" s="730"/>
      <c r="AN21" s="844"/>
      <c r="AO21" s="731"/>
      <c r="AP21" s="732"/>
      <c r="AQ21" s="733"/>
      <c r="AR21" s="734"/>
      <c r="AS21" s="721"/>
      <c r="AT21" s="735"/>
    </row>
    <row r="22" spans="1:46" s="736" customFormat="1" ht="28.5" customHeight="1">
      <c r="A22" s="897"/>
      <c r="B22" s="710"/>
      <c r="C22" s="711"/>
      <c r="D22" s="710"/>
      <c r="E22" s="710"/>
      <c r="F22" s="700"/>
      <c r="G22" s="700"/>
      <c r="H22" s="712"/>
      <c r="I22" s="713"/>
      <c r="J22" s="702"/>
      <c r="K22" s="714"/>
      <c r="L22" s="715"/>
      <c r="M22" s="715"/>
      <c r="N22" s="716"/>
      <c r="O22" s="703"/>
      <c r="P22" s="717"/>
      <c r="Q22" s="845"/>
      <c r="R22" s="702"/>
      <c r="S22" s="714"/>
      <c r="T22" s="716"/>
      <c r="U22" s="719"/>
      <c r="V22" s="720"/>
      <c r="W22" s="842"/>
      <c r="X22" s="846"/>
      <c r="Y22" s="843"/>
      <c r="Z22" s="724"/>
      <c r="AA22" s="724"/>
      <c r="AB22" s="724"/>
      <c r="AC22" s="725"/>
      <c r="AD22" s="725"/>
      <c r="AE22" s="725"/>
      <c r="AF22" s="726"/>
      <c r="AG22" s="830"/>
      <c r="AH22" s="727"/>
      <c r="AI22" s="727"/>
      <c r="AJ22" s="728"/>
      <c r="AK22" s="729"/>
      <c r="AL22" s="768"/>
      <c r="AM22" s="730"/>
      <c r="AN22" s="844"/>
      <c r="AO22" s="731"/>
      <c r="AP22" s="732"/>
      <c r="AQ22" s="733"/>
      <c r="AR22" s="734"/>
      <c r="AS22" s="721"/>
      <c r="AT22" s="735"/>
    </row>
    <row r="23" spans="1:46" s="736" customFormat="1" ht="28.5" customHeight="1">
      <c r="A23" s="897"/>
      <c r="B23" s="710"/>
      <c r="C23" s="711"/>
      <c r="D23" s="710"/>
      <c r="E23" s="710"/>
      <c r="F23" s="700"/>
      <c r="G23" s="700"/>
      <c r="H23" s="712"/>
      <c r="I23" s="713"/>
      <c r="J23" s="702"/>
      <c r="K23" s="714"/>
      <c r="L23" s="715"/>
      <c r="M23" s="715"/>
      <c r="N23" s="716"/>
      <c r="O23" s="703"/>
      <c r="P23" s="717"/>
      <c r="Q23" s="845"/>
      <c r="R23" s="702"/>
      <c r="S23" s="714"/>
      <c r="T23" s="716"/>
      <c r="U23" s="719"/>
      <c r="V23" s="720"/>
      <c r="W23" s="842"/>
      <c r="X23" s="846"/>
      <c r="Y23" s="843"/>
      <c r="Z23" s="724"/>
      <c r="AA23" s="724"/>
      <c r="AB23" s="724"/>
      <c r="AC23" s="725"/>
      <c r="AD23" s="725"/>
      <c r="AE23" s="725"/>
      <c r="AF23" s="726"/>
      <c r="AG23" s="830"/>
      <c r="AH23" s="727"/>
      <c r="AI23" s="727"/>
      <c r="AJ23" s="728"/>
      <c r="AK23" s="729"/>
      <c r="AL23" s="768"/>
      <c r="AM23" s="730"/>
      <c r="AN23" s="844"/>
      <c r="AO23" s="731"/>
      <c r="AP23" s="732"/>
      <c r="AQ23" s="733"/>
      <c r="AR23" s="734"/>
      <c r="AS23" s="721"/>
      <c r="AT23" s="735"/>
    </row>
    <row r="24" spans="1:46" s="736" customFormat="1" ht="28.5" customHeight="1">
      <c r="A24" s="897"/>
      <c r="B24" s="710"/>
      <c r="C24" s="711"/>
      <c r="D24" s="710"/>
      <c r="E24" s="710"/>
      <c r="F24" s="700"/>
      <c r="G24" s="700"/>
      <c r="H24" s="712"/>
      <c r="I24" s="713"/>
      <c r="J24" s="702"/>
      <c r="K24" s="714"/>
      <c r="L24" s="715"/>
      <c r="M24" s="715"/>
      <c r="N24" s="716"/>
      <c r="O24" s="703"/>
      <c r="P24" s="717"/>
      <c r="Q24" s="845"/>
      <c r="R24" s="702"/>
      <c r="S24" s="714"/>
      <c r="T24" s="716"/>
      <c r="U24" s="719"/>
      <c r="V24" s="720"/>
      <c r="W24" s="842"/>
      <c r="X24" s="846"/>
      <c r="Y24" s="843"/>
      <c r="Z24" s="724"/>
      <c r="AA24" s="724"/>
      <c r="AB24" s="724"/>
      <c r="AC24" s="725"/>
      <c r="AD24" s="725"/>
      <c r="AE24" s="725"/>
      <c r="AF24" s="726"/>
      <c r="AG24" s="830"/>
      <c r="AH24" s="727"/>
      <c r="AI24" s="727"/>
      <c r="AJ24" s="728"/>
      <c r="AK24" s="729"/>
      <c r="AL24" s="768"/>
      <c r="AM24" s="730"/>
      <c r="AN24" s="844"/>
      <c r="AO24" s="731"/>
      <c r="AP24" s="732"/>
      <c r="AQ24" s="733"/>
      <c r="AR24" s="734"/>
      <c r="AS24" s="721"/>
      <c r="AT24" s="735"/>
    </row>
    <row r="25" spans="1:46" s="736" customFormat="1" ht="28.5" customHeight="1">
      <c r="A25" s="897"/>
      <c r="B25" s="710"/>
      <c r="C25" s="711"/>
      <c r="D25" s="710"/>
      <c r="E25" s="710"/>
      <c r="F25" s="700"/>
      <c r="G25" s="700"/>
      <c r="H25" s="712"/>
      <c r="I25" s="713"/>
      <c r="J25" s="702"/>
      <c r="K25" s="714"/>
      <c r="L25" s="715"/>
      <c r="M25" s="715"/>
      <c r="N25" s="716"/>
      <c r="O25" s="703"/>
      <c r="P25" s="717"/>
      <c r="Q25" s="845"/>
      <c r="R25" s="702"/>
      <c r="S25" s="714"/>
      <c r="T25" s="716"/>
      <c r="U25" s="719"/>
      <c r="V25" s="720"/>
      <c r="W25" s="842"/>
      <c r="X25" s="846"/>
      <c r="Y25" s="843"/>
      <c r="Z25" s="724"/>
      <c r="AA25" s="724"/>
      <c r="AB25" s="724"/>
      <c r="AC25" s="725"/>
      <c r="AD25" s="725"/>
      <c r="AE25" s="725"/>
      <c r="AF25" s="726"/>
      <c r="AG25" s="830"/>
      <c r="AH25" s="727"/>
      <c r="AI25" s="727"/>
      <c r="AJ25" s="728"/>
      <c r="AK25" s="729"/>
      <c r="AL25" s="768"/>
      <c r="AM25" s="730"/>
      <c r="AN25" s="844"/>
      <c r="AO25" s="731"/>
      <c r="AP25" s="732"/>
      <c r="AQ25" s="733"/>
      <c r="AR25" s="734"/>
      <c r="AS25" s="721"/>
      <c r="AT25" s="735"/>
    </row>
    <row r="26" spans="1:46" s="736" customFormat="1" ht="28.5" customHeight="1">
      <c r="A26" s="897"/>
      <c r="B26" s="710"/>
      <c r="C26" s="711"/>
      <c r="D26" s="710"/>
      <c r="E26" s="710"/>
      <c r="F26" s="700"/>
      <c r="G26" s="700"/>
      <c r="H26" s="712"/>
      <c r="I26" s="713"/>
      <c r="J26" s="702"/>
      <c r="K26" s="714"/>
      <c r="L26" s="715"/>
      <c r="M26" s="715"/>
      <c r="N26" s="716"/>
      <c r="O26" s="703"/>
      <c r="P26" s="717"/>
      <c r="Q26" s="845"/>
      <c r="R26" s="702"/>
      <c r="S26" s="714"/>
      <c r="T26" s="716"/>
      <c r="U26" s="719"/>
      <c r="V26" s="720"/>
      <c r="W26" s="842"/>
      <c r="X26" s="846"/>
      <c r="Y26" s="843"/>
      <c r="Z26" s="724"/>
      <c r="AA26" s="724"/>
      <c r="AB26" s="724"/>
      <c r="AC26" s="725"/>
      <c r="AD26" s="725"/>
      <c r="AE26" s="725"/>
      <c r="AF26" s="726"/>
      <c r="AG26" s="830"/>
      <c r="AH26" s="727"/>
      <c r="AI26" s="727"/>
      <c r="AJ26" s="728"/>
      <c r="AK26" s="729"/>
      <c r="AL26" s="768"/>
      <c r="AM26" s="730"/>
      <c r="AN26" s="844"/>
      <c r="AO26" s="731"/>
      <c r="AP26" s="732"/>
      <c r="AQ26" s="733"/>
      <c r="AR26" s="734"/>
      <c r="AS26" s="721"/>
      <c r="AT26" s="735"/>
    </row>
    <row r="27" spans="1:46" s="1181" customFormat="1" ht="28.5" customHeight="1">
      <c r="A27" s="1147"/>
      <c r="B27" s="1148"/>
      <c r="C27" s="1149"/>
      <c r="D27" s="1148"/>
      <c r="E27" s="1148"/>
      <c r="F27" s="1150"/>
      <c r="G27" s="1150"/>
      <c r="H27" s="1151"/>
      <c r="I27" s="1152"/>
      <c r="J27" s="1153"/>
      <c r="K27" s="1154"/>
      <c r="L27" s="1155"/>
      <c r="M27" s="1155"/>
      <c r="N27" s="1156"/>
      <c r="O27" s="1157"/>
      <c r="P27" s="1158"/>
      <c r="Q27" s="1182"/>
      <c r="R27" s="1153"/>
      <c r="S27" s="1154"/>
      <c r="T27" s="1156"/>
      <c r="U27" s="1160"/>
      <c r="V27" s="1161"/>
      <c r="W27" s="1162"/>
      <c r="X27" s="1163"/>
      <c r="Y27" s="1164"/>
      <c r="Z27" s="1165"/>
      <c r="AA27" s="1165"/>
      <c r="AB27" s="1165"/>
      <c r="AC27" s="1166"/>
      <c r="AD27" s="1166"/>
      <c r="AE27" s="1166"/>
      <c r="AF27" s="1167"/>
      <c r="AG27" s="1168"/>
      <c r="AH27" s="1169"/>
      <c r="AI27" s="1169"/>
      <c r="AJ27" s="1170"/>
      <c r="AK27" s="1171"/>
      <c r="AL27" s="1172"/>
      <c r="AM27" s="1173"/>
      <c r="AN27" s="1174"/>
      <c r="AO27" s="1175"/>
      <c r="AP27" s="1176"/>
      <c r="AQ27" s="1177"/>
      <c r="AR27" s="1178"/>
      <c r="AS27" s="1179"/>
      <c r="AT27" s="1180"/>
    </row>
    <row r="28" spans="1:46" s="736" customFormat="1" ht="28.5" customHeight="1">
      <c r="A28" s="897"/>
      <c r="B28" s="710"/>
      <c r="C28" s="711"/>
      <c r="D28" s="710"/>
      <c r="E28" s="710"/>
      <c r="F28" s="700"/>
      <c r="G28" s="700"/>
      <c r="H28" s="712"/>
      <c r="I28" s="713"/>
      <c r="J28" s="702"/>
      <c r="K28" s="714"/>
      <c r="L28" s="715"/>
      <c r="M28" s="715"/>
      <c r="N28" s="716"/>
      <c r="O28" s="703"/>
      <c r="P28" s="717"/>
      <c r="Q28" s="1105"/>
      <c r="R28" s="702"/>
      <c r="S28" s="714"/>
      <c r="T28" s="716"/>
      <c r="U28" s="719"/>
      <c r="V28" s="720"/>
      <c r="W28" s="842"/>
      <c r="X28" s="846"/>
      <c r="Y28" s="843"/>
      <c r="Z28" s="724"/>
      <c r="AA28" s="724"/>
      <c r="AB28" s="724"/>
      <c r="AC28" s="725"/>
      <c r="AD28" s="725"/>
      <c r="AE28" s="725"/>
      <c r="AF28" s="726"/>
      <c r="AG28" s="830"/>
      <c r="AH28" s="727"/>
      <c r="AI28" s="727"/>
      <c r="AJ28" s="728"/>
      <c r="AK28" s="729"/>
      <c r="AL28" s="768"/>
      <c r="AM28" s="730"/>
      <c r="AN28" s="844"/>
      <c r="AO28" s="731"/>
      <c r="AP28" s="732"/>
      <c r="AQ28" s="733"/>
      <c r="AR28" s="734"/>
      <c r="AS28" s="721"/>
      <c r="AT28" s="735"/>
    </row>
    <row r="29" spans="1:46" s="736" customFormat="1" ht="28.5" customHeight="1">
      <c r="A29" s="897"/>
      <c r="B29" s="710"/>
      <c r="C29" s="711"/>
      <c r="D29" s="710"/>
      <c r="E29" s="710"/>
      <c r="F29" s="700"/>
      <c r="G29" s="700"/>
      <c r="H29" s="712"/>
      <c r="I29" s="713"/>
      <c r="J29" s="702"/>
      <c r="K29" s="714"/>
      <c r="L29" s="715"/>
      <c r="M29" s="715"/>
      <c r="N29" s="716"/>
      <c r="O29" s="703"/>
      <c r="P29" s="717"/>
      <c r="Q29" s="718"/>
      <c r="R29" s="702"/>
      <c r="S29" s="714"/>
      <c r="T29" s="716"/>
      <c r="U29" s="719"/>
      <c r="V29" s="720"/>
      <c r="W29" s="842"/>
      <c r="X29" s="846"/>
      <c r="Y29" s="843"/>
      <c r="Z29" s="724"/>
      <c r="AA29" s="724"/>
      <c r="AB29" s="724"/>
      <c r="AC29" s="725"/>
      <c r="AD29" s="725"/>
      <c r="AE29" s="725"/>
      <c r="AF29" s="726"/>
      <c r="AG29" s="830"/>
      <c r="AH29" s="727"/>
      <c r="AI29" s="727"/>
      <c r="AJ29" s="728"/>
      <c r="AK29" s="729"/>
      <c r="AL29" s="768"/>
      <c r="AM29" s="730"/>
      <c r="AN29" s="844"/>
      <c r="AO29" s="731"/>
      <c r="AP29" s="732"/>
      <c r="AQ29" s="733"/>
      <c r="AR29" s="734"/>
      <c r="AS29" s="721"/>
      <c r="AT29" s="735"/>
    </row>
    <row r="30" spans="1:46" s="736" customFormat="1" ht="28.5" customHeight="1">
      <c r="A30" s="897"/>
      <c r="B30" s="710"/>
      <c r="C30" s="711"/>
      <c r="D30" s="710"/>
      <c r="E30" s="710"/>
      <c r="F30" s="700"/>
      <c r="G30" s="700"/>
      <c r="H30" s="712"/>
      <c r="I30" s="713"/>
      <c r="J30" s="702"/>
      <c r="K30" s="714"/>
      <c r="L30" s="715"/>
      <c r="M30" s="715"/>
      <c r="N30" s="716"/>
      <c r="O30" s="703"/>
      <c r="P30" s="717"/>
      <c r="Q30" s="718"/>
      <c r="R30" s="702"/>
      <c r="S30" s="714"/>
      <c r="T30" s="716"/>
      <c r="U30" s="719"/>
      <c r="V30" s="720"/>
      <c r="W30" s="842"/>
      <c r="X30" s="846"/>
      <c r="Y30" s="843"/>
      <c r="Z30" s="724"/>
      <c r="AA30" s="724"/>
      <c r="AB30" s="724"/>
      <c r="AC30" s="725"/>
      <c r="AD30" s="725"/>
      <c r="AE30" s="725"/>
      <c r="AF30" s="726"/>
      <c r="AG30" s="830"/>
      <c r="AH30" s="727"/>
      <c r="AI30" s="727"/>
      <c r="AJ30" s="728"/>
      <c r="AK30" s="729"/>
      <c r="AL30" s="768"/>
      <c r="AM30" s="730"/>
      <c r="AN30" s="844"/>
      <c r="AO30" s="731"/>
      <c r="AP30" s="732"/>
      <c r="AQ30" s="733"/>
      <c r="AR30" s="734"/>
      <c r="AS30" s="721"/>
      <c r="AT30" s="735"/>
    </row>
    <row r="31" spans="1:46" s="736" customFormat="1" ht="28.5" customHeight="1">
      <c r="A31" s="897"/>
      <c r="B31" s="710"/>
      <c r="C31" s="711"/>
      <c r="D31" s="710"/>
      <c r="E31" s="710"/>
      <c r="F31" s="700"/>
      <c r="G31" s="700"/>
      <c r="H31" s="712"/>
      <c r="I31" s="713"/>
      <c r="J31" s="702"/>
      <c r="K31" s="714"/>
      <c r="L31" s="715"/>
      <c r="M31" s="715"/>
      <c r="N31" s="716"/>
      <c r="O31" s="703"/>
      <c r="P31" s="717"/>
      <c r="Q31" s="718"/>
      <c r="R31" s="702"/>
      <c r="S31" s="714"/>
      <c r="T31" s="716"/>
      <c r="U31" s="719"/>
      <c r="V31" s="720"/>
      <c r="W31" s="842"/>
      <c r="X31" s="846"/>
      <c r="Y31" s="843"/>
      <c r="Z31" s="724"/>
      <c r="AA31" s="724"/>
      <c r="AB31" s="724"/>
      <c r="AC31" s="725"/>
      <c r="AD31" s="725"/>
      <c r="AE31" s="725"/>
      <c r="AF31" s="726"/>
      <c r="AG31" s="830"/>
      <c r="AH31" s="727"/>
      <c r="AI31" s="727"/>
      <c r="AJ31" s="728"/>
      <c r="AK31" s="729"/>
      <c r="AL31" s="768"/>
      <c r="AM31" s="730"/>
      <c r="AN31" s="844"/>
      <c r="AO31" s="731"/>
      <c r="AP31" s="732"/>
      <c r="AQ31" s="733"/>
      <c r="AR31" s="734"/>
      <c r="AS31" s="721"/>
      <c r="AT31" s="735"/>
    </row>
    <row r="32" spans="1:46" s="736" customFormat="1" ht="28.5" customHeight="1">
      <c r="A32" s="897"/>
      <c r="B32" s="710"/>
      <c r="C32" s="711"/>
      <c r="D32" s="710"/>
      <c r="E32" s="710"/>
      <c r="F32" s="700"/>
      <c r="G32" s="700"/>
      <c r="H32" s="712"/>
      <c r="I32" s="713"/>
      <c r="J32" s="702"/>
      <c r="K32" s="714"/>
      <c r="L32" s="715"/>
      <c r="M32" s="715"/>
      <c r="N32" s="716"/>
      <c r="O32" s="703"/>
      <c r="P32" s="717"/>
      <c r="Q32" s="718"/>
      <c r="R32" s="702"/>
      <c r="S32" s="714"/>
      <c r="T32" s="716"/>
      <c r="U32" s="719"/>
      <c r="V32" s="720"/>
      <c r="W32" s="842"/>
      <c r="X32" s="846"/>
      <c r="Y32" s="843"/>
      <c r="Z32" s="724"/>
      <c r="AA32" s="724"/>
      <c r="AB32" s="724"/>
      <c r="AC32" s="725"/>
      <c r="AD32" s="725"/>
      <c r="AE32" s="725"/>
      <c r="AF32" s="726"/>
      <c r="AG32" s="830"/>
      <c r="AH32" s="727"/>
      <c r="AI32" s="727"/>
      <c r="AJ32" s="728"/>
      <c r="AK32" s="729"/>
      <c r="AL32" s="768"/>
      <c r="AM32" s="730"/>
      <c r="AN32" s="844"/>
      <c r="AO32" s="731"/>
      <c r="AP32" s="732"/>
      <c r="AQ32" s="733"/>
      <c r="AR32" s="734"/>
      <c r="AS32" s="721"/>
      <c r="AT32" s="735"/>
    </row>
    <row r="33" spans="1:51" s="736" customFormat="1" ht="28.5" customHeight="1">
      <c r="A33" s="897"/>
      <c r="B33" s="710"/>
      <c r="C33" s="711"/>
      <c r="D33" s="710"/>
      <c r="E33" s="710"/>
      <c r="F33" s="700"/>
      <c r="G33" s="700"/>
      <c r="H33" s="712"/>
      <c r="I33" s="713"/>
      <c r="J33" s="702"/>
      <c r="K33" s="714"/>
      <c r="L33" s="715"/>
      <c r="M33" s="715"/>
      <c r="N33" s="716"/>
      <c r="O33" s="703"/>
      <c r="P33" s="717"/>
      <c r="Q33" s="718"/>
      <c r="R33" s="702"/>
      <c r="S33" s="714"/>
      <c r="T33" s="716"/>
      <c r="U33" s="719"/>
      <c r="V33" s="720"/>
      <c r="W33" s="842"/>
      <c r="X33" s="846"/>
      <c r="Y33" s="843"/>
      <c r="Z33" s="724"/>
      <c r="AA33" s="724"/>
      <c r="AB33" s="724"/>
      <c r="AC33" s="725"/>
      <c r="AD33" s="725"/>
      <c r="AE33" s="725"/>
      <c r="AF33" s="726"/>
      <c r="AG33" s="830"/>
      <c r="AH33" s="727"/>
      <c r="AI33" s="727"/>
      <c r="AJ33" s="728"/>
      <c r="AK33" s="729"/>
      <c r="AL33" s="768"/>
      <c r="AM33" s="730"/>
      <c r="AN33" s="844"/>
      <c r="AO33" s="731"/>
      <c r="AP33" s="732"/>
      <c r="AQ33" s="733"/>
      <c r="AR33" s="734"/>
      <c r="AS33" s="721"/>
      <c r="AT33" s="735"/>
    </row>
    <row r="34" spans="1:51" s="736" customFormat="1" ht="28.5" customHeight="1">
      <c r="A34" s="897"/>
      <c r="B34" s="710"/>
      <c r="C34" s="711"/>
      <c r="D34" s="710"/>
      <c r="E34" s="710"/>
      <c r="F34" s="700"/>
      <c r="G34" s="700"/>
      <c r="H34" s="712"/>
      <c r="I34" s="713"/>
      <c r="J34" s="702"/>
      <c r="K34" s="714"/>
      <c r="L34" s="715"/>
      <c r="M34" s="715"/>
      <c r="N34" s="716"/>
      <c r="O34" s="703"/>
      <c r="P34" s="717"/>
      <c r="Q34" s="718"/>
      <c r="R34" s="702"/>
      <c r="S34" s="714"/>
      <c r="T34" s="716"/>
      <c r="U34" s="719"/>
      <c r="V34" s="720"/>
      <c r="W34" s="842"/>
      <c r="X34" s="846"/>
      <c r="Y34" s="843"/>
      <c r="Z34" s="724"/>
      <c r="AA34" s="724"/>
      <c r="AB34" s="724"/>
      <c r="AC34" s="725"/>
      <c r="AD34" s="725"/>
      <c r="AE34" s="725"/>
      <c r="AF34" s="726"/>
      <c r="AG34" s="830"/>
      <c r="AH34" s="727"/>
      <c r="AI34" s="727"/>
      <c r="AJ34" s="728"/>
      <c r="AK34" s="729"/>
      <c r="AL34" s="768"/>
      <c r="AM34" s="730"/>
      <c r="AN34" s="844"/>
      <c r="AO34" s="731"/>
      <c r="AP34" s="732"/>
      <c r="AQ34" s="733"/>
      <c r="AR34" s="734"/>
      <c r="AS34" s="721"/>
      <c r="AT34" s="735"/>
    </row>
    <row r="35" spans="1:51" s="736" customFormat="1" ht="28.5" customHeight="1">
      <c r="A35" s="897"/>
      <c r="B35" s="710"/>
      <c r="C35" s="711"/>
      <c r="D35" s="710"/>
      <c r="E35" s="710"/>
      <c r="F35" s="700"/>
      <c r="G35" s="700"/>
      <c r="H35" s="712"/>
      <c r="I35" s="713"/>
      <c r="J35" s="702"/>
      <c r="K35" s="714"/>
      <c r="L35" s="715"/>
      <c r="M35" s="715"/>
      <c r="N35" s="716"/>
      <c r="O35" s="703"/>
      <c r="P35" s="717"/>
      <c r="Q35" s="718"/>
      <c r="R35" s="702"/>
      <c r="S35" s="714"/>
      <c r="T35" s="716"/>
      <c r="U35" s="719"/>
      <c r="V35" s="720"/>
      <c r="W35" s="842"/>
      <c r="X35" s="846"/>
      <c r="Y35" s="843"/>
      <c r="Z35" s="724"/>
      <c r="AA35" s="724"/>
      <c r="AB35" s="724"/>
      <c r="AC35" s="725"/>
      <c r="AD35" s="725"/>
      <c r="AE35" s="725"/>
      <c r="AF35" s="726"/>
      <c r="AG35" s="830"/>
      <c r="AH35" s="727"/>
      <c r="AI35" s="727"/>
      <c r="AJ35" s="728"/>
      <c r="AK35" s="729"/>
      <c r="AL35" s="768"/>
      <c r="AM35" s="730"/>
      <c r="AN35" s="844"/>
      <c r="AO35" s="731"/>
      <c r="AP35" s="732"/>
      <c r="AQ35" s="733"/>
      <c r="AR35" s="734"/>
      <c r="AS35" s="721"/>
      <c r="AT35" s="735"/>
    </row>
    <row r="36" spans="1:51" s="736" customFormat="1" ht="28.5" customHeight="1">
      <c r="A36" s="897"/>
      <c r="B36" s="710"/>
      <c r="C36" s="711"/>
      <c r="D36" s="710"/>
      <c r="E36" s="710"/>
      <c r="F36" s="700"/>
      <c r="G36" s="700"/>
      <c r="H36" s="712"/>
      <c r="I36" s="713"/>
      <c r="J36" s="702"/>
      <c r="K36" s="714"/>
      <c r="L36" s="715"/>
      <c r="M36" s="715"/>
      <c r="N36" s="716"/>
      <c r="O36" s="703"/>
      <c r="P36" s="717"/>
      <c r="Q36" s="718"/>
      <c r="R36" s="702"/>
      <c r="S36" s="714"/>
      <c r="T36" s="716"/>
      <c r="U36" s="719"/>
      <c r="V36" s="720"/>
      <c r="W36" s="842"/>
      <c r="X36" s="846"/>
      <c r="Y36" s="843"/>
      <c r="Z36" s="724"/>
      <c r="AA36" s="724"/>
      <c r="AB36" s="724"/>
      <c r="AC36" s="725"/>
      <c r="AD36" s="725"/>
      <c r="AE36" s="725"/>
      <c r="AF36" s="726"/>
      <c r="AG36" s="830"/>
      <c r="AH36" s="727"/>
      <c r="AI36" s="727"/>
      <c r="AJ36" s="728"/>
      <c r="AK36" s="729"/>
      <c r="AL36" s="768"/>
      <c r="AM36" s="730"/>
      <c r="AN36" s="844"/>
      <c r="AO36" s="731"/>
      <c r="AP36" s="732"/>
      <c r="AQ36" s="733"/>
      <c r="AR36" s="734"/>
      <c r="AS36" s="721"/>
      <c r="AT36" s="735"/>
    </row>
    <row r="37" spans="1:51" s="736" customFormat="1" ht="28.5" customHeight="1">
      <c r="A37" s="897"/>
      <c r="B37" s="710"/>
      <c r="C37" s="711"/>
      <c r="D37" s="710"/>
      <c r="E37" s="710"/>
      <c r="F37" s="700"/>
      <c r="G37" s="700"/>
      <c r="H37" s="712"/>
      <c r="I37" s="713"/>
      <c r="J37" s="702"/>
      <c r="K37" s="714"/>
      <c r="L37" s="715"/>
      <c r="M37" s="715"/>
      <c r="N37" s="716"/>
      <c r="O37" s="703"/>
      <c r="P37" s="717"/>
      <c r="Q37" s="718"/>
      <c r="R37" s="702"/>
      <c r="S37" s="714"/>
      <c r="T37" s="716"/>
      <c r="U37" s="719"/>
      <c r="V37" s="720"/>
      <c r="W37" s="842"/>
      <c r="X37" s="846"/>
      <c r="Y37" s="843"/>
      <c r="Z37" s="724"/>
      <c r="AA37" s="724"/>
      <c r="AB37" s="724"/>
      <c r="AC37" s="725"/>
      <c r="AD37" s="725"/>
      <c r="AE37" s="725"/>
      <c r="AF37" s="726"/>
      <c r="AG37" s="830"/>
      <c r="AH37" s="727"/>
      <c r="AI37" s="727"/>
      <c r="AJ37" s="728"/>
      <c r="AK37" s="729"/>
      <c r="AL37" s="768"/>
      <c r="AM37" s="730"/>
      <c r="AN37" s="844"/>
      <c r="AO37" s="731"/>
      <c r="AP37" s="732"/>
      <c r="AQ37" s="733"/>
      <c r="AR37" s="734"/>
      <c r="AS37" s="721"/>
      <c r="AT37" s="735"/>
    </row>
    <row r="38" spans="1:51" s="736" customFormat="1" ht="28.5" customHeight="1">
      <c r="A38" s="897"/>
      <c r="B38" s="710"/>
      <c r="C38" s="711"/>
      <c r="D38" s="710"/>
      <c r="E38" s="710"/>
      <c r="F38" s="700"/>
      <c r="G38" s="700"/>
      <c r="H38" s="712"/>
      <c r="I38" s="713"/>
      <c r="J38" s="702"/>
      <c r="K38" s="714"/>
      <c r="L38" s="715"/>
      <c r="M38" s="715"/>
      <c r="N38" s="716"/>
      <c r="O38" s="703"/>
      <c r="P38" s="717"/>
      <c r="Q38" s="718"/>
      <c r="R38" s="702"/>
      <c r="S38" s="714"/>
      <c r="T38" s="716"/>
      <c r="U38" s="719"/>
      <c r="V38" s="720"/>
      <c r="W38" s="842"/>
      <c r="X38" s="846"/>
      <c r="Y38" s="843"/>
      <c r="Z38" s="724"/>
      <c r="AA38" s="724"/>
      <c r="AB38" s="724"/>
      <c r="AC38" s="725"/>
      <c r="AD38" s="725"/>
      <c r="AE38" s="725"/>
      <c r="AF38" s="726"/>
      <c r="AG38" s="830"/>
      <c r="AH38" s="727"/>
      <c r="AI38" s="727"/>
      <c r="AJ38" s="728"/>
      <c r="AK38" s="729"/>
      <c r="AL38" s="768"/>
      <c r="AM38" s="730"/>
      <c r="AN38" s="844"/>
      <c r="AO38" s="731"/>
      <c r="AP38" s="732"/>
      <c r="AQ38" s="733"/>
      <c r="AR38" s="734"/>
      <c r="AS38" s="721"/>
      <c r="AT38" s="735"/>
    </row>
    <row r="39" spans="1:51" s="736" customFormat="1" ht="28.5" customHeight="1">
      <c r="A39" s="897"/>
      <c r="B39" s="710"/>
      <c r="C39" s="711"/>
      <c r="D39" s="710"/>
      <c r="E39" s="710"/>
      <c r="F39" s="700"/>
      <c r="G39" s="700"/>
      <c r="H39" s="712"/>
      <c r="I39" s="713"/>
      <c r="J39" s="702"/>
      <c r="K39" s="714"/>
      <c r="L39" s="715"/>
      <c r="M39" s="715"/>
      <c r="N39" s="716"/>
      <c r="O39" s="703"/>
      <c r="P39" s="717"/>
      <c r="Q39" s="718"/>
      <c r="R39" s="702"/>
      <c r="S39" s="714"/>
      <c r="T39" s="716"/>
      <c r="U39" s="719"/>
      <c r="V39" s="720"/>
      <c r="W39" s="842"/>
      <c r="X39" s="846"/>
      <c r="Y39" s="843"/>
      <c r="Z39" s="724"/>
      <c r="AA39" s="724"/>
      <c r="AB39" s="724"/>
      <c r="AC39" s="725"/>
      <c r="AD39" s="725"/>
      <c r="AE39" s="725"/>
      <c r="AF39" s="726"/>
      <c r="AG39" s="830"/>
      <c r="AH39" s="727"/>
      <c r="AI39" s="727"/>
      <c r="AJ39" s="728"/>
      <c r="AK39" s="729"/>
      <c r="AL39" s="768"/>
      <c r="AM39" s="730"/>
      <c r="AN39" s="844"/>
      <c r="AO39" s="731"/>
      <c r="AP39" s="732"/>
      <c r="AQ39" s="733"/>
      <c r="AR39" s="734"/>
      <c r="AS39" s="721"/>
      <c r="AT39" s="735"/>
    </row>
    <row r="40" spans="1:51" s="736" customFormat="1" ht="28.5" customHeight="1">
      <c r="A40" s="897"/>
      <c r="B40" s="710"/>
      <c r="C40" s="711"/>
      <c r="D40" s="710"/>
      <c r="E40" s="710"/>
      <c r="F40" s="700"/>
      <c r="G40" s="700"/>
      <c r="H40" s="712"/>
      <c r="I40" s="713"/>
      <c r="J40" s="702"/>
      <c r="K40" s="714"/>
      <c r="L40" s="715"/>
      <c r="M40" s="715"/>
      <c r="N40" s="716"/>
      <c r="O40" s="703"/>
      <c r="P40" s="717"/>
      <c r="Q40" s="718"/>
      <c r="R40" s="702"/>
      <c r="S40" s="714"/>
      <c r="T40" s="716"/>
      <c r="U40" s="719"/>
      <c r="V40" s="720"/>
      <c r="W40" s="842"/>
      <c r="X40" s="846"/>
      <c r="Y40" s="843"/>
      <c r="Z40" s="724"/>
      <c r="AA40" s="724"/>
      <c r="AB40" s="724"/>
      <c r="AC40" s="725"/>
      <c r="AD40" s="725"/>
      <c r="AE40" s="725"/>
      <c r="AF40" s="726"/>
      <c r="AG40" s="830"/>
      <c r="AH40" s="727"/>
      <c r="AI40" s="727"/>
      <c r="AJ40" s="728"/>
      <c r="AK40" s="729"/>
      <c r="AL40" s="768"/>
      <c r="AM40" s="730"/>
      <c r="AN40" s="844"/>
      <c r="AO40" s="731"/>
      <c r="AP40" s="732"/>
      <c r="AQ40" s="733"/>
      <c r="AR40" s="734"/>
      <c r="AS40" s="721"/>
      <c r="AT40" s="735"/>
    </row>
    <row r="41" spans="1:51" s="736" customFormat="1" ht="28.5" customHeight="1">
      <c r="A41" s="897"/>
      <c r="B41" s="710"/>
      <c r="C41" s="711"/>
      <c r="D41" s="710"/>
      <c r="E41" s="710"/>
      <c r="F41" s="700"/>
      <c r="G41" s="700"/>
      <c r="H41" s="712"/>
      <c r="I41" s="713"/>
      <c r="J41" s="702"/>
      <c r="K41" s="714"/>
      <c r="L41" s="715"/>
      <c r="M41" s="715"/>
      <c r="N41" s="716"/>
      <c r="O41" s="703"/>
      <c r="P41" s="717"/>
      <c r="Q41" s="718"/>
      <c r="R41" s="702"/>
      <c r="S41" s="714"/>
      <c r="T41" s="716"/>
      <c r="U41" s="719"/>
      <c r="V41" s="720"/>
      <c r="W41" s="842"/>
      <c r="X41" s="846"/>
      <c r="Y41" s="843"/>
      <c r="Z41" s="724"/>
      <c r="AA41" s="724"/>
      <c r="AB41" s="724"/>
      <c r="AC41" s="725"/>
      <c r="AD41" s="725"/>
      <c r="AE41" s="725"/>
      <c r="AF41" s="726"/>
      <c r="AG41" s="830"/>
      <c r="AH41" s="727"/>
      <c r="AI41" s="727"/>
      <c r="AJ41" s="728"/>
      <c r="AK41" s="729"/>
      <c r="AL41" s="768"/>
      <c r="AM41" s="730"/>
      <c r="AN41" s="844"/>
      <c r="AO41" s="731"/>
      <c r="AP41" s="732"/>
      <c r="AQ41" s="733"/>
      <c r="AR41" s="734"/>
      <c r="AS41" s="721"/>
      <c r="AT41" s="735"/>
    </row>
    <row r="42" spans="1:51" s="736" customFormat="1" ht="27.75" customHeight="1">
      <c r="A42" s="897"/>
      <c r="B42" s="710"/>
      <c r="C42" s="711"/>
      <c r="D42" s="710"/>
      <c r="E42" s="710"/>
      <c r="F42" s="700"/>
      <c r="G42" s="700"/>
      <c r="H42" s="712"/>
      <c r="I42" s="713"/>
      <c r="J42" s="702"/>
      <c r="K42" s="714"/>
      <c r="L42" s="715"/>
      <c r="M42" s="715"/>
      <c r="N42" s="716"/>
      <c r="O42" s="703"/>
      <c r="P42" s="717"/>
      <c r="Q42" s="718"/>
      <c r="R42" s="702"/>
      <c r="S42" s="714"/>
      <c r="T42" s="716"/>
      <c r="U42" s="719"/>
      <c r="V42" s="720"/>
      <c r="W42" s="842"/>
      <c r="X42" s="846"/>
      <c r="Y42" s="843"/>
      <c r="Z42" s="722"/>
      <c r="AA42" s="724"/>
      <c r="AB42" s="724"/>
      <c r="AC42" s="725"/>
      <c r="AD42" s="725"/>
      <c r="AE42" s="725"/>
      <c r="AF42" s="726"/>
      <c r="AG42" s="830"/>
      <c r="AH42" s="727"/>
      <c r="AI42" s="727"/>
      <c r="AJ42" s="728"/>
      <c r="AK42" s="729"/>
      <c r="AL42" s="768"/>
      <c r="AM42" s="730"/>
      <c r="AN42" s="844"/>
      <c r="AO42" s="731"/>
      <c r="AP42" s="732"/>
      <c r="AQ42" s="733"/>
      <c r="AR42" s="734"/>
      <c r="AS42" s="721"/>
      <c r="AT42" s="735"/>
    </row>
    <row r="43" spans="1:51" s="736" customFormat="1" ht="27.75" customHeight="1" thickBot="1">
      <c r="A43" s="794"/>
      <c r="B43" s="782"/>
      <c r="C43" s="783"/>
      <c r="D43" s="782"/>
      <c r="E43" s="782"/>
      <c r="F43" s="784"/>
      <c r="G43" s="784"/>
      <c r="H43" s="785"/>
      <c r="I43" s="788"/>
      <c r="J43" s="565"/>
      <c r="K43" s="796"/>
      <c r="L43" s="797"/>
      <c r="M43" s="798"/>
      <c r="N43" s="798"/>
      <c r="O43" s="691"/>
      <c r="P43" s="786"/>
      <c r="Q43" s="787"/>
      <c r="R43" s="702"/>
      <c r="S43" s="714"/>
      <c r="T43" s="716"/>
      <c r="U43" s="719"/>
      <c r="V43" s="720"/>
      <c r="W43" s="721"/>
      <c r="X43" s="722"/>
      <c r="Y43" s="723"/>
      <c r="Z43" s="722"/>
      <c r="AA43" s="724"/>
      <c r="AB43" s="724"/>
      <c r="AC43" s="725"/>
      <c r="AD43" s="725"/>
      <c r="AE43" s="725"/>
      <c r="AF43" s="726"/>
      <c r="AG43" s="830"/>
      <c r="AH43" s="727"/>
      <c r="AI43" s="727"/>
      <c r="AJ43" s="728"/>
      <c r="AK43" s="729"/>
      <c r="AL43" s="768"/>
      <c r="AM43" s="730"/>
      <c r="AN43" s="793"/>
      <c r="AO43" s="731"/>
      <c r="AP43" s="732"/>
      <c r="AQ43" s="733"/>
      <c r="AR43" s="734"/>
      <c r="AS43" s="721"/>
      <c r="AT43" s="735"/>
    </row>
    <row r="44" spans="1:51" s="433" customFormat="1" ht="28.5" customHeight="1" thickBot="1">
      <c r="A44" s="400" t="s">
        <v>237</v>
      </c>
      <c r="B44" s="401"/>
      <c r="C44" s="401"/>
      <c r="D44" s="401"/>
      <c r="E44" s="401"/>
      <c r="F44" s="401"/>
      <c r="G44" s="401"/>
      <c r="H44" s="401"/>
      <c r="I44" s="402"/>
      <c r="J44" s="403"/>
      <c r="K44" s="582"/>
      <c r="L44" s="582"/>
      <c r="M44" s="582"/>
      <c r="N44" s="582"/>
      <c r="O44" s="405">
        <f>K44+L44+M44+N44</f>
        <v>0</v>
      </c>
      <c r="P44" s="406">
        <f>SUM(P7:P43)</f>
        <v>0</v>
      </c>
      <c r="Q44" s="407">
        <f>SUM(Q7:Q43)</f>
        <v>0</v>
      </c>
      <c r="R44" s="408"/>
      <c r="S44" s="409"/>
      <c r="T44" s="404"/>
      <c r="U44" s="610"/>
      <c r="V44" s="411">
        <f>S44+T44+U44</f>
        <v>0</v>
      </c>
      <c r="W44" s="412">
        <f t="shared" ref="W44:AB44" si="0">SUM(W7:W43)</f>
        <v>0</v>
      </c>
      <c r="X44" s="413">
        <f t="shared" si="0"/>
        <v>0</v>
      </c>
      <c r="Y44" s="414">
        <f t="shared" si="0"/>
        <v>0</v>
      </c>
      <c r="Z44" s="415">
        <f t="shared" si="0"/>
        <v>0</v>
      </c>
      <c r="AA44" s="611">
        <f t="shared" si="0"/>
        <v>0</v>
      </c>
      <c r="AB44" s="612">
        <f t="shared" si="0"/>
        <v>0</v>
      </c>
      <c r="AC44" s="417">
        <f>V44+W44+X44</f>
        <v>0</v>
      </c>
      <c r="AD44" s="417">
        <f>V44+W44+Y44+AA44</f>
        <v>0</v>
      </c>
      <c r="AE44" s="418">
        <f>V44+W44+X44+Y44+Z44+AA44+AB44</f>
        <v>0</v>
      </c>
      <c r="AF44" s="419">
        <f>IF(S44&gt;0,O44/S44,0)</f>
        <v>0</v>
      </c>
      <c r="AG44" s="420"/>
      <c r="AH44" s="421"/>
      <c r="AI44" s="422"/>
      <c r="AJ44" s="423"/>
      <c r="AK44" s="613"/>
      <c r="AL44" s="614"/>
      <c r="AM44" s="426"/>
      <c r="AN44" s="427"/>
      <c r="AO44" s="299"/>
      <c r="AP44" s="428"/>
      <c r="AQ44" s="429"/>
      <c r="AR44" s="430"/>
      <c r="AS44" s="431">
        <f>V44-AP44</f>
        <v>0</v>
      </c>
      <c r="AT44" s="432">
        <f>V44-AR44</f>
        <v>0</v>
      </c>
      <c r="AW44" s="434" t="s">
        <v>89</v>
      </c>
      <c r="AX44" s="434" t="s">
        <v>306</v>
      </c>
      <c r="AY44" s="434" t="s">
        <v>90</v>
      </c>
    </row>
    <row r="45" spans="1:51" ht="28.5" hidden="1" customHeight="1" thickBot="1">
      <c r="A45" s="436"/>
      <c r="B45" s="437"/>
      <c r="C45" s="436"/>
      <c r="D45" s="436"/>
      <c r="E45" s="436"/>
      <c r="F45" s="436"/>
      <c r="G45" s="436"/>
      <c r="H45" s="436"/>
      <c r="I45" s="436"/>
      <c r="J45" s="436"/>
      <c r="K45" s="436"/>
      <c r="L45" s="436"/>
      <c r="M45" s="436"/>
      <c r="N45" s="436"/>
      <c r="O45" s="438"/>
      <c r="P45" s="436"/>
      <c r="Q45" s="436"/>
      <c r="R45" s="436"/>
      <c r="S45" s="436"/>
      <c r="T45" s="436"/>
      <c r="U45" s="436"/>
      <c r="V45" s="439"/>
      <c r="W45" s="436"/>
      <c r="X45" s="436"/>
      <c r="Y45" s="436"/>
      <c r="Z45" s="436"/>
      <c r="AA45" s="436"/>
      <c r="AB45" s="436"/>
      <c r="AC45" s="440"/>
      <c r="AD45" s="440"/>
      <c r="AE45" s="441"/>
      <c r="AF45" s="296"/>
      <c r="AH45" s="442"/>
      <c r="AI45" s="615"/>
      <c r="AJ45" s="616"/>
      <c r="AK45" s="617"/>
      <c r="AL45" s="617"/>
      <c r="AP45" s="444"/>
      <c r="AQ45" s="445"/>
      <c r="AR45" s="446"/>
      <c r="AS45" s="436"/>
      <c r="AT45" s="436"/>
      <c r="AV45" s="298"/>
    </row>
    <row r="46" spans="1:51" ht="18" hidden="1">
      <c r="A46" s="447" t="s">
        <v>91</v>
      </c>
      <c r="W46" s="297"/>
      <c r="X46" s="297"/>
      <c r="Y46" s="297"/>
      <c r="AE46" s="297"/>
      <c r="AF46" s="296"/>
      <c r="AI46" s="618"/>
      <c r="AJ46" s="619"/>
      <c r="AS46" s="448"/>
      <c r="AV46" s="298"/>
    </row>
    <row r="47" spans="1:51" s="453" customFormat="1" ht="25.5" hidden="1">
      <c r="A47" s="449" t="s">
        <v>40</v>
      </c>
      <c r="B47" s="449" t="s">
        <v>301</v>
      </c>
      <c r="C47" s="450" t="s">
        <v>128</v>
      </c>
      <c r="D47" s="450" t="s">
        <v>129</v>
      </c>
      <c r="E47" s="450"/>
      <c r="F47" s="450" t="s">
        <v>130</v>
      </c>
      <c r="G47" s="450"/>
      <c r="H47" s="450" t="s">
        <v>131</v>
      </c>
      <c r="I47" s="451" t="s">
        <v>92</v>
      </c>
      <c r="J47" s="449"/>
      <c r="K47" s="452" t="s">
        <v>93</v>
      </c>
      <c r="L47" s="452"/>
      <c r="N47" s="454"/>
      <c r="O47" s="454"/>
      <c r="P47" s="454"/>
      <c r="Q47" s="454"/>
      <c r="R47" s="454"/>
      <c r="S47" s="454"/>
      <c r="T47" s="454"/>
      <c r="AC47" s="456"/>
      <c r="AD47" s="456"/>
      <c r="AF47" s="457"/>
      <c r="AG47" s="458"/>
      <c r="AI47" s="620"/>
      <c r="AJ47" s="621"/>
      <c r="AK47" s="622"/>
      <c r="AL47" s="622"/>
      <c r="AO47" s="461"/>
      <c r="AV47" s="298"/>
      <c r="AW47" s="177"/>
      <c r="AX47" s="177"/>
      <c r="AY47" s="177"/>
    </row>
    <row r="48" spans="1:51" hidden="1">
      <c r="A48" s="511" t="s">
        <v>238</v>
      </c>
      <c r="B48" s="623" t="s">
        <v>123</v>
      </c>
      <c r="C48" s="478">
        <f>81000*1.95</f>
        <v>157950</v>
      </c>
      <c r="D48" s="591"/>
      <c r="E48" s="592"/>
      <c r="F48" s="592"/>
      <c r="G48" s="527"/>
      <c r="H48" s="527"/>
      <c r="I48" s="481">
        <f t="shared" ref="I48:I60" si="1">SUM(C48:H48)</f>
        <v>157950</v>
      </c>
      <c r="J48" s="482"/>
      <c r="K48" s="515"/>
      <c r="L48" s="515" t="s">
        <v>36</v>
      </c>
      <c r="N48" s="484"/>
      <c r="O48" s="484"/>
      <c r="P48" s="484"/>
      <c r="Q48" s="595"/>
      <c r="R48" s="484"/>
      <c r="S48" s="484"/>
      <c r="T48" s="487"/>
      <c r="AH48" s="177"/>
      <c r="AI48" s="618"/>
      <c r="AJ48" s="297"/>
      <c r="AK48" s="624"/>
      <c r="AL48" s="624"/>
      <c r="AM48" s="177"/>
      <c r="AN48" s="177"/>
      <c r="AO48" s="297"/>
      <c r="AR48" s="297"/>
      <c r="AU48" s="298"/>
    </row>
    <row r="49" spans="1:48" hidden="1">
      <c r="A49" s="511" t="s">
        <v>238</v>
      </c>
      <c r="B49" s="476" t="s">
        <v>123</v>
      </c>
      <c r="C49" s="591">
        <f>37908+37908+42282+46332+94770</f>
        <v>259200</v>
      </c>
      <c r="D49" s="591"/>
      <c r="E49" s="592"/>
      <c r="F49" s="592"/>
      <c r="G49" s="527"/>
      <c r="H49" s="527"/>
      <c r="I49" s="481">
        <f t="shared" si="1"/>
        <v>259200</v>
      </c>
      <c r="J49" s="482"/>
      <c r="K49" s="515" t="s">
        <v>239</v>
      </c>
      <c r="L49" s="515"/>
      <c r="N49" s="484"/>
      <c r="O49" s="484"/>
      <c r="P49" s="484"/>
      <c r="Q49" s="595"/>
      <c r="R49" s="484"/>
      <c r="S49" s="484"/>
      <c r="T49" s="487"/>
      <c r="AH49" s="177"/>
      <c r="AI49" s="618"/>
      <c r="AJ49" s="297"/>
      <c r="AK49" s="624"/>
      <c r="AL49" s="624"/>
      <c r="AM49" s="177"/>
      <c r="AN49" s="177"/>
      <c r="AO49" s="297"/>
      <c r="AR49" s="297"/>
      <c r="AU49" s="298"/>
    </row>
    <row r="50" spans="1:48" hidden="1">
      <c r="A50" s="625" t="s">
        <v>238</v>
      </c>
      <c r="B50" s="623" t="s">
        <v>123</v>
      </c>
      <c r="C50" s="478">
        <v>75816</v>
      </c>
      <c r="D50" s="591"/>
      <c r="E50" s="592"/>
      <c r="F50" s="592"/>
      <c r="G50" s="527"/>
      <c r="H50" s="527"/>
      <c r="I50" s="481">
        <f t="shared" si="1"/>
        <v>75816</v>
      </c>
      <c r="J50" s="482"/>
      <c r="K50" s="515" t="s">
        <v>239</v>
      </c>
      <c r="L50" s="515"/>
      <c r="N50" s="484"/>
      <c r="O50" s="484"/>
      <c r="P50" s="484"/>
      <c r="Q50" s="595"/>
      <c r="R50" s="484"/>
      <c r="S50" s="484"/>
      <c r="T50" s="487"/>
      <c r="AH50" s="177"/>
      <c r="AI50" s="618"/>
      <c r="AJ50" s="297"/>
      <c r="AK50" s="624"/>
      <c r="AL50" s="624"/>
      <c r="AM50" s="177"/>
      <c r="AN50" s="177"/>
      <c r="AO50" s="297"/>
      <c r="AR50" s="297"/>
      <c r="AU50" s="298"/>
    </row>
    <row r="51" spans="1:48" hidden="1">
      <c r="A51" s="625" t="s">
        <v>238</v>
      </c>
      <c r="B51" s="623" t="s">
        <v>123</v>
      </c>
      <c r="C51" s="478">
        <v>75816</v>
      </c>
      <c r="D51" s="591"/>
      <c r="E51" s="592"/>
      <c r="F51" s="592"/>
      <c r="G51" s="527"/>
      <c r="H51" s="527"/>
      <c r="I51" s="481">
        <f t="shared" si="1"/>
        <v>75816</v>
      </c>
      <c r="J51" s="482"/>
      <c r="K51" s="515" t="s">
        <v>239</v>
      </c>
      <c r="L51" s="515"/>
      <c r="N51" s="484"/>
      <c r="O51" s="484"/>
      <c r="P51" s="484"/>
      <c r="Q51" s="595"/>
      <c r="R51" s="484"/>
      <c r="S51" s="484"/>
      <c r="T51" s="487"/>
      <c r="AH51" s="177"/>
      <c r="AI51" s="618"/>
      <c r="AJ51" s="297"/>
      <c r="AK51" s="624"/>
      <c r="AL51" s="624"/>
      <c r="AM51" s="177"/>
      <c r="AN51" s="177"/>
      <c r="AO51" s="297"/>
      <c r="AR51" s="297"/>
      <c r="AU51" s="298"/>
    </row>
    <row r="52" spans="1:48" hidden="1">
      <c r="A52" s="625" t="s">
        <v>238</v>
      </c>
      <c r="B52" s="623" t="s">
        <v>123</v>
      </c>
      <c r="C52" s="478">
        <v>37908</v>
      </c>
      <c r="D52" s="591"/>
      <c r="E52" s="592"/>
      <c r="F52" s="592"/>
      <c r="G52" s="527"/>
      <c r="H52" s="527"/>
      <c r="I52" s="481">
        <f t="shared" si="1"/>
        <v>37908</v>
      </c>
      <c r="J52" s="482"/>
      <c r="K52" s="515" t="s">
        <v>239</v>
      </c>
      <c r="L52" s="515"/>
      <c r="N52" s="484"/>
      <c r="O52" s="484"/>
      <c r="P52" s="484"/>
      <c r="Q52" s="595"/>
      <c r="R52" s="484"/>
      <c r="S52" s="484"/>
      <c r="T52" s="487"/>
      <c r="AH52" s="177"/>
      <c r="AI52" s="618"/>
      <c r="AJ52" s="297"/>
      <c r="AK52" s="624"/>
      <c r="AL52" s="624"/>
      <c r="AM52" s="177"/>
      <c r="AN52" s="177"/>
      <c r="AO52" s="297"/>
      <c r="AR52" s="297"/>
      <c r="AU52" s="298"/>
    </row>
    <row r="53" spans="1:48" hidden="1">
      <c r="A53" s="625" t="s">
        <v>238</v>
      </c>
      <c r="B53" s="623" t="s">
        <v>123</v>
      </c>
      <c r="C53" s="478">
        <v>37908</v>
      </c>
      <c r="D53" s="591"/>
      <c r="E53" s="592"/>
      <c r="F53" s="592"/>
      <c r="G53" s="527"/>
      <c r="H53" s="527"/>
      <c r="I53" s="481">
        <f t="shared" si="1"/>
        <v>37908</v>
      </c>
      <c r="J53" s="482"/>
      <c r="K53" s="515" t="s">
        <v>239</v>
      </c>
      <c r="L53" s="515"/>
      <c r="N53" s="484"/>
      <c r="O53" s="484"/>
      <c r="P53" s="484"/>
      <c r="Q53" s="595"/>
      <c r="R53" s="484"/>
      <c r="S53" s="484"/>
      <c r="T53" s="487"/>
      <c r="AH53" s="177"/>
      <c r="AI53" s="618"/>
      <c r="AJ53" s="297"/>
      <c r="AK53" s="624"/>
      <c r="AL53" s="624"/>
      <c r="AM53" s="177"/>
      <c r="AN53" s="177"/>
      <c r="AO53" s="297"/>
      <c r="AR53" s="297"/>
      <c r="AU53" s="298"/>
    </row>
    <row r="54" spans="1:48" hidden="1">
      <c r="A54" s="625" t="s">
        <v>238</v>
      </c>
      <c r="B54" s="623" t="s">
        <v>123</v>
      </c>
      <c r="C54" s="478">
        <v>37908</v>
      </c>
      <c r="D54" s="591"/>
      <c r="E54" s="592"/>
      <c r="F54" s="592"/>
      <c r="G54" s="527"/>
      <c r="H54" s="527"/>
      <c r="I54" s="481">
        <f t="shared" si="1"/>
        <v>37908</v>
      </c>
      <c r="J54" s="482"/>
      <c r="K54" s="515" t="s">
        <v>239</v>
      </c>
      <c r="L54" s="515"/>
      <c r="N54" s="484"/>
      <c r="O54" s="484"/>
      <c r="P54" s="484"/>
      <c r="Q54" s="595"/>
      <c r="R54" s="484"/>
      <c r="S54" s="484"/>
      <c r="T54" s="487"/>
      <c r="AH54" s="177"/>
      <c r="AI54" s="618"/>
      <c r="AJ54" s="297"/>
      <c r="AK54" s="624"/>
      <c r="AL54" s="624"/>
      <c r="AM54" s="177"/>
      <c r="AN54" s="177"/>
      <c r="AO54" s="297"/>
      <c r="AR54" s="297"/>
      <c r="AU54" s="298"/>
      <c r="AV54" s="298"/>
    </row>
    <row r="55" spans="1:48" hidden="1">
      <c r="A55" s="625" t="s">
        <v>238</v>
      </c>
      <c r="B55" s="623" t="s">
        <v>123</v>
      </c>
      <c r="C55" s="478">
        <v>116964</v>
      </c>
      <c r="D55" s="591"/>
      <c r="E55" s="592"/>
      <c r="F55" s="592"/>
      <c r="G55" s="527"/>
      <c r="H55" s="527"/>
      <c r="I55" s="481">
        <f t="shared" si="1"/>
        <v>116964</v>
      </c>
      <c r="J55" s="482"/>
      <c r="K55" s="515" t="s">
        <v>240</v>
      </c>
      <c r="L55" s="515"/>
      <c r="N55" s="484"/>
      <c r="O55" s="484"/>
      <c r="P55" s="484"/>
      <c r="Q55" s="595"/>
      <c r="R55" s="484"/>
      <c r="S55" s="484"/>
      <c r="T55" s="487"/>
      <c r="AH55" s="177"/>
      <c r="AI55" s="618"/>
      <c r="AJ55" s="297"/>
      <c r="AK55" s="624"/>
      <c r="AL55" s="624"/>
      <c r="AM55" s="177"/>
      <c r="AN55" s="177"/>
      <c r="AO55" s="297"/>
      <c r="AR55" s="297"/>
      <c r="AU55" s="298"/>
      <c r="AV55" s="298"/>
    </row>
    <row r="56" spans="1:48" hidden="1">
      <c r="A56" s="625" t="s">
        <v>238</v>
      </c>
      <c r="B56" s="623" t="s">
        <v>123</v>
      </c>
      <c r="C56" s="478">
        <v>139536</v>
      </c>
      <c r="D56" s="591"/>
      <c r="E56" s="592"/>
      <c r="F56" s="592"/>
      <c r="G56" s="527"/>
      <c r="H56" s="527"/>
      <c r="I56" s="481">
        <f t="shared" si="1"/>
        <v>139536</v>
      </c>
      <c r="J56" s="482"/>
      <c r="K56" s="515" t="s">
        <v>240</v>
      </c>
      <c r="L56" s="515"/>
      <c r="N56" s="484"/>
      <c r="O56" s="484"/>
      <c r="P56" s="484"/>
      <c r="Q56" s="595"/>
      <c r="R56" s="484"/>
      <c r="S56" s="484"/>
      <c r="T56" s="487"/>
      <c r="AH56" s="177"/>
      <c r="AI56" s="618"/>
      <c r="AJ56" s="297"/>
      <c r="AK56" s="624"/>
      <c r="AL56" s="624"/>
      <c r="AM56" s="177"/>
      <c r="AN56" s="177"/>
      <c r="AO56" s="297"/>
      <c r="AR56" s="297"/>
      <c r="AU56" s="298"/>
      <c r="AV56" s="298"/>
    </row>
    <row r="57" spans="1:48" hidden="1">
      <c r="A57" s="625" t="s">
        <v>238</v>
      </c>
      <c r="B57" s="623" t="s">
        <v>123</v>
      </c>
      <c r="C57" s="478">
        <v>82080</v>
      </c>
      <c r="D57" s="591"/>
      <c r="E57" s="592"/>
      <c r="F57" s="592"/>
      <c r="G57" s="527"/>
      <c r="H57" s="527"/>
      <c r="I57" s="481">
        <f t="shared" si="1"/>
        <v>82080</v>
      </c>
      <c r="J57" s="482"/>
      <c r="K57" s="515" t="s">
        <v>240</v>
      </c>
      <c r="L57" s="515"/>
      <c r="N57" s="484"/>
      <c r="O57" s="484"/>
      <c r="P57" s="484"/>
      <c r="Q57" s="595"/>
      <c r="R57" s="484"/>
      <c r="S57" s="484"/>
      <c r="T57" s="487"/>
      <c r="AH57" s="177"/>
      <c r="AI57" s="618"/>
      <c r="AJ57" s="297"/>
      <c r="AK57" s="624"/>
      <c r="AL57" s="624"/>
      <c r="AM57" s="177"/>
      <c r="AN57" s="177"/>
      <c r="AO57" s="297"/>
      <c r="AR57" s="297"/>
      <c r="AU57" s="298"/>
      <c r="AV57" s="298"/>
    </row>
    <row r="58" spans="1:48" hidden="1">
      <c r="A58" s="625" t="s">
        <v>238</v>
      </c>
      <c r="B58" s="623" t="s">
        <v>123</v>
      </c>
      <c r="C58" s="478">
        <v>75924</v>
      </c>
      <c r="D58" s="591"/>
      <c r="E58" s="592"/>
      <c r="F58" s="592"/>
      <c r="G58" s="527"/>
      <c r="H58" s="527"/>
      <c r="I58" s="481">
        <f t="shared" si="1"/>
        <v>75924</v>
      </c>
      <c r="J58" s="482"/>
      <c r="K58" s="515" t="s">
        <v>240</v>
      </c>
      <c r="L58" s="515"/>
      <c r="N58" s="484"/>
      <c r="O58" s="484"/>
      <c r="P58" s="484"/>
      <c r="Q58" s="595"/>
      <c r="R58" s="484"/>
      <c r="S58" s="484"/>
      <c r="T58" s="487"/>
      <c r="AH58" s="177"/>
      <c r="AI58" s="618"/>
      <c r="AJ58" s="297"/>
      <c r="AK58" s="624"/>
      <c r="AL58" s="624"/>
      <c r="AM58" s="177"/>
      <c r="AN58" s="177"/>
      <c r="AO58" s="297"/>
      <c r="AR58" s="297"/>
      <c r="AU58" s="298"/>
      <c r="AV58" s="298"/>
    </row>
    <row r="59" spans="1:48" hidden="1">
      <c r="A59" s="625" t="s">
        <v>238</v>
      </c>
      <c r="B59" s="623" t="s">
        <v>123</v>
      </c>
      <c r="C59" s="478">
        <v>121068</v>
      </c>
      <c r="D59" s="591"/>
      <c r="E59" s="592"/>
      <c r="F59" s="592"/>
      <c r="G59" s="527"/>
      <c r="H59" s="527"/>
      <c r="I59" s="481">
        <f t="shared" si="1"/>
        <v>121068</v>
      </c>
      <c r="J59" s="482"/>
      <c r="K59" s="515" t="s">
        <v>240</v>
      </c>
      <c r="L59" s="515"/>
      <c r="N59" s="484"/>
      <c r="O59" s="484"/>
      <c r="P59" s="484"/>
      <c r="Q59" s="595"/>
      <c r="R59" s="484"/>
      <c r="S59" s="484"/>
      <c r="T59" s="487"/>
      <c r="AH59" s="177"/>
      <c r="AI59" s="618"/>
      <c r="AJ59" s="297"/>
      <c r="AK59" s="624"/>
      <c r="AL59" s="624"/>
      <c r="AM59" s="177"/>
      <c r="AN59" s="177"/>
      <c r="AO59" s="297"/>
      <c r="AR59" s="297"/>
      <c r="AU59" s="298"/>
      <c r="AV59" s="298"/>
    </row>
    <row r="60" spans="1:48" hidden="1">
      <c r="A60" s="625" t="s">
        <v>238</v>
      </c>
      <c r="B60" s="623" t="s">
        <v>123</v>
      </c>
      <c r="C60" s="478">
        <v>123120</v>
      </c>
      <c r="D60" s="591"/>
      <c r="E60" s="592"/>
      <c r="F60" s="592"/>
      <c r="G60" s="527"/>
      <c r="H60" s="527"/>
      <c r="I60" s="481">
        <f t="shared" si="1"/>
        <v>123120</v>
      </c>
      <c r="J60" s="482"/>
      <c r="K60" s="515" t="s">
        <v>240</v>
      </c>
      <c r="L60" s="515"/>
      <c r="N60" s="484"/>
      <c r="O60" s="484"/>
      <c r="P60" s="484"/>
      <c r="Q60" s="595"/>
      <c r="R60" s="484"/>
      <c r="S60" s="484"/>
      <c r="T60" s="487"/>
      <c r="AH60" s="177"/>
      <c r="AI60" s="618"/>
      <c r="AJ60" s="297"/>
      <c r="AK60" s="624"/>
      <c r="AL60" s="624"/>
      <c r="AM60" s="177"/>
      <c r="AN60" s="177"/>
      <c r="AO60" s="297"/>
      <c r="AR60" s="297"/>
      <c r="AU60" s="298"/>
      <c r="AV60" s="298"/>
    </row>
    <row r="61" spans="1:48" hidden="1">
      <c r="A61" s="511" t="s">
        <v>241</v>
      </c>
      <c r="B61" s="476" t="s">
        <v>242</v>
      </c>
      <c r="C61" s="591">
        <v>142152.5</v>
      </c>
      <c r="D61" s="591"/>
      <c r="E61" s="592"/>
      <c r="F61" s="592"/>
      <c r="G61" s="527"/>
      <c r="H61" s="527"/>
      <c r="I61" s="481">
        <f t="shared" ref="I61:I67" si="2">SUM(C61:H61)</f>
        <v>142152.5</v>
      </c>
      <c r="J61" s="482"/>
      <c r="K61" s="515"/>
      <c r="L61" s="515"/>
      <c r="N61" s="484"/>
      <c r="O61" s="484"/>
      <c r="P61" s="484"/>
      <c r="Q61" s="595"/>
      <c r="R61" s="484"/>
      <c r="S61" s="484"/>
      <c r="T61" s="487"/>
      <c r="AH61" s="177"/>
      <c r="AI61" s="618"/>
      <c r="AJ61" s="297"/>
      <c r="AK61" s="624"/>
      <c r="AL61" s="624"/>
      <c r="AM61" s="177"/>
      <c r="AN61" s="177"/>
      <c r="AO61" s="297"/>
      <c r="AR61" s="297"/>
      <c r="AU61" s="298"/>
      <c r="AV61" s="298"/>
    </row>
    <row r="62" spans="1:48" hidden="1">
      <c r="A62" s="511" t="s">
        <v>233</v>
      </c>
      <c r="B62" s="476" t="s">
        <v>98</v>
      </c>
      <c r="C62" s="591">
        <v>9.1999999999999993</v>
      </c>
      <c r="D62" s="591"/>
      <c r="E62" s="592"/>
      <c r="F62" s="592"/>
      <c r="G62" s="527"/>
      <c r="H62" s="527"/>
      <c r="I62" s="481">
        <f t="shared" si="2"/>
        <v>9.1999999999999993</v>
      </c>
      <c r="J62" s="482"/>
      <c r="K62" s="515"/>
      <c r="L62" s="515"/>
      <c r="N62" s="484"/>
      <c r="O62" s="484"/>
      <c r="P62" s="484"/>
      <c r="Q62" s="595"/>
      <c r="R62" s="484"/>
      <c r="S62" s="484"/>
      <c r="T62" s="487"/>
      <c r="AH62" s="177"/>
      <c r="AI62" s="618"/>
      <c r="AJ62" s="297"/>
      <c r="AK62" s="624"/>
      <c r="AL62" s="624"/>
      <c r="AM62" s="177"/>
      <c r="AN62" s="177"/>
      <c r="AO62" s="297"/>
      <c r="AR62" s="297"/>
      <c r="AU62" s="298"/>
      <c r="AV62" s="298"/>
    </row>
    <row r="63" spans="1:48" hidden="1">
      <c r="A63" s="511" t="s">
        <v>243</v>
      </c>
      <c r="B63" s="476" t="s">
        <v>244</v>
      </c>
      <c r="C63" s="591">
        <v>200000</v>
      </c>
      <c r="D63" s="591"/>
      <c r="E63" s="592"/>
      <c r="F63" s="592"/>
      <c r="G63" s="527"/>
      <c r="H63" s="527"/>
      <c r="I63" s="481">
        <f t="shared" si="2"/>
        <v>200000</v>
      </c>
      <c r="J63" s="482"/>
      <c r="K63" s="515" t="s">
        <v>245</v>
      </c>
      <c r="L63" s="515"/>
      <c r="N63" s="484"/>
      <c r="O63" s="484"/>
      <c r="P63" s="484"/>
      <c r="Q63" s="595"/>
      <c r="R63" s="484"/>
      <c r="S63" s="484"/>
      <c r="T63" s="487"/>
      <c r="AH63" s="177"/>
      <c r="AI63" s="618"/>
      <c r="AJ63" s="297"/>
      <c r="AK63" s="624"/>
      <c r="AL63" s="624"/>
      <c r="AM63" s="177"/>
      <c r="AN63" s="177"/>
      <c r="AO63" s="297"/>
      <c r="AR63" s="297"/>
      <c r="AU63" s="298"/>
      <c r="AV63" s="298"/>
    </row>
    <row r="64" spans="1:48" hidden="1">
      <c r="A64" s="511" t="s">
        <v>243</v>
      </c>
      <c r="B64" s="476" t="s">
        <v>98</v>
      </c>
      <c r="C64" s="591">
        <v>499511</v>
      </c>
      <c r="D64" s="591"/>
      <c r="E64" s="592"/>
      <c r="F64" s="592"/>
      <c r="G64" s="527"/>
      <c r="H64" s="527"/>
      <c r="I64" s="481">
        <f t="shared" si="2"/>
        <v>499511</v>
      </c>
      <c r="J64" s="482"/>
      <c r="K64" s="515"/>
      <c r="L64" s="515"/>
      <c r="N64" s="484"/>
      <c r="O64" s="484"/>
      <c r="P64" s="484"/>
      <c r="Q64" s="595"/>
      <c r="R64" s="484"/>
      <c r="S64" s="484"/>
      <c r="T64" s="487"/>
      <c r="AH64" s="177"/>
      <c r="AI64" s="618"/>
      <c r="AJ64" s="297"/>
      <c r="AK64" s="624"/>
      <c r="AL64" s="624"/>
      <c r="AM64" s="177"/>
      <c r="AN64" s="177"/>
      <c r="AO64" s="297"/>
      <c r="AR64" s="297"/>
      <c r="AU64" s="298"/>
    </row>
    <row r="65" spans="1:47" hidden="1">
      <c r="A65" s="511" t="s">
        <v>246</v>
      </c>
      <c r="B65" s="476" t="s">
        <v>247</v>
      </c>
      <c r="C65" s="591">
        <f>941*0.441</f>
        <v>414.98099999999999</v>
      </c>
      <c r="D65" s="591"/>
      <c r="E65" s="592"/>
      <c r="F65" s="592"/>
      <c r="G65" s="527"/>
      <c r="H65" s="527"/>
      <c r="I65" s="481">
        <f t="shared" si="2"/>
        <v>414.98099999999999</v>
      </c>
      <c r="J65" s="482"/>
      <c r="K65" s="515" t="s">
        <v>248</v>
      </c>
      <c r="L65" s="515" t="s">
        <v>36</v>
      </c>
      <c r="N65" s="484"/>
      <c r="O65" s="484"/>
      <c r="P65" s="484"/>
      <c r="Q65" s="595"/>
      <c r="R65" s="484"/>
      <c r="S65" s="484"/>
      <c r="T65" s="487"/>
      <c r="AH65" s="177"/>
      <c r="AI65" s="618"/>
      <c r="AJ65" s="297"/>
      <c r="AK65" s="624"/>
      <c r="AL65" s="624"/>
      <c r="AM65" s="177"/>
      <c r="AN65" s="177"/>
      <c r="AO65" s="297"/>
      <c r="AR65" s="297"/>
      <c r="AU65" s="298"/>
    </row>
    <row r="66" spans="1:47" hidden="1">
      <c r="A66" s="511" t="s">
        <v>246</v>
      </c>
      <c r="B66" s="476" t="s">
        <v>247</v>
      </c>
      <c r="C66" s="591">
        <v>12957.46</v>
      </c>
      <c r="D66" s="591"/>
      <c r="E66" s="592"/>
      <c r="F66" s="592"/>
      <c r="G66" s="527"/>
      <c r="H66" s="527"/>
      <c r="I66" s="481">
        <f t="shared" si="2"/>
        <v>12957.46</v>
      </c>
      <c r="J66" s="482"/>
      <c r="K66" s="515" t="s">
        <v>248</v>
      </c>
      <c r="L66" s="515" t="s">
        <v>36</v>
      </c>
      <c r="N66" s="484"/>
      <c r="O66" s="484"/>
      <c r="P66" s="484"/>
      <c r="Q66" s="595"/>
      <c r="R66" s="484"/>
      <c r="S66" s="484"/>
      <c r="T66" s="487"/>
      <c r="AH66" s="177"/>
      <c r="AI66" s="618"/>
      <c r="AJ66" s="297"/>
      <c r="AK66" s="624"/>
      <c r="AL66" s="624"/>
      <c r="AM66" s="177"/>
      <c r="AN66" s="177"/>
      <c r="AO66" s="297"/>
      <c r="AR66" s="297"/>
      <c r="AU66" s="298"/>
    </row>
    <row r="67" spans="1:47" hidden="1">
      <c r="A67" s="511" t="s">
        <v>246</v>
      </c>
      <c r="B67" s="476" t="s">
        <v>247</v>
      </c>
      <c r="C67" s="591">
        <v>18301.5</v>
      </c>
      <c r="D67" s="591"/>
      <c r="E67" s="592"/>
      <c r="F67" s="592"/>
      <c r="G67" s="527"/>
      <c r="H67" s="527"/>
      <c r="I67" s="481">
        <f t="shared" si="2"/>
        <v>18301.5</v>
      </c>
      <c r="J67" s="482"/>
      <c r="K67" s="515" t="s">
        <v>248</v>
      </c>
      <c r="L67" s="515" t="s">
        <v>36</v>
      </c>
      <c r="N67" s="484"/>
      <c r="O67" s="484"/>
      <c r="P67" s="484"/>
      <c r="Q67" s="595"/>
      <c r="R67" s="484"/>
      <c r="S67" s="484"/>
      <c r="T67" s="487"/>
      <c r="AH67" s="177"/>
      <c r="AI67" s="618"/>
      <c r="AJ67" s="297"/>
      <c r="AK67" s="624"/>
      <c r="AL67" s="624"/>
      <c r="AM67" s="177"/>
      <c r="AN67" s="177"/>
      <c r="AO67" s="297"/>
      <c r="AR67" s="297"/>
      <c r="AU67" s="298"/>
    </row>
    <row r="68" spans="1:47" hidden="1">
      <c r="A68" s="511" t="s">
        <v>246</v>
      </c>
      <c r="B68" s="476" t="s">
        <v>123</v>
      </c>
      <c r="C68" s="591">
        <f>13230+131.25+58212</f>
        <v>71573.25</v>
      </c>
      <c r="D68" s="591"/>
      <c r="E68" s="592"/>
      <c r="F68" s="592"/>
      <c r="G68" s="527"/>
      <c r="H68" s="527"/>
      <c r="I68" s="481">
        <f t="shared" ref="I68:I75" si="3">SUM(C68:H68)</f>
        <v>71573.25</v>
      </c>
      <c r="J68" s="482"/>
      <c r="K68" s="515" t="s">
        <v>249</v>
      </c>
      <c r="L68" s="515"/>
      <c r="N68" s="484"/>
      <c r="O68" s="484"/>
      <c r="P68" s="484"/>
      <c r="Q68" s="595"/>
      <c r="R68" s="484"/>
      <c r="S68" s="484"/>
      <c r="T68" s="487"/>
      <c r="AH68" s="177"/>
      <c r="AI68" s="618"/>
      <c r="AJ68" s="297"/>
      <c r="AK68" s="624"/>
      <c r="AL68" s="624"/>
      <c r="AM68" s="177"/>
      <c r="AN68" s="177"/>
      <c r="AO68" s="297"/>
      <c r="AR68" s="297"/>
      <c r="AU68" s="298"/>
    </row>
    <row r="69" spans="1:47" hidden="1">
      <c r="A69" s="511" t="s">
        <v>246</v>
      </c>
      <c r="B69" s="476" t="s">
        <v>250</v>
      </c>
      <c r="C69" s="591">
        <f>-8000*0.441</f>
        <v>-3528</v>
      </c>
      <c r="D69" s="591"/>
      <c r="E69" s="592"/>
      <c r="F69" s="592"/>
      <c r="G69" s="527"/>
      <c r="H69" s="527"/>
      <c r="I69" s="481">
        <f t="shared" si="3"/>
        <v>-3528</v>
      </c>
      <c r="J69" s="482"/>
      <c r="K69" s="515"/>
      <c r="L69" s="515"/>
      <c r="N69" s="484"/>
      <c r="O69" s="484"/>
      <c r="P69" s="484"/>
      <c r="Q69" s="595"/>
      <c r="R69" s="484"/>
      <c r="S69" s="484"/>
      <c r="T69" s="487"/>
      <c r="AH69" s="177"/>
      <c r="AI69" s="618"/>
      <c r="AJ69" s="297"/>
      <c r="AK69" s="624"/>
      <c r="AL69" s="624"/>
      <c r="AM69" s="177"/>
      <c r="AN69" s="177"/>
      <c r="AO69" s="297"/>
      <c r="AR69" s="297"/>
      <c r="AU69" s="298"/>
    </row>
    <row r="70" spans="1:47" hidden="1">
      <c r="A70" s="511" t="s">
        <v>251</v>
      </c>
      <c r="B70" s="476" t="s">
        <v>242</v>
      </c>
      <c r="C70" s="591">
        <v>72448</v>
      </c>
      <c r="D70" s="591"/>
      <c r="E70" s="592"/>
      <c r="F70" s="592"/>
      <c r="G70" s="527"/>
      <c r="H70" s="527"/>
      <c r="I70" s="481">
        <f t="shared" si="3"/>
        <v>72448</v>
      </c>
      <c r="J70" s="482"/>
      <c r="K70" s="515"/>
      <c r="L70" s="515"/>
      <c r="N70" s="484"/>
      <c r="O70" s="484"/>
      <c r="P70" s="484"/>
      <c r="Q70" s="595"/>
      <c r="R70" s="484"/>
      <c r="S70" s="484"/>
      <c r="T70" s="487"/>
      <c r="AH70" s="177"/>
      <c r="AI70" s="618"/>
      <c r="AJ70" s="297"/>
      <c r="AK70" s="624"/>
      <c r="AL70" s="624"/>
      <c r="AM70" s="177"/>
      <c r="AN70" s="177"/>
      <c r="AO70" s="297"/>
      <c r="AR70" s="297"/>
      <c r="AU70" s="298"/>
    </row>
    <row r="71" spans="1:47" hidden="1">
      <c r="A71" s="511" t="s">
        <v>234</v>
      </c>
      <c r="B71" s="476" t="s">
        <v>96</v>
      </c>
      <c r="C71" s="591">
        <v>14000</v>
      </c>
      <c r="D71" s="591"/>
      <c r="E71" s="592"/>
      <c r="F71" s="592"/>
      <c r="G71" s="527"/>
      <c r="H71" s="527"/>
      <c r="I71" s="481">
        <f t="shared" si="3"/>
        <v>14000</v>
      </c>
      <c r="J71" s="482"/>
      <c r="K71" s="515" t="s">
        <v>252</v>
      </c>
      <c r="L71" s="515"/>
      <c r="N71" s="484"/>
      <c r="O71" s="484"/>
      <c r="P71" s="484"/>
      <c r="Q71" s="595"/>
      <c r="R71" s="484"/>
      <c r="S71" s="484"/>
      <c r="T71" s="487"/>
      <c r="AH71" s="177"/>
      <c r="AI71" s="618"/>
      <c r="AJ71" s="297"/>
      <c r="AK71" s="624"/>
      <c r="AL71" s="624"/>
      <c r="AM71" s="177"/>
      <c r="AN71" s="177"/>
      <c r="AO71" s="297"/>
      <c r="AR71" s="297"/>
      <c r="AU71" s="298"/>
    </row>
    <row r="72" spans="1:47" hidden="1">
      <c r="A72" s="511" t="s">
        <v>234</v>
      </c>
      <c r="B72" s="476" t="s">
        <v>96</v>
      </c>
      <c r="C72" s="591">
        <v>9000</v>
      </c>
      <c r="D72" s="591"/>
      <c r="E72" s="592"/>
      <c r="F72" s="592"/>
      <c r="G72" s="527"/>
      <c r="H72" s="527"/>
      <c r="I72" s="481">
        <f t="shared" si="3"/>
        <v>9000</v>
      </c>
      <c r="J72" s="482"/>
      <c r="K72" s="515" t="s">
        <v>253</v>
      </c>
      <c r="L72" s="515"/>
      <c r="N72" s="484"/>
      <c r="O72" s="484"/>
      <c r="P72" s="484"/>
      <c r="Q72" s="595"/>
      <c r="R72" s="484"/>
      <c r="S72" s="484"/>
      <c r="T72" s="487"/>
      <c r="AH72" s="177"/>
      <c r="AI72" s="618"/>
      <c r="AJ72" s="297"/>
      <c r="AK72" s="624"/>
      <c r="AL72" s="624"/>
      <c r="AM72" s="177"/>
      <c r="AN72" s="177"/>
      <c r="AO72" s="297"/>
      <c r="AR72" s="297"/>
      <c r="AU72" s="298"/>
    </row>
    <row r="73" spans="1:47" hidden="1">
      <c r="A73" s="511" t="s">
        <v>236</v>
      </c>
      <c r="B73" s="476" t="s">
        <v>235</v>
      </c>
      <c r="C73" s="626">
        <v>156900</v>
      </c>
      <c r="D73" s="591"/>
      <c r="E73" s="592"/>
      <c r="F73" s="592"/>
      <c r="G73" s="527"/>
      <c r="H73" s="527"/>
      <c r="I73" s="481">
        <f t="shared" si="3"/>
        <v>156900</v>
      </c>
      <c r="J73" s="482"/>
      <c r="K73" s="515"/>
      <c r="L73" s="515"/>
      <c r="N73" s="484"/>
      <c r="O73" s="484"/>
      <c r="P73" s="484"/>
      <c r="Q73" s="595"/>
      <c r="R73" s="484"/>
      <c r="S73" s="484"/>
      <c r="T73" s="487"/>
      <c r="AH73" s="177"/>
      <c r="AI73" s="618"/>
      <c r="AJ73" s="297"/>
      <c r="AK73" s="624"/>
      <c r="AL73" s="624"/>
      <c r="AM73" s="177"/>
      <c r="AN73" s="177"/>
      <c r="AO73" s="297"/>
      <c r="AR73" s="297"/>
      <c r="AU73" s="298"/>
    </row>
    <row r="74" spans="1:47" hidden="1">
      <c r="A74" s="511" t="s">
        <v>254</v>
      </c>
      <c r="B74" s="476" t="s">
        <v>235</v>
      </c>
      <c r="C74" s="477">
        <v>14600</v>
      </c>
      <c r="D74" s="591"/>
      <c r="E74" s="592"/>
      <c r="F74" s="592"/>
      <c r="G74" s="527"/>
      <c r="H74" s="527"/>
      <c r="I74" s="481">
        <f t="shared" si="3"/>
        <v>14600</v>
      </c>
      <c r="J74" s="482"/>
      <c r="K74" s="515"/>
      <c r="L74" s="515"/>
      <c r="N74" s="484"/>
      <c r="O74" s="484"/>
      <c r="P74" s="484"/>
      <c r="Q74" s="595"/>
      <c r="R74" s="484"/>
      <c r="S74" s="484"/>
      <c r="T74" s="487"/>
      <c r="AH74" s="177"/>
      <c r="AI74" s="618"/>
      <c r="AJ74" s="297"/>
      <c r="AK74" s="624"/>
      <c r="AL74" s="624"/>
      <c r="AM74" s="177"/>
      <c r="AN74" s="177"/>
      <c r="AO74" s="297"/>
      <c r="AR74" s="297"/>
      <c r="AU74" s="298"/>
    </row>
    <row r="75" spans="1:47" hidden="1">
      <c r="A75" s="625"/>
      <c r="B75" s="476"/>
      <c r="C75" s="477"/>
      <c r="D75" s="591"/>
      <c r="E75" s="592"/>
      <c r="F75" s="592"/>
      <c r="G75" s="527"/>
      <c r="H75" s="527"/>
      <c r="I75" s="481">
        <f t="shared" si="3"/>
        <v>0</v>
      </c>
      <c r="J75" s="482"/>
      <c r="K75" s="515"/>
      <c r="L75" s="515"/>
      <c r="N75" s="484"/>
      <c r="O75" s="484"/>
      <c r="P75" s="484"/>
      <c r="Q75" s="595"/>
      <c r="R75" s="484"/>
      <c r="S75" s="484"/>
      <c r="T75" s="487"/>
      <c r="AH75" s="177"/>
      <c r="AI75" s="618"/>
      <c r="AJ75" s="297"/>
      <c r="AK75" s="624"/>
      <c r="AL75" s="624"/>
      <c r="AM75" s="177"/>
      <c r="AN75" s="177"/>
      <c r="AO75" s="297"/>
      <c r="AR75" s="297"/>
      <c r="AU75" s="298"/>
    </row>
    <row r="76" spans="1:47" hidden="1">
      <c r="A76" s="489" t="s">
        <v>36</v>
      </c>
      <c r="B76" s="490" t="s">
        <v>94</v>
      </c>
      <c r="C76" s="491">
        <f>SUM(C48:C75)</f>
        <v>2549537.8910000003</v>
      </c>
      <c r="D76" s="491">
        <f>SUM(D48:D75)</f>
        <v>0</v>
      </c>
      <c r="E76" s="491"/>
      <c r="F76" s="491">
        <f>SUM(F48:F75)</f>
        <v>0</v>
      </c>
      <c r="G76" s="491"/>
      <c r="H76" s="491">
        <f>SUM(H48:H75)</f>
        <v>0</v>
      </c>
      <c r="I76" s="491">
        <f>SUM(I48:I75)</f>
        <v>2549537.8910000003</v>
      </c>
      <c r="J76" s="492"/>
      <c r="K76" s="493" t="s">
        <v>36</v>
      </c>
      <c r="L76" s="493" t="s">
        <v>36</v>
      </c>
      <c r="N76" s="484"/>
      <c r="O76" s="494"/>
      <c r="P76" s="494"/>
      <c r="Q76" s="495"/>
      <c r="R76" s="494"/>
      <c r="S76" s="494"/>
      <c r="T76" s="494"/>
      <c r="AH76" s="177"/>
      <c r="AI76" s="618"/>
      <c r="AJ76" s="297"/>
      <c r="AK76" s="624"/>
      <c r="AL76" s="624"/>
      <c r="AM76" s="177"/>
      <c r="AN76" s="177"/>
      <c r="AO76" s="297"/>
      <c r="AR76" s="297"/>
      <c r="AU76" s="298"/>
    </row>
    <row r="77" spans="1:47" ht="18" hidden="1">
      <c r="A77" s="447"/>
      <c r="C77" s="177" t="s">
        <v>36</v>
      </c>
      <c r="D77" s="177" t="s">
        <v>36</v>
      </c>
      <c r="N77" s="484"/>
      <c r="AE77" s="297"/>
      <c r="AF77" s="296"/>
      <c r="AI77" s="618"/>
    </row>
    <row r="78" spans="1:47" ht="18" hidden="1">
      <c r="A78" s="496" t="s">
        <v>302</v>
      </c>
      <c r="D78" s="177" t="s">
        <v>36</v>
      </c>
      <c r="AE78" s="298"/>
      <c r="AF78" s="497"/>
      <c r="AG78" s="498"/>
      <c r="AH78" s="299"/>
      <c r="AI78" s="627"/>
      <c r="AJ78" s="298"/>
      <c r="AK78" s="628"/>
      <c r="AL78" s="628"/>
      <c r="AM78" s="177"/>
      <c r="AN78" s="177"/>
      <c r="AO78" s="297"/>
    </row>
    <row r="79" spans="1:47" ht="25.5" hidden="1" customHeight="1">
      <c r="A79" s="449" t="s">
        <v>40</v>
      </c>
      <c r="B79" s="449" t="s">
        <v>95</v>
      </c>
      <c r="C79" s="449" t="s">
        <v>96</v>
      </c>
      <c r="D79" s="449" t="s">
        <v>255</v>
      </c>
      <c r="E79" s="449"/>
      <c r="F79" s="449" t="s">
        <v>99</v>
      </c>
      <c r="G79" s="449"/>
      <c r="H79" s="449" t="s">
        <v>100</v>
      </c>
      <c r="I79" s="451" t="s">
        <v>101</v>
      </c>
      <c r="J79" s="1242" t="s">
        <v>93</v>
      </c>
      <c r="K79" s="1243"/>
      <c r="L79" s="1243"/>
      <c r="M79" s="1243"/>
      <c r="AF79" s="298"/>
      <c r="AG79" s="497"/>
      <c r="AH79" s="498"/>
      <c r="AI79" s="299"/>
      <c r="AJ79" s="627"/>
      <c r="AK79" s="298"/>
      <c r="AL79" s="628"/>
      <c r="AM79" s="628"/>
      <c r="AN79" s="177"/>
      <c r="AO79" s="177"/>
      <c r="AP79" s="297"/>
    </row>
    <row r="80" spans="1:47" hidden="1">
      <c r="A80" s="475" t="s">
        <v>256</v>
      </c>
      <c r="B80" s="476"/>
      <c r="C80" s="476"/>
      <c r="D80" s="476"/>
      <c r="E80" s="476"/>
      <c r="F80" s="476">
        <v>263748</v>
      </c>
      <c r="G80" s="476"/>
      <c r="H80" s="527"/>
      <c r="I80" s="629">
        <f>SUM(B80:H80)</f>
        <v>263748</v>
      </c>
      <c r="J80" s="531" t="s">
        <v>257</v>
      </c>
      <c r="K80" s="630"/>
      <c r="L80" s="630"/>
      <c r="M80" s="630"/>
      <c r="AF80" s="297"/>
      <c r="AH80" s="296"/>
      <c r="AI80" s="297"/>
      <c r="AK80" s="177"/>
      <c r="AL80" s="298"/>
      <c r="AN80" s="299"/>
      <c r="AO80" s="177"/>
    </row>
    <row r="81" spans="1:42" hidden="1">
      <c r="A81" s="631" t="s">
        <v>258</v>
      </c>
      <c r="B81" s="476"/>
      <c r="C81" s="476"/>
      <c r="D81" s="476"/>
      <c r="E81" s="476"/>
      <c r="F81" s="476"/>
      <c r="G81" s="476"/>
      <c r="H81" s="476">
        <v>9</v>
      </c>
      <c r="I81" s="629">
        <f t="shared" ref="I81:I94" si="4">SUM(B81:H81)</f>
        <v>9</v>
      </c>
      <c r="J81" s="531"/>
      <c r="K81" s="630"/>
      <c r="L81" s="630"/>
      <c r="M81" s="630"/>
      <c r="AF81" s="297"/>
      <c r="AH81" s="296"/>
      <c r="AI81" s="297"/>
      <c r="AK81" s="177"/>
      <c r="AM81" s="191"/>
      <c r="AO81" s="298"/>
      <c r="AP81" s="299"/>
    </row>
    <row r="82" spans="1:42" hidden="1">
      <c r="A82" s="631" t="s">
        <v>254</v>
      </c>
      <c r="B82" s="603">
        <v>14600</v>
      </c>
      <c r="C82" s="632">
        <v>1125</v>
      </c>
      <c r="D82" s="632"/>
      <c r="E82" s="632"/>
      <c r="F82" s="603"/>
      <c r="G82" s="603"/>
      <c r="H82" s="603"/>
      <c r="I82" s="528">
        <f t="shared" si="4"/>
        <v>15725</v>
      </c>
      <c r="J82" s="523"/>
      <c r="K82" s="630"/>
      <c r="L82" s="630"/>
      <c r="M82" s="630"/>
      <c r="AF82" s="297"/>
      <c r="AH82" s="296"/>
      <c r="AI82" s="297"/>
      <c r="AK82" s="177"/>
      <c r="AM82" s="191"/>
      <c r="AO82" s="298"/>
      <c r="AP82" s="299"/>
    </row>
    <row r="83" spans="1:42" hidden="1">
      <c r="A83" s="631" t="s">
        <v>241</v>
      </c>
      <c r="B83" s="476"/>
      <c r="C83" s="476">
        <v>11250</v>
      </c>
      <c r="D83" s="476"/>
      <c r="E83" s="476"/>
      <c r="F83" s="476"/>
      <c r="G83" s="476"/>
      <c r="H83" s="476">
        <v>142153</v>
      </c>
      <c r="I83" s="629">
        <f t="shared" si="4"/>
        <v>153403</v>
      </c>
      <c r="J83" s="531"/>
      <c r="K83" s="630"/>
      <c r="L83" s="630"/>
      <c r="M83" s="630"/>
      <c r="AF83" s="297"/>
      <c r="AH83" s="296"/>
      <c r="AI83" s="297"/>
      <c r="AK83" s="177"/>
      <c r="AL83" s="298"/>
      <c r="AN83" s="299"/>
      <c r="AO83" s="177"/>
    </row>
    <row r="84" spans="1:42" hidden="1">
      <c r="A84" s="631" t="s">
        <v>243</v>
      </c>
      <c r="B84" s="476"/>
      <c r="C84" s="476"/>
      <c r="D84" s="476"/>
      <c r="E84" s="476"/>
      <c r="F84" s="476"/>
      <c r="G84" s="476"/>
      <c r="H84" s="476">
        <v>499511</v>
      </c>
      <c r="I84" s="629">
        <f t="shared" si="4"/>
        <v>499511</v>
      </c>
      <c r="J84" s="531"/>
      <c r="K84" s="630"/>
      <c r="L84" s="630"/>
      <c r="M84" s="630"/>
      <c r="AF84" s="297"/>
      <c r="AH84" s="296"/>
      <c r="AI84" s="297"/>
      <c r="AK84" s="177"/>
      <c r="AL84" s="298"/>
      <c r="AN84" s="299"/>
      <c r="AO84" s="177"/>
    </row>
    <row r="85" spans="1:42" hidden="1">
      <c r="A85" s="631" t="s">
        <v>243</v>
      </c>
      <c r="B85" s="476"/>
      <c r="C85" s="476">
        <v>200000</v>
      </c>
      <c r="D85" s="476"/>
      <c r="E85" s="476"/>
      <c r="F85" s="476"/>
      <c r="G85" s="476"/>
      <c r="H85" s="476"/>
      <c r="I85" s="629">
        <f t="shared" si="4"/>
        <v>200000</v>
      </c>
      <c r="J85" s="531"/>
      <c r="K85" s="630"/>
      <c r="L85" s="630"/>
      <c r="M85" s="630"/>
      <c r="AF85" s="297"/>
      <c r="AH85" s="296"/>
      <c r="AI85" s="297"/>
      <c r="AK85" s="177"/>
      <c r="AL85" s="298"/>
      <c r="AN85" s="299"/>
      <c r="AO85" s="177"/>
    </row>
    <row r="86" spans="1:42" hidden="1">
      <c r="A86" s="631" t="s">
        <v>259</v>
      </c>
      <c r="B86" s="476"/>
      <c r="C86" s="476">
        <v>14950</v>
      </c>
      <c r="D86" s="476"/>
      <c r="E86" s="476"/>
      <c r="F86" s="476"/>
      <c r="G86" s="476"/>
      <c r="H86" s="476"/>
      <c r="I86" s="629">
        <f t="shared" si="4"/>
        <v>14950</v>
      </c>
      <c r="J86" s="531"/>
      <c r="K86" s="630"/>
      <c r="L86" s="630"/>
      <c r="M86" s="630"/>
      <c r="AF86" s="297"/>
      <c r="AH86" s="296"/>
      <c r="AI86" s="297"/>
      <c r="AK86" s="177"/>
      <c r="AL86" s="298"/>
      <c r="AN86" s="299"/>
      <c r="AO86" s="177"/>
    </row>
    <row r="87" spans="1:42" hidden="1">
      <c r="A87" s="631" t="s">
        <v>260</v>
      </c>
      <c r="B87" s="476">
        <v>75000</v>
      </c>
      <c r="C87" s="476"/>
      <c r="D87" s="476"/>
      <c r="E87" s="476"/>
      <c r="F87" s="476"/>
      <c r="G87" s="476"/>
      <c r="H87" s="476"/>
      <c r="I87" s="629">
        <f t="shared" si="4"/>
        <v>75000</v>
      </c>
      <c r="J87" s="531" t="s">
        <v>261</v>
      </c>
      <c r="K87" s="630"/>
      <c r="L87" s="630"/>
      <c r="M87" s="630"/>
      <c r="AF87" s="297"/>
      <c r="AH87" s="296"/>
      <c r="AI87" s="297"/>
      <c r="AK87" s="177"/>
      <c r="AM87" s="191"/>
      <c r="AO87" s="298"/>
      <c r="AP87" s="299"/>
    </row>
    <row r="88" spans="1:42" hidden="1">
      <c r="A88" s="475" t="s">
        <v>262</v>
      </c>
      <c r="B88" s="476"/>
      <c r="C88" s="476"/>
      <c r="D88" s="476">
        <v>1600</v>
      </c>
      <c r="E88" s="476"/>
      <c r="F88" s="476"/>
      <c r="G88" s="476"/>
      <c r="H88" s="476"/>
      <c r="I88" s="629">
        <f t="shared" si="4"/>
        <v>1600</v>
      </c>
      <c r="J88" s="531" t="s">
        <v>263</v>
      </c>
      <c r="K88" s="630"/>
      <c r="L88" s="630"/>
      <c r="M88" s="630"/>
      <c r="AF88" s="297"/>
      <c r="AH88" s="296"/>
      <c r="AI88" s="297"/>
      <c r="AK88" s="177"/>
      <c r="AM88" s="191"/>
      <c r="AO88" s="298"/>
      <c r="AP88" s="299"/>
    </row>
    <row r="89" spans="1:42" hidden="1">
      <c r="A89" s="475" t="s">
        <v>262</v>
      </c>
      <c r="B89" s="476"/>
      <c r="C89" s="476"/>
      <c r="D89" s="476"/>
      <c r="E89" s="476"/>
      <c r="F89" s="476">
        <v>31258.959999999999</v>
      </c>
      <c r="G89" s="476"/>
      <c r="H89" s="476"/>
      <c r="I89" s="629">
        <f t="shared" si="4"/>
        <v>31258.959999999999</v>
      </c>
      <c r="J89" s="531" t="s">
        <v>264</v>
      </c>
      <c r="K89" s="630"/>
      <c r="L89" s="630"/>
      <c r="M89" s="630"/>
      <c r="AF89" s="297"/>
      <c r="AH89" s="296"/>
      <c r="AI89" s="297"/>
      <c r="AK89" s="177"/>
      <c r="AM89" s="191"/>
      <c r="AO89" s="298"/>
      <c r="AP89" s="299"/>
    </row>
    <row r="90" spans="1:42" hidden="1">
      <c r="A90" s="475" t="s">
        <v>246</v>
      </c>
      <c r="B90" s="476"/>
      <c r="C90" s="476"/>
      <c r="D90" s="476"/>
      <c r="E90" s="476"/>
      <c r="F90" s="476">
        <f>407044-31259</f>
        <v>375785</v>
      </c>
      <c r="G90" s="476"/>
      <c r="H90" s="476"/>
      <c r="I90" s="629">
        <f t="shared" si="4"/>
        <v>375785</v>
      </c>
      <c r="J90" s="531" t="s">
        <v>265</v>
      </c>
      <c r="K90" s="630"/>
      <c r="L90" s="630"/>
      <c r="M90" s="630"/>
      <c r="AF90" s="297"/>
      <c r="AH90" s="296"/>
      <c r="AI90" s="297"/>
      <c r="AK90" s="177"/>
      <c r="AL90" s="298"/>
      <c r="AN90" s="299"/>
      <c r="AO90" s="177"/>
    </row>
    <row r="91" spans="1:42" hidden="1">
      <c r="A91" s="631" t="s">
        <v>266</v>
      </c>
      <c r="B91" s="476"/>
      <c r="C91" s="476">
        <v>375</v>
      </c>
      <c r="D91" s="476"/>
      <c r="E91" s="476"/>
      <c r="F91" s="476"/>
      <c r="G91" s="476"/>
      <c r="H91" s="476"/>
      <c r="I91" s="629">
        <f t="shared" si="4"/>
        <v>375</v>
      </c>
      <c r="J91" s="531"/>
      <c r="K91" s="630"/>
      <c r="L91" s="630"/>
      <c r="M91" s="630"/>
      <c r="AF91" s="297"/>
      <c r="AH91" s="296"/>
      <c r="AI91" s="297"/>
      <c r="AK91" s="177"/>
      <c r="AL91" s="298"/>
      <c r="AN91" s="299"/>
      <c r="AO91" s="177"/>
    </row>
    <row r="92" spans="1:42" hidden="1">
      <c r="A92" s="631" t="s">
        <v>251</v>
      </c>
      <c r="B92" s="476"/>
      <c r="C92" s="476"/>
      <c r="D92" s="476"/>
      <c r="E92" s="476"/>
      <c r="F92" s="476"/>
      <c r="G92" s="476"/>
      <c r="H92" s="476">
        <v>72448</v>
      </c>
      <c r="I92" s="629">
        <f t="shared" si="4"/>
        <v>72448</v>
      </c>
      <c r="J92" s="531"/>
      <c r="K92" s="630"/>
      <c r="L92" s="630"/>
      <c r="M92" s="630"/>
      <c r="AF92" s="297"/>
      <c r="AH92" s="296"/>
      <c r="AI92" s="297"/>
      <c r="AK92" s="177"/>
      <c r="AL92" s="298"/>
      <c r="AN92" s="299"/>
      <c r="AO92" s="177"/>
    </row>
    <row r="93" spans="1:42" hidden="1">
      <c r="A93" s="475" t="s">
        <v>234</v>
      </c>
      <c r="B93" s="476"/>
      <c r="C93" s="476">
        <v>17250</v>
      </c>
      <c r="D93" s="476"/>
      <c r="E93" s="476"/>
      <c r="F93" s="476"/>
      <c r="G93" s="476"/>
      <c r="H93" s="476"/>
      <c r="I93" s="629">
        <f t="shared" si="4"/>
        <v>17250</v>
      </c>
      <c r="J93" s="531" t="s">
        <v>267</v>
      </c>
      <c r="K93" s="630"/>
      <c r="L93" s="630"/>
      <c r="M93" s="630"/>
      <c r="AF93" s="297"/>
      <c r="AH93" s="296"/>
      <c r="AI93" s="297"/>
      <c r="AK93" s="177"/>
      <c r="AM93" s="191"/>
      <c r="AO93" s="298"/>
      <c r="AP93" s="299"/>
    </row>
    <row r="94" spans="1:42" hidden="1">
      <c r="A94" s="631"/>
      <c r="B94" s="603"/>
      <c r="C94" s="632"/>
      <c r="D94" s="632"/>
      <c r="E94" s="632"/>
      <c r="F94" s="603"/>
      <c r="G94" s="603"/>
      <c r="H94" s="603"/>
      <c r="I94" s="528">
        <f t="shared" si="4"/>
        <v>0</v>
      </c>
      <c r="J94" s="523"/>
      <c r="K94" s="630"/>
      <c r="L94" s="630"/>
      <c r="M94" s="630"/>
      <c r="AF94" s="297"/>
      <c r="AH94" s="296"/>
      <c r="AI94" s="297"/>
      <c r="AK94" s="177"/>
      <c r="AM94" s="191"/>
      <c r="AO94" s="298"/>
      <c r="AP94" s="299"/>
    </row>
    <row r="95" spans="1:42" hidden="1">
      <c r="A95" s="489" t="s">
        <v>94</v>
      </c>
      <c r="B95" s="490">
        <f t="shared" ref="B95:I95" si="5">SUM(B80:B94)</f>
        <v>89600</v>
      </c>
      <c r="C95" s="490">
        <f t="shared" si="5"/>
        <v>244950</v>
      </c>
      <c r="D95" s="490">
        <f t="shared" si="5"/>
        <v>1600</v>
      </c>
      <c r="E95" s="490"/>
      <c r="F95" s="490">
        <f t="shared" si="5"/>
        <v>670791.96</v>
      </c>
      <c r="G95" s="490"/>
      <c r="H95" s="490">
        <f t="shared" si="5"/>
        <v>714121</v>
      </c>
      <c r="I95" s="516">
        <f t="shared" si="5"/>
        <v>1721062.96</v>
      </c>
      <c r="J95" s="493"/>
      <c r="K95" s="493"/>
      <c r="L95" s="493"/>
      <c r="M95" s="493"/>
      <c r="AF95" s="177"/>
      <c r="AG95" s="295"/>
      <c r="AH95" s="296"/>
      <c r="AI95" s="297"/>
      <c r="AK95" s="177"/>
      <c r="AM95" s="191"/>
      <c r="AO95" s="177"/>
      <c r="AP95" s="297"/>
    </row>
    <row r="96" spans="1:42" ht="18" hidden="1">
      <c r="A96" s="496"/>
      <c r="H96" s="177" t="s">
        <v>36</v>
      </c>
      <c r="AN96" s="177"/>
      <c r="AO96" s="297"/>
    </row>
    <row r="97" spans="1:41" ht="18" hidden="1">
      <c r="A97" s="496" t="s">
        <v>71</v>
      </c>
      <c r="H97" s="605" t="s">
        <v>36</v>
      </c>
      <c r="AN97" s="177"/>
      <c r="AO97" s="297"/>
    </row>
    <row r="98" spans="1:41" ht="25.5" hidden="1">
      <c r="A98" s="449" t="s">
        <v>40</v>
      </c>
      <c r="B98" s="449" t="s">
        <v>95</v>
      </c>
      <c r="C98" s="449" t="s">
        <v>96</v>
      </c>
      <c r="D98" s="449" t="s">
        <v>255</v>
      </c>
      <c r="E98" s="449"/>
      <c r="F98" s="449" t="s">
        <v>99</v>
      </c>
      <c r="G98" s="449"/>
      <c r="H98" s="451" t="s">
        <v>101</v>
      </c>
      <c r="I98" s="452" t="s">
        <v>93</v>
      </c>
      <c r="J98" s="452"/>
      <c r="K98" s="452"/>
      <c r="L98" s="452"/>
      <c r="AN98" s="177"/>
      <c r="AO98" s="297"/>
    </row>
    <row r="99" spans="1:41" hidden="1">
      <c r="A99" s="475" t="s">
        <v>268</v>
      </c>
      <c r="B99" s="512"/>
      <c r="C99" s="512"/>
      <c r="D99" s="519"/>
      <c r="E99" s="512"/>
      <c r="F99" s="512">
        <v>102546</v>
      </c>
      <c r="G99" s="512"/>
      <c r="H99" s="514">
        <f>SUM(B99:F99)</f>
        <v>102546</v>
      </c>
      <c r="I99" s="523" t="s">
        <v>257</v>
      </c>
      <c r="J99" s="524"/>
      <c r="K99" s="524"/>
      <c r="L99" s="524"/>
      <c r="AK99" s="298"/>
      <c r="AL99" s="177"/>
      <c r="AM99" s="297"/>
      <c r="AN99" s="177"/>
      <c r="AO99" s="177"/>
    </row>
    <row r="100" spans="1:41" hidden="1">
      <c r="A100" s="475"/>
      <c r="B100" s="512"/>
      <c r="C100" s="512"/>
      <c r="D100" s="519"/>
      <c r="E100" s="512"/>
      <c r="F100" s="512"/>
      <c r="G100" s="512"/>
      <c r="H100" s="514"/>
      <c r="I100" s="523"/>
      <c r="J100" s="524"/>
      <c r="K100" s="524"/>
      <c r="L100" s="524"/>
      <c r="AK100" s="298"/>
      <c r="AL100" s="177"/>
      <c r="AM100" s="297"/>
      <c r="AN100" s="177"/>
      <c r="AO100" s="177"/>
    </row>
    <row r="101" spans="1:41" hidden="1">
      <c r="A101" s="475"/>
      <c r="B101" s="519"/>
      <c r="C101" s="519"/>
      <c r="D101" s="513"/>
      <c r="E101" s="482"/>
      <c r="F101" s="512"/>
      <c r="G101" s="512"/>
      <c r="H101" s="514"/>
      <c r="I101" s="531"/>
      <c r="J101" s="630"/>
      <c r="K101" s="630"/>
      <c r="L101" s="630"/>
      <c r="AE101" s="297"/>
      <c r="AF101" s="296"/>
    </row>
    <row r="102" spans="1:41" hidden="1">
      <c r="A102" s="489" t="s">
        <v>94</v>
      </c>
      <c r="B102" s="490">
        <f>SUM(B99:B101)</f>
        <v>0</v>
      </c>
      <c r="C102" s="490">
        <f>SUM(C99:C101)</f>
        <v>0</v>
      </c>
      <c r="D102" s="490">
        <f>SUM(D99:D101)</f>
        <v>0</v>
      </c>
      <c r="E102" s="490"/>
      <c r="F102" s="490">
        <f>SUM(F99:F101)</f>
        <v>102546</v>
      </c>
      <c r="G102" s="490"/>
      <c r="H102" s="516">
        <f>SUM(H99:H101)</f>
        <v>102546</v>
      </c>
      <c r="I102" s="517"/>
      <c r="J102" s="518"/>
      <c r="K102" s="518"/>
      <c r="L102" s="518"/>
      <c r="AN102" s="177"/>
      <c r="AO102" s="297"/>
    </row>
    <row r="103" spans="1:41" hidden="1">
      <c r="B103" s="525"/>
      <c r="C103" s="525"/>
      <c r="AN103" s="177"/>
      <c r="AO103" s="297"/>
    </row>
    <row r="104" spans="1:41" ht="18" hidden="1">
      <c r="A104" s="496" t="s">
        <v>177</v>
      </c>
      <c r="AE104" s="298"/>
      <c r="AF104" s="497"/>
      <c r="AG104" s="498"/>
      <c r="AH104" s="299"/>
      <c r="AI104" s="298"/>
      <c r="AJ104" s="298"/>
      <c r="AK104" s="628"/>
      <c r="AL104" s="628"/>
      <c r="AM104" s="177"/>
      <c r="AN104" s="177"/>
      <c r="AO104" s="297"/>
    </row>
    <row r="105" spans="1:41" ht="25.5" hidden="1">
      <c r="A105" s="449" t="s">
        <v>40</v>
      </c>
      <c r="B105" s="449" t="s">
        <v>95</v>
      </c>
      <c r="C105" s="449" t="s">
        <v>96</v>
      </c>
      <c r="D105" s="449" t="s">
        <v>104</v>
      </c>
      <c r="E105" s="449"/>
      <c r="F105" s="449" t="s">
        <v>99</v>
      </c>
      <c r="G105" s="449"/>
      <c r="H105" s="451" t="s">
        <v>101</v>
      </c>
      <c r="I105" s="452" t="s">
        <v>93</v>
      </c>
    </row>
    <row r="106" spans="1:41" hidden="1">
      <c r="A106" s="475" t="s">
        <v>269</v>
      </c>
      <c r="B106" s="527"/>
      <c r="C106" s="623"/>
      <c r="D106" s="527"/>
      <c r="E106" s="527"/>
      <c r="F106" s="527"/>
      <c r="G106" s="527"/>
      <c r="H106" s="528">
        <f>SUM(B106:F106)</f>
        <v>0</v>
      </c>
      <c r="I106" s="529" t="s">
        <v>270</v>
      </c>
      <c r="J106" s="633"/>
      <c r="K106" s="633"/>
      <c r="L106" s="633"/>
    </row>
    <row r="107" spans="1:41" hidden="1">
      <c r="A107" s="475"/>
      <c r="B107" s="527"/>
      <c r="C107" s="623"/>
      <c r="D107" s="527"/>
      <c r="E107" s="527"/>
      <c r="F107" s="527"/>
      <c r="G107" s="527"/>
      <c r="H107" s="528">
        <f>SUM(B107:F107)</f>
        <v>0</v>
      </c>
      <c r="I107" s="523" t="s">
        <v>36</v>
      </c>
      <c r="J107" s="524" t="s">
        <v>36</v>
      </c>
      <c r="K107" s="524" t="s">
        <v>36</v>
      </c>
      <c r="L107" s="524" t="s">
        <v>36</v>
      </c>
    </row>
    <row r="108" spans="1:41" hidden="1">
      <c r="A108" s="475"/>
      <c r="B108" s="527"/>
      <c r="C108" s="623"/>
      <c r="D108" s="527"/>
      <c r="E108" s="527"/>
      <c r="F108" s="527"/>
      <c r="G108" s="527"/>
      <c r="H108" s="528"/>
      <c r="I108" s="523"/>
      <c r="J108" s="524"/>
      <c r="K108" s="524"/>
      <c r="L108" s="524"/>
    </row>
    <row r="109" spans="1:41" hidden="1">
      <c r="A109" s="475"/>
      <c r="B109" s="482"/>
      <c r="C109" s="512"/>
      <c r="D109" s="519"/>
      <c r="E109" s="519"/>
      <c r="F109" s="513"/>
      <c r="G109" s="513"/>
      <c r="H109" s="514">
        <f>SUM(B109:F109)</f>
        <v>0</v>
      </c>
      <c r="I109" s="531"/>
      <c r="J109" s="630"/>
      <c r="K109" s="630"/>
      <c r="L109" s="630"/>
    </row>
    <row r="110" spans="1:41" hidden="1">
      <c r="A110" s="522"/>
      <c r="B110" s="513"/>
      <c r="C110" s="519"/>
      <c r="D110" s="513"/>
      <c r="E110" s="482"/>
      <c r="F110" s="482"/>
      <c r="G110" s="482"/>
      <c r="H110" s="514">
        <f>SUM(B110:F110)</f>
        <v>0</v>
      </c>
      <c r="I110" s="531"/>
      <c r="J110" s="630"/>
      <c r="K110" s="630"/>
      <c r="L110" s="630"/>
    </row>
    <row r="111" spans="1:41" hidden="1">
      <c r="A111" s="489" t="s">
        <v>102</v>
      </c>
      <c r="B111" s="492">
        <f>SUM(B106:B110)</f>
        <v>0</v>
      </c>
      <c r="C111" s="490">
        <f>SUM(C106:C110)</f>
        <v>0</v>
      </c>
      <c r="D111" s="490">
        <f>SUM(D106:D110)</f>
        <v>0</v>
      </c>
      <c r="E111" s="490"/>
      <c r="F111" s="492">
        <f>SUM(F106:F110)</f>
        <v>0</v>
      </c>
      <c r="G111" s="492"/>
      <c r="H111" s="516">
        <f>SUM(H106:H110)</f>
        <v>0</v>
      </c>
      <c r="I111" s="517"/>
      <c r="J111" s="518"/>
      <c r="K111" s="518"/>
      <c r="L111" s="518"/>
    </row>
    <row r="112" spans="1:41" hidden="1"/>
    <row r="113" spans="1:12" hidden="1"/>
    <row r="114" spans="1:12" ht="18" hidden="1">
      <c r="A114" s="496" t="s">
        <v>103</v>
      </c>
    </row>
    <row r="115" spans="1:12" ht="25.5" hidden="1">
      <c r="A115" s="449" t="s">
        <v>40</v>
      </c>
      <c r="B115" s="449" t="s">
        <v>95</v>
      </c>
      <c r="C115" s="449" t="s">
        <v>96</v>
      </c>
      <c r="D115" s="449" t="s">
        <v>104</v>
      </c>
      <c r="E115" s="449"/>
      <c r="F115" s="449" t="s">
        <v>99</v>
      </c>
      <c r="G115" s="449"/>
      <c r="H115" s="451" t="s">
        <v>101</v>
      </c>
      <c r="I115" s="452" t="s">
        <v>93</v>
      </c>
    </row>
    <row r="116" spans="1:12" hidden="1">
      <c r="A116" s="475"/>
      <c r="B116" s="476"/>
      <c r="C116" s="476"/>
      <c r="D116" s="527"/>
      <c r="E116" s="527"/>
      <c r="F116" s="527"/>
      <c r="G116" s="527"/>
      <c r="H116" s="528">
        <f>SUM(B116:F116)</f>
        <v>0</v>
      </c>
      <c r="I116" s="529"/>
      <c r="J116" s="633"/>
      <c r="K116" s="633"/>
      <c r="L116" s="633"/>
    </row>
    <row r="117" spans="1:12" hidden="1">
      <c r="A117" s="475"/>
      <c r="B117" s="476"/>
      <c r="C117" s="476"/>
      <c r="D117" s="527"/>
      <c r="E117" s="527"/>
      <c r="F117" s="527"/>
      <c r="G117" s="527"/>
      <c r="H117" s="528">
        <f>SUM(B117:F117)</f>
        <v>0</v>
      </c>
      <c r="I117" s="523"/>
      <c r="J117" s="524"/>
      <c r="K117" s="524"/>
      <c r="L117" s="524"/>
    </row>
    <row r="118" spans="1:12" hidden="1">
      <c r="A118" s="522"/>
      <c r="B118" s="519"/>
      <c r="C118" s="530"/>
      <c r="D118" s="513"/>
      <c r="E118" s="482"/>
      <c r="F118" s="482"/>
      <c r="G118" s="482"/>
      <c r="H118" s="514">
        <f>SUM(B118:F118)</f>
        <v>0</v>
      </c>
      <c r="I118" s="531"/>
      <c r="J118" s="630"/>
      <c r="K118" s="630"/>
      <c r="L118" s="630"/>
    </row>
    <row r="119" spans="1:12" hidden="1">
      <c r="A119" s="489" t="s">
        <v>102</v>
      </c>
      <c r="B119" s="490">
        <f>SUM(B116:B118)</f>
        <v>0</v>
      </c>
      <c r="C119" s="490">
        <f>SUM(C116:C118)</f>
        <v>0</v>
      </c>
      <c r="D119" s="490">
        <f>SUM(D116:D118)</f>
        <v>0</v>
      </c>
      <c r="E119" s="490"/>
      <c r="F119" s="492">
        <f>SUM(F116:F118)</f>
        <v>0</v>
      </c>
      <c r="G119" s="492"/>
      <c r="H119" s="516">
        <f>SUM(H116:H118)</f>
        <v>0</v>
      </c>
      <c r="I119" s="517"/>
      <c r="J119" s="518"/>
      <c r="K119" s="518"/>
      <c r="L119" s="518"/>
    </row>
    <row r="120" spans="1:12" ht="15" hidden="1">
      <c r="A120"/>
    </row>
    <row r="134" spans="1:1">
      <c r="A134" s="177" t="s">
        <v>36</v>
      </c>
    </row>
    <row r="135" spans="1:1">
      <c r="A135" s="177" t="s">
        <v>36</v>
      </c>
    </row>
    <row r="136" spans="1:1">
      <c r="A136" s="177" t="s">
        <v>36</v>
      </c>
    </row>
    <row r="137" spans="1:1">
      <c r="A137" s="177" t="s">
        <v>36</v>
      </c>
    </row>
  </sheetData>
  <autoFilter ref="A6:AY7">
    <sortState ref="A7:AX42">
      <sortCondition ref="B6:B33"/>
    </sortState>
  </autoFilter>
  <mergeCells count="7">
    <mergeCell ref="AP3:AT3"/>
    <mergeCell ref="AM5:AN5"/>
    <mergeCell ref="J79:K79"/>
    <mergeCell ref="L79:M79"/>
    <mergeCell ref="K3:Q3"/>
    <mergeCell ref="S3:AF3"/>
    <mergeCell ref="AH3:AN3"/>
  </mergeCells>
  <dataValidations count="1">
    <dataValidation allowBlank="1" showInputMessage="1" showErrorMessage="1" prompt="If we have received a RFQ for this case, or we have created one, please put a &quot;Y&quot; in the cell, otherwise, please leave the cell blank." sqref="G7:G42"/>
  </dataValidations>
  <hyperlinks>
    <hyperlink ref="A3" location="'Japan Actions '!A1" display="3) Action Items"/>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5"/>
  <sheetViews>
    <sheetView showGridLines="0" zoomScale="90" zoomScaleNormal="90" workbookViewId="0">
      <pane ySplit="1" topLeftCell="A2" activePane="bottomLeft" state="frozen"/>
      <selection activeCell="A39" sqref="A39:U39"/>
      <selection pane="bottomLeft" activeCell="B14" sqref="B14"/>
    </sheetView>
  </sheetViews>
  <sheetFormatPr defaultColWidth="10.42578125" defaultRowHeight="15.75" customHeight="1"/>
  <cols>
    <col min="1" max="1" width="9.42578125" style="193" bestFit="1" customWidth="1"/>
    <col min="2" max="2" width="8.42578125" style="193" customWidth="1"/>
    <col min="3" max="3" width="10.42578125" style="194" customWidth="1"/>
    <col min="4" max="4" width="36.42578125" style="194" customWidth="1"/>
    <col min="5" max="5" width="42.42578125" style="194" customWidth="1"/>
    <col min="6" max="6" width="47.42578125" style="195" customWidth="1"/>
    <col min="7" max="7" width="15.42578125" style="196" customWidth="1"/>
    <col min="8" max="8" width="10.42578125" style="197" customWidth="1"/>
    <col min="9" max="9" width="8.42578125" style="197" customWidth="1"/>
    <col min="10" max="11" width="9.42578125" style="194" customWidth="1"/>
    <col min="12" max="13" width="9.28515625" style="194" customWidth="1"/>
    <col min="14" max="14" width="13.28515625" style="194" customWidth="1"/>
    <col min="15" max="16384" width="10.42578125" style="194"/>
  </cols>
  <sheetData>
    <row r="1" spans="1:10" ht="15.75" customHeight="1">
      <c r="A1" s="192" t="s">
        <v>113</v>
      </c>
      <c r="C1" s="1107"/>
      <c r="D1" s="1107"/>
    </row>
    <row r="2" spans="1:10" ht="15.75" customHeight="1">
      <c r="C2" s="198" t="s">
        <v>271</v>
      </c>
      <c r="D2" s="198"/>
      <c r="E2" s="1108" t="s">
        <v>107</v>
      </c>
      <c r="F2" s="1108"/>
      <c r="G2" s="1108"/>
      <c r="H2" s="1108"/>
      <c r="I2" s="1108"/>
    </row>
    <row r="4" spans="1:10" s="203" customFormat="1" ht="28.5">
      <c r="A4" s="200">
        <f>Today_Date</f>
        <v>42577</v>
      </c>
      <c r="B4" s="890" t="s">
        <v>79</v>
      </c>
      <c r="C4" s="891" t="s">
        <v>344</v>
      </c>
      <c r="D4" s="891" t="s">
        <v>109</v>
      </c>
      <c r="E4" s="891" t="s">
        <v>110</v>
      </c>
      <c r="F4" s="890" t="s">
        <v>79</v>
      </c>
      <c r="G4" s="891" t="s">
        <v>81</v>
      </c>
      <c r="H4" s="890" t="s">
        <v>116</v>
      </c>
      <c r="I4" s="890" t="s">
        <v>111</v>
      </c>
    </row>
    <row r="5" spans="1:10" ht="9" customHeight="1"/>
    <row r="6" spans="1:10" s="213" customFormat="1" ht="24" customHeight="1">
      <c r="A6" s="204"/>
      <c r="B6" s="889" t="s">
        <v>112</v>
      </c>
      <c r="C6" s="206"/>
      <c r="D6" s="206"/>
      <c r="E6" s="207"/>
      <c r="F6" s="208"/>
      <c r="G6" s="209"/>
      <c r="H6" s="210"/>
      <c r="I6" s="211"/>
      <c r="J6" s="212"/>
    </row>
    <row r="7" spans="1:10">
      <c r="B7" s="694"/>
      <c r="C7" s="215"/>
      <c r="D7" s="215"/>
      <c r="E7" s="216"/>
      <c r="F7" s="217"/>
      <c r="G7" s="216"/>
      <c r="H7" s="218"/>
      <c r="I7" s="219"/>
    </row>
    <row r="8" spans="1:10" ht="18.75">
      <c r="B8" s="695"/>
      <c r="C8" s="869"/>
      <c r="D8" s="877"/>
      <c r="E8" s="929"/>
      <c r="F8" s="930"/>
      <c r="G8" s="877"/>
      <c r="H8" s="869"/>
      <c r="I8" s="870"/>
    </row>
    <row r="9" spans="1:10" ht="15.75" customHeight="1">
      <c r="B9" s="694"/>
      <c r="C9" s="215"/>
      <c r="D9" s="215"/>
      <c r="E9" s="216"/>
      <c r="F9" s="217"/>
      <c r="G9" s="216"/>
      <c r="H9" s="218"/>
      <c r="I9" s="219"/>
    </row>
    <row r="10" spans="1:10" ht="18.75">
      <c r="B10" s="695"/>
      <c r="C10" s="869"/>
      <c r="D10" s="877"/>
      <c r="E10" s="929"/>
      <c r="F10" s="930"/>
      <c r="G10" s="877"/>
      <c r="H10" s="869"/>
      <c r="I10" s="870"/>
    </row>
    <row r="11" spans="1:10" ht="18">
      <c r="B11" s="894" t="s">
        <v>345</v>
      </c>
      <c r="C11" s="206"/>
      <c r="D11" s="207"/>
      <c r="E11" s="207"/>
      <c r="F11" s="208"/>
      <c r="G11" s="229"/>
      <c r="H11" s="230"/>
      <c r="I11" s="211"/>
    </row>
    <row r="12" spans="1:10">
      <c r="B12" s="694"/>
      <c r="C12" s="215"/>
      <c r="D12" s="215"/>
      <c r="E12" s="216"/>
      <c r="F12" s="217"/>
      <c r="G12" s="216"/>
      <c r="H12" s="218"/>
      <c r="I12" s="219"/>
    </row>
    <row r="13" spans="1:10" ht="18.75">
      <c r="B13" s="695"/>
      <c r="C13" s="869"/>
      <c r="D13" s="877"/>
      <c r="E13" s="878"/>
      <c r="F13" s="879"/>
      <c r="G13" s="877"/>
      <c r="H13" s="869"/>
      <c r="I13" s="870"/>
    </row>
    <row r="14" spans="1:10" ht="15.75" customHeight="1">
      <c r="B14" s="694"/>
      <c r="C14" s="215"/>
      <c r="D14" s="215"/>
      <c r="E14" s="216"/>
      <c r="F14" s="217"/>
      <c r="G14" s="216"/>
      <c r="H14" s="218"/>
      <c r="I14" s="219"/>
    </row>
    <row r="15" spans="1:10" ht="161.25" customHeight="1">
      <c r="B15" s="695" t="str">
        <f>IF(I15&lt;&gt;"",I15,"")</f>
        <v/>
      </c>
      <c r="C15" s="869"/>
      <c r="D15" s="877"/>
      <c r="E15" s="878"/>
      <c r="F15" s="879"/>
      <c r="G15" s="877"/>
      <c r="H15" s="869"/>
      <c r="I15" s="870" t="str">
        <f>IF(C15&lt;&gt;"",$A$4-C15,"")</f>
        <v/>
      </c>
    </row>
  </sheetData>
  <conditionalFormatting sqref="B9">
    <cfRule type="iconSet" priority="35">
      <iconSet iconSet="3TrafficLights2" showValue="0" reverse="1">
        <cfvo type="percent" val="0"/>
        <cfvo type="num" val="15"/>
        <cfvo type="num" val="30"/>
      </iconSet>
    </cfRule>
  </conditionalFormatting>
  <conditionalFormatting sqref="B10">
    <cfRule type="iconSet" priority="32">
      <iconSet iconSet="3TrafficLights2" showValue="0" reverse="1">
        <cfvo type="percent" val="0"/>
        <cfvo type="num" val="15"/>
        <cfvo type="num" val="30"/>
      </iconSet>
    </cfRule>
  </conditionalFormatting>
  <conditionalFormatting sqref="B10">
    <cfRule type="iconSet" priority="34">
      <iconSet iconSet="3TrafficLights2" showValue="0" reverse="1">
        <cfvo type="percent" val="0"/>
        <cfvo type="num" val="15"/>
        <cfvo type="num" val="30"/>
      </iconSet>
    </cfRule>
  </conditionalFormatting>
  <conditionalFormatting sqref="B10">
    <cfRule type="iconSet" priority="33">
      <iconSet iconSet="3TrafficLights2" showValue="0" reverse="1">
        <cfvo type="percent" val="0"/>
        <cfvo type="num" val="15"/>
        <cfvo type="num" val="30"/>
      </iconSet>
    </cfRule>
  </conditionalFormatting>
  <conditionalFormatting sqref="B10">
    <cfRule type="iconSet" priority="31">
      <iconSet iconSet="3TrafficLights2" showValue="0" reverse="1">
        <cfvo type="percent" val="0"/>
        <cfvo type="num" val="15"/>
        <cfvo type="num" val="30"/>
      </iconSet>
    </cfRule>
  </conditionalFormatting>
  <conditionalFormatting sqref="B10">
    <cfRule type="iconSet" priority="30">
      <iconSet iconSet="3TrafficLights2" showValue="0" reverse="1">
        <cfvo type="percent" val="0"/>
        <cfvo type="num" val="15"/>
        <cfvo type="num" val="30"/>
      </iconSet>
    </cfRule>
  </conditionalFormatting>
  <conditionalFormatting sqref="B10">
    <cfRule type="iconSet" priority="29">
      <iconSet iconSet="3TrafficLights2" showValue="0" reverse="1">
        <cfvo type="percent" val="0"/>
        <cfvo type="num" val="15"/>
        <cfvo type="num" val="30"/>
      </iconSet>
    </cfRule>
  </conditionalFormatting>
  <conditionalFormatting sqref="B13">
    <cfRule type="iconSet" priority="26">
      <iconSet iconSet="3TrafficLights2" showValue="0" reverse="1">
        <cfvo type="percent" val="0"/>
        <cfvo type="num" val="15"/>
        <cfvo type="num" val="30"/>
      </iconSet>
    </cfRule>
  </conditionalFormatting>
  <conditionalFormatting sqref="B13">
    <cfRule type="iconSet" priority="28">
      <iconSet iconSet="3TrafficLights2" showValue="0" reverse="1">
        <cfvo type="percent" val="0"/>
        <cfvo type="num" val="15"/>
        <cfvo type="num" val="30"/>
      </iconSet>
    </cfRule>
  </conditionalFormatting>
  <conditionalFormatting sqref="B13">
    <cfRule type="iconSet" priority="27">
      <iconSet iconSet="3TrafficLights2" showValue="0" reverse="1">
        <cfvo type="percent" val="0"/>
        <cfvo type="num" val="15"/>
        <cfvo type="num" val="30"/>
      </iconSet>
    </cfRule>
  </conditionalFormatting>
  <conditionalFormatting sqref="B13">
    <cfRule type="iconSet" priority="25">
      <iconSet iconSet="3TrafficLights2" showValue="0" reverse="1">
        <cfvo type="percent" val="0"/>
        <cfvo type="num" val="15"/>
        <cfvo type="num" val="30"/>
      </iconSet>
    </cfRule>
  </conditionalFormatting>
  <conditionalFormatting sqref="B13">
    <cfRule type="iconSet" priority="24">
      <iconSet iconSet="3TrafficLights2" showValue="0" reverse="1">
        <cfvo type="percent" val="0"/>
        <cfvo type="num" val="15"/>
        <cfvo type="num" val="30"/>
      </iconSet>
    </cfRule>
  </conditionalFormatting>
  <conditionalFormatting sqref="B13">
    <cfRule type="iconSet" priority="23">
      <iconSet iconSet="3TrafficLights2" showValue="0" reverse="1">
        <cfvo type="percent" val="0"/>
        <cfvo type="num" val="15"/>
        <cfvo type="num" val="30"/>
      </iconSet>
    </cfRule>
  </conditionalFormatting>
  <conditionalFormatting sqref="B14">
    <cfRule type="iconSet" priority="22">
      <iconSet iconSet="3TrafficLights2" showValue="0" reverse="1">
        <cfvo type="percent" val="0"/>
        <cfvo type="num" val="15"/>
        <cfvo type="num" val="30"/>
      </iconSet>
    </cfRule>
  </conditionalFormatting>
  <conditionalFormatting sqref="B14">
    <cfRule type="iconSet" priority="21">
      <iconSet iconSet="3TrafficLights2" showValue="0" reverse="1">
        <cfvo type="percent" val="0"/>
        <cfvo type="num" val="15"/>
        <cfvo type="num" val="30"/>
      </iconSet>
    </cfRule>
  </conditionalFormatting>
  <conditionalFormatting sqref="B14">
    <cfRule type="iconSet" priority="20">
      <iconSet iconSet="3TrafficLights2" showValue="0" reverse="1">
        <cfvo type="percent" val="0"/>
        <cfvo type="num" val="15"/>
        <cfvo type="num" val="30"/>
      </iconSet>
    </cfRule>
  </conditionalFormatting>
  <conditionalFormatting sqref="B14">
    <cfRule type="iconSet" priority="19">
      <iconSet iconSet="3TrafficLights2" showValue="0" reverse="1">
        <cfvo type="percent" val="0"/>
        <cfvo type="num" val="15"/>
        <cfvo type="num" val="30"/>
      </iconSet>
    </cfRule>
  </conditionalFormatting>
  <conditionalFormatting sqref="B14">
    <cfRule type="iconSet" priority="18">
      <iconSet iconSet="3TrafficLights2" showValue="0" reverse="1">
        <cfvo type="percent" val="0"/>
        <cfvo type="num" val="15"/>
        <cfvo type="num" val="30"/>
      </iconSet>
    </cfRule>
  </conditionalFormatting>
  <conditionalFormatting sqref="B14">
    <cfRule type="iconSet" priority="17">
      <iconSet iconSet="3TrafficLights2" showValue="0" reverse="1">
        <cfvo type="percent" val="0"/>
        <cfvo type="num" val="15"/>
        <cfvo type="num" val="30"/>
      </iconSet>
    </cfRule>
  </conditionalFormatting>
  <conditionalFormatting sqref="B14">
    <cfRule type="iconSet" priority="16">
      <iconSet iconSet="3TrafficLights2" showValue="0" reverse="1">
        <cfvo type="percent" val="0"/>
        <cfvo type="num" val="15"/>
        <cfvo type="num" val="30"/>
      </iconSet>
    </cfRule>
  </conditionalFormatting>
  <conditionalFormatting sqref="B14">
    <cfRule type="iconSet" priority="15">
      <iconSet iconSet="3TrafficLights2" showValue="0" reverse="1">
        <cfvo type="percent" val="0"/>
        <cfvo type="num" val="15"/>
        <cfvo type="num" val="30"/>
      </iconSet>
    </cfRule>
  </conditionalFormatting>
  <conditionalFormatting sqref="B15">
    <cfRule type="iconSet" priority="12">
      <iconSet iconSet="3TrafficLights2" showValue="0" reverse="1">
        <cfvo type="percent" val="0"/>
        <cfvo type="num" val="15"/>
        <cfvo type="num" val="30"/>
      </iconSet>
    </cfRule>
  </conditionalFormatting>
  <conditionalFormatting sqref="B15">
    <cfRule type="iconSet" priority="14">
      <iconSet iconSet="3TrafficLights2" showValue="0" reverse="1">
        <cfvo type="percent" val="0"/>
        <cfvo type="num" val="15"/>
        <cfvo type="num" val="30"/>
      </iconSet>
    </cfRule>
  </conditionalFormatting>
  <conditionalFormatting sqref="B15">
    <cfRule type="iconSet" priority="13">
      <iconSet iconSet="3TrafficLights2" showValue="0" reverse="1">
        <cfvo type="percent" val="0"/>
        <cfvo type="num" val="15"/>
        <cfvo type="num" val="30"/>
      </iconSet>
    </cfRule>
  </conditionalFormatting>
  <conditionalFormatting sqref="B15">
    <cfRule type="iconSet" priority="11">
      <iconSet iconSet="3TrafficLights2" showValue="0" reverse="1">
        <cfvo type="percent" val="0"/>
        <cfvo type="num" val="15"/>
        <cfvo type="num" val="30"/>
      </iconSet>
    </cfRule>
  </conditionalFormatting>
  <conditionalFormatting sqref="B15">
    <cfRule type="iconSet" priority="10">
      <iconSet iconSet="3TrafficLights2" showValue="0" reverse="1">
        <cfvo type="percent" val="0"/>
        <cfvo type="num" val="15"/>
        <cfvo type="num" val="30"/>
      </iconSet>
    </cfRule>
  </conditionalFormatting>
  <conditionalFormatting sqref="B15">
    <cfRule type="iconSet" priority="9">
      <iconSet iconSet="3TrafficLights2" showValue="0" reverse="1">
        <cfvo type="percent" val="0"/>
        <cfvo type="num" val="15"/>
        <cfvo type="num" val="30"/>
      </iconSet>
    </cfRule>
  </conditionalFormatting>
  <conditionalFormatting sqref="B12">
    <cfRule type="iconSet" priority="8">
      <iconSet iconSet="3TrafficLights2" showValue="0" reverse="1">
        <cfvo type="percent" val="0"/>
        <cfvo type="num" val="15"/>
        <cfvo type="num" val="30"/>
      </iconSet>
    </cfRule>
  </conditionalFormatting>
  <conditionalFormatting sqref="B12">
    <cfRule type="iconSet" priority="7">
      <iconSet iconSet="3TrafficLights2" showValue="0" reverse="1">
        <cfvo type="percent" val="0"/>
        <cfvo type="num" val="15"/>
        <cfvo type="num" val="30"/>
      </iconSet>
    </cfRule>
  </conditionalFormatting>
  <conditionalFormatting sqref="B12">
    <cfRule type="iconSet" priority="6">
      <iconSet iconSet="3TrafficLights2" showValue="0" reverse="1">
        <cfvo type="percent" val="0"/>
        <cfvo type="num" val="15"/>
        <cfvo type="num" val="30"/>
      </iconSet>
    </cfRule>
  </conditionalFormatting>
  <conditionalFormatting sqref="B12">
    <cfRule type="iconSet" priority="5">
      <iconSet iconSet="3TrafficLights2" showValue="0" reverse="1">
        <cfvo type="percent" val="0"/>
        <cfvo type="num" val="15"/>
        <cfvo type="num" val="30"/>
      </iconSet>
    </cfRule>
  </conditionalFormatting>
  <conditionalFormatting sqref="B12">
    <cfRule type="iconSet" priority="4">
      <iconSet iconSet="3TrafficLights2" showValue="0" reverse="1">
        <cfvo type="percent" val="0"/>
        <cfvo type="num" val="15"/>
        <cfvo type="num" val="30"/>
      </iconSet>
    </cfRule>
  </conditionalFormatting>
  <conditionalFormatting sqref="B12">
    <cfRule type="iconSet" priority="3">
      <iconSet iconSet="3TrafficLights2" showValue="0" reverse="1">
        <cfvo type="percent" val="0"/>
        <cfvo type="num" val="15"/>
        <cfvo type="num" val="30"/>
      </iconSet>
    </cfRule>
  </conditionalFormatting>
  <conditionalFormatting sqref="B12">
    <cfRule type="iconSet" priority="2">
      <iconSet iconSet="3TrafficLights2" showValue="0" reverse="1">
        <cfvo type="percent" val="0"/>
        <cfvo type="num" val="15"/>
        <cfvo type="num" val="30"/>
      </iconSet>
    </cfRule>
  </conditionalFormatting>
  <conditionalFormatting sqref="B12">
    <cfRule type="iconSet" priority="1">
      <iconSet iconSet="3TrafficLights2" showValue="0" reverse="1">
        <cfvo type="percent" val="0"/>
        <cfvo type="num" val="15"/>
        <cfvo type="num" val="30"/>
      </iconSet>
    </cfRule>
  </conditionalFormatting>
  <conditionalFormatting sqref="B5">
    <cfRule type="iconSet" priority="47">
      <iconSet iconSet="3TrafficLights2" showValue="0" reverse="1">
        <cfvo type="percent" val="0"/>
        <cfvo type="num" val="15"/>
        <cfvo type="num" val="30"/>
      </iconSet>
    </cfRule>
  </conditionalFormatting>
  <conditionalFormatting sqref="B6">
    <cfRule type="iconSet" priority="46">
      <iconSet iconSet="3TrafficLights2" showValue="0" reverse="1">
        <cfvo type="percent" val="0"/>
        <cfvo type="num" val="15"/>
        <cfvo type="num" val="30"/>
      </iconSet>
    </cfRule>
  </conditionalFormatting>
  <conditionalFormatting sqref="B11">
    <cfRule type="iconSet" priority="45">
      <iconSet iconSet="3TrafficLights2" showValue="0" reverse="1">
        <cfvo type="percent" val="0"/>
        <cfvo type="num" val="15"/>
        <cfvo type="num" val="30"/>
      </iconSet>
    </cfRule>
  </conditionalFormatting>
  <conditionalFormatting sqref="B11">
    <cfRule type="iconSet" priority="44">
      <iconSet iconSet="3TrafficLights2" showValue="0" reverse="1">
        <cfvo type="percent" val="0"/>
        <cfvo type="num" val="15"/>
        <cfvo type="num" val="30"/>
      </iconSet>
    </cfRule>
  </conditionalFormatting>
  <conditionalFormatting sqref="B11">
    <cfRule type="iconSet" priority="43">
      <iconSet iconSet="3TrafficLights2" showValue="0" reverse="1">
        <cfvo type="percent" val="0"/>
        <cfvo type="num" val="15"/>
        <cfvo type="num" val="30"/>
      </iconSet>
    </cfRule>
  </conditionalFormatting>
  <conditionalFormatting sqref="B7">
    <cfRule type="iconSet" priority="42">
      <iconSet iconSet="3TrafficLights2" showValue="0" reverse="1">
        <cfvo type="percent" val="0"/>
        <cfvo type="num" val="15"/>
        <cfvo type="num" val="30"/>
      </iconSet>
    </cfRule>
  </conditionalFormatting>
  <conditionalFormatting sqref="B8">
    <cfRule type="iconSet" priority="39">
      <iconSet iconSet="3TrafficLights2" showValue="0" reverse="1">
        <cfvo type="percent" val="0"/>
        <cfvo type="num" val="15"/>
        <cfvo type="num" val="30"/>
      </iconSet>
    </cfRule>
  </conditionalFormatting>
  <conditionalFormatting sqref="B8">
    <cfRule type="iconSet" priority="41">
      <iconSet iconSet="3TrafficLights2" showValue="0" reverse="1">
        <cfvo type="percent" val="0"/>
        <cfvo type="num" val="15"/>
        <cfvo type="num" val="30"/>
      </iconSet>
    </cfRule>
  </conditionalFormatting>
  <conditionalFormatting sqref="B8">
    <cfRule type="iconSet" priority="40">
      <iconSet iconSet="3TrafficLights2" showValue="0" reverse="1">
        <cfvo type="percent" val="0"/>
        <cfvo type="num" val="15"/>
        <cfvo type="num" val="30"/>
      </iconSet>
    </cfRule>
  </conditionalFormatting>
  <conditionalFormatting sqref="B8">
    <cfRule type="iconSet" priority="38">
      <iconSet iconSet="3TrafficLights2" showValue="0" reverse="1">
        <cfvo type="percent" val="0"/>
        <cfvo type="num" val="15"/>
        <cfvo type="num" val="30"/>
      </iconSet>
    </cfRule>
  </conditionalFormatting>
  <conditionalFormatting sqref="B8">
    <cfRule type="iconSet" priority="37">
      <iconSet iconSet="3TrafficLights2" showValue="0" reverse="1">
        <cfvo type="percent" val="0"/>
        <cfvo type="num" val="15"/>
        <cfvo type="num" val="30"/>
      </iconSet>
    </cfRule>
  </conditionalFormatting>
  <conditionalFormatting sqref="B8">
    <cfRule type="iconSet" priority="36">
      <iconSet iconSet="3TrafficLights2" showValue="0" reverse="1">
        <cfvo type="percent" val="0"/>
        <cfvo type="num" val="15"/>
        <cfvo type="num" val="30"/>
      </iconSet>
    </cfRule>
  </conditionalFormatting>
  <hyperlinks>
    <hyperlink ref="A1" location="Japan!A1" display="Back"/>
  </hyperlinks>
  <printOptions horizontalCentered="1"/>
  <pageMargins left="0.25" right="0.25" top="1" bottom="1" header="0.5" footer="0.5"/>
  <pageSetup scale="80" orientation="landscape" horizontalDpi="200" verticalDpi="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16"/>
  <sheetViews>
    <sheetView showGridLines="0" zoomScaleNormal="100" workbookViewId="0">
      <pane ySplit="1" topLeftCell="A5" activePane="bottomLeft" state="frozen"/>
      <selection activeCell="A39" sqref="A39:U39"/>
      <selection pane="bottomLeft" activeCell="B11" sqref="B11"/>
    </sheetView>
  </sheetViews>
  <sheetFormatPr defaultColWidth="10.42578125" defaultRowHeight="15.75" customHeight="1"/>
  <cols>
    <col min="1" max="1" width="9.42578125" style="193" bestFit="1" customWidth="1"/>
    <col min="2" max="2" width="14" style="193" customWidth="1"/>
    <col min="3" max="3" width="16" style="194" customWidth="1"/>
    <col min="4" max="4" width="36.7109375" style="194" customWidth="1"/>
    <col min="5" max="5" width="42.5703125" style="194" customWidth="1"/>
    <col min="6" max="6" width="48.7109375" style="195" customWidth="1"/>
    <col min="7" max="7" width="12.7109375" style="196" customWidth="1"/>
    <col min="8" max="8" width="10.5703125" style="197" customWidth="1"/>
    <col min="9" max="9" width="8.28515625" style="197" customWidth="1"/>
    <col min="10" max="13" width="9.28515625" style="194" customWidth="1"/>
    <col min="14" max="14" width="13.28515625" style="194" customWidth="1"/>
    <col min="15" max="16384" width="10.42578125" style="194"/>
  </cols>
  <sheetData>
    <row r="1" spans="1:10" ht="15.75" customHeight="1">
      <c r="A1" s="192" t="s">
        <v>113</v>
      </c>
      <c r="C1" s="1217"/>
      <c r="D1" s="1217"/>
    </row>
    <row r="2" spans="1:10" ht="15.75" customHeight="1">
      <c r="C2" s="198" t="s">
        <v>272</v>
      </c>
      <c r="D2" s="198"/>
      <c r="E2" s="1218" t="s">
        <v>120</v>
      </c>
      <c r="F2" s="1218"/>
      <c r="G2" s="1218"/>
      <c r="H2" s="1218"/>
      <c r="I2" s="199"/>
    </row>
    <row r="4" spans="1:10" s="203" customFormat="1" ht="28.5">
      <c r="A4" s="200">
        <f>Today_Date</f>
        <v>42577</v>
      </c>
      <c r="B4" s="201" t="s">
        <v>79</v>
      </c>
      <c r="C4" s="202" t="s">
        <v>108</v>
      </c>
      <c r="D4" s="202" t="s">
        <v>109</v>
      </c>
      <c r="E4" s="202" t="s">
        <v>110</v>
      </c>
      <c r="F4" s="201" t="s">
        <v>79</v>
      </c>
      <c r="G4" s="202" t="s">
        <v>81</v>
      </c>
      <c r="H4" s="201" t="s">
        <v>116</v>
      </c>
      <c r="I4" s="201" t="s">
        <v>111</v>
      </c>
    </row>
    <row r="5" spans="1:10" s="213" customFormat="1" ht="18">
      <c r="A5" s="204"/>
      <c r="B5" s="205" t="s">
        <v>112</v>
      </c>
      <c r="C5" s="206"/>
      <c r="D5" s="206"/>
      <c r="E5" s="207"/>
      <c r="F5" s="208"/>
      <c r="G5" s="209"/>
      <c r="H5" s="210"/>
      <c r="I5" s="211"/>
      <c r="J5" s="212"/>
    </row>
    <row r="6" spans="1:10">
      <c r="B6" s="214"/>
      <c r="C6" s="215"/>
      <c r="D6" s="215"/>
      <c r="E6" s="216"/>
      <c r="F6" s="217"/>
      <c r="G6" s="216"/>
      <c r="H6" s="218"/>
      <c r="I6" s="219"/>
    </row>
    <row r="7" spans="1:10" ht="18.75">
      <c r="B7" s="220" t="str">
        <f>IF(I7&lt;&gt;"",I7,"")</f>
        <v/>
      </c>
      <c r="C7" s="223"/>
      <c r="D7" s="291"/>
      <c r="E7" s="634"/>
      <c r="F7" s="635"/>
      <c r="G7" s="291"/>
      <c r="H7" s="223"/>
      <c r="I7" s="222" t="str">
        <f>IF(C7&lt;&gt;"",$A$4-C7,"")</f>
        <v/>
      </c>
    </row>
    <row r="8" spans="1:10" ht="15.75" customHeight="1">
      <c r="B8" s="214"/>
      <c r="C8" s="215"/>
      <c r="D8" s="215"/>
      <c r="E8" s="216"/>
      <c r="F8" s="217"/>
      <c r="G8" s="216"/>
      <c r="H8" s="218"/>
      <c r="I8" s="219"/>
    </row>
    <row r="9" spans="1:10" ht="18.75">
      <c r="B9" s="220"/>
      <c r="C9" s="223"/>
      <c r="D9" s="291"/>
      <c r="E9" s="634"/>
      <c r="F9" s="635"/>
      <c r="G9" s="291"/>
      <c r="H9" s="223"/>
      <c r="I9" s="222"/>
    </row>
    <row r="10" spans="1:10" ht="18">
      <c r="B10" s="228" t="s">
        <v>311</v>
      </c>
      <c r="C10" s="206"/>
      <c r="D10" s="207"/>
      <c r="E10" s="207"/>
      <c r="F10" s="208"/>
      <c r="G10" s="229"/>
      <c r="H10" s="230"/>
      <c r="I10" s="211"/>
    </row>
    <row r="11" spans="1:10">
      <c r="B11" s="694"/>
      <c r="C11" s="215"/>
      <c r="D11" s="215"/>
      <c r="E11" s="216"/>
      <c r="F11" s="217"/>
      <c r="G11" s="216"/>
      <c r="H11" s="218"/>
      <c r="I11" s="219"/>
    </row>
    <row r="12" spans="1:10" ht="18.75">
      <c r="B12" s="695" t="str">
        <f>IF(I12&lt;&gt;"",I12,"")</f>
        <v/>
      </c>
      <c r="C12" s="869"/>
      <c r="D12" s="877"/>
      <c r="E12" s="878"/>
      <c r="F12" s="879"/>
      <c r="G12" s="877"/>
      <c r="H12" s="223"/>
      <c r="I12" s="870" t="str">
        <f>IF(C12&lt;&gt;"",$A$4-C12,"")</f>
        <v/>
      </c>
    </row>
    <row r="13" spans="1:10" ht="18.75">
      <c r="B13" s="220"/>
      <c r="C13" s="223"/>
      <c r="D13" s="291"/>
      <c r="E13" s="292"/>
      <c r="F13" s="293"/>
      <c r="G13" s="291"/>
      <c r="H13" s="223"/>
      <c r="I13" s="222"/>
    </row>
    <row r="14" spans="1:10" ht="18.75">
      <c r="B14" s="220"/>
      <c r="C14" s="223"/>
      <c r="D14" s="291"/>
      <c r="E14" s="292"/>
      <c r="F14" s="293"/>
      <c r="G14" s="291"/>
      <c r="H14" s="223"/>
      <c r="I14" s="222"/>
    </row>
    <row r="15" spans="1:10" ht="15.75" customHeight="1">
      <c r="B15" s="214"/>
      <c r="C15" s="215"/>
      <c r="D15" s="215"/>
      <c r="E15" s="216"/>
      <c r="F15" s="217"/>
      <c r="G15" s="216"/>
      <c r="H15" s="218"/>
      <c r="I15" s="219"/>
    </row>
    <row r="16" spans="1:10" ht="15.75" customHeight="1">
      <c r="B16" s="220"/>
      <c r="C16" s="223"/>
      <c r="D16" s="291"/>
      <c r="E16" s="634"/>
      <c r="F16" s="635"/>
      <c r="G16" s="291"/>
      <c r="H16" s="223"/>
      <c r="I16" s="222"/>
    </row>
  </sheetData>
  <mergeCells count="2">
    <mergeCell ref="C1:D1"/>
    <mergeCell ref="E2:H2"/>
  </mergeCells>
  <conditionalFormatting sqref="B5">
    <cfRule type="iconSet" priority="80">
      <iconSet iconSet="3TrafficLights2" showValue="0" reverse="1">
        <cfvo type="percent" val="0"/>
        <cfvo type="num" val="15"/>
        <cfvo type="num" val="30"/>
      </iconSet>
    </cfRule>
  </conditionalFormatting>
  <conditionalFormatting sqref="B13">
    <cfRule type="iconSet" priority="63">
      <iconSet iconSet="3TrafficLights2" showValue="0" reverse="1">
        <cfvo type="percent" val="0"/>
        <cfvo type="num" val="15"/>
        <cfvo type="num" val="30"/>
      </iconSet>
    </cfRule>
  </conditionalFormatting>
  <conditionalFormatting sqref="B13">
    <cfRule type="iconSet" priority="65">
      <iconSet iconSet="3TrafficLights2" showValue="0" reverse="1">
        <cfvo type="percent" val="0"/>
        <cfvo type="num" val="15"/>
        <cfvo type="num" val="30"/>
      </iconSet>
    </cfRule>
  </conditionalFormatting>
  <conditionalFormatting sqref="B13">
    <cfRule type="iconSet" priority="64">
      <iconSet iconSet="3TrafficLights2" showValue="0" reverse="1">
        <cfvo type="percent" val="0"/>
        <cfvo type="num" val="15"/>
        <cfvo type="num" val="30"/>
      </iconSet>
    </cfRule>
  </conditionalFormatting>
  <conditionalFormatting sqref="B13">
    <cfRule type="iconSet" priority="62">
      <iconSet iconSet="3TrafficLights2" showValue="0" reverse="1">
        <cfvo type="percent" val="0"/>
        <cfvo type="num" val="15"/>
        <cfvo type="num" val="30"/>
      </iconSet>
    </cfRule>
  </conditionalFormatting>
  <conditionalFormatting sqref="B13">
    <cfRule type="iconSet" priority="61">
      <iconSet iconSet="3TrafficLights2" showValue="0" reverse="1">
        <cfvo type="percent" val="0"/>
        <cfvo type="num" val="15"/>
        <cfvo type="num" val="30"/>
      </iconSet>
    </cfRule>
  </conditionalFormatting>
  <conditionalFormatting sqref="B13">
    <cfRule type="iconSet" priority="60">
      <iconSet iconSet="3TrafficLights2" showValue="0" reverse="1">
        <cfvo type="percent" val="0"/>
        <cfvo type="num" val="15"/>
        <cfvo type="num" val="30"/>
      </iconSet>
    </cfRule>
  </conditionalFormatting>
  <conditionalFormatting sqref="B14">
    <cfRule type="iconSet" priority="56">
      <iconSet iconSet="3TrafficLights2" showValue="0" reverse="1">
        <cfvo type="percent" val="0"/>
        <cfvo type="num" val="15"/>
        <cfvo type="num" val="30"/>
      </iconSet>
    </cfRule>
  </conditionalFormatting>
  <conditionalFormatting sqref="B14">
    <cfRule type="iconSet" priority="58">
      <iconSet iconSet="3TrafficLights2" showValue="0" reverse="1">
        <cfvo type="percent" val="0"/>
        <cfvo type="num" val="15"/>
        <cfvo type="num" val="30"/>
      </iconSet>
    </cfRule>
  </conditionalFormatting>
  <conditionalFormatting sqref="B14">
    <cfRule type="iconSet" priority="57">
      <iconSet iconSet="3TrafficLights2" showValue="0" reverse="1">
        <cfvo type="percent" val="0"/>
        <cfvo type="num" val="15"/>
        <cfvo type="num" val="30"/>
      </iconSet>
    </cfRule>
  </conditionalFormatting>
  <conditionalFormatting sqref="B14">
    <cfRule type="iconSet" priority="55">
      <iconSet iconSet="3TrafficLights2" showValue="0" reverse="1">
        <cfvo type="percent" val="0"/>
        <cfvo type="num" val="15"/>
        <cfvo type="num" val="30"/>
      </iconSet>
    </cfRule>
  </conditionalFormatting>
  <conditionalFormatting sqref="B14">
    <cfRule type="iconSet" priority="54">
      <iconSet iconSet="3TrafficLights2" showValue="0" reverse="1">
        <cfvo type="percent" val="0"/>
        <cfvo type="num" val="15"/>
        <cfvo type="num" val="30"/>
      </iconSet>
    </cfRule>
  </conditionalFormatting>
  <conditionalFormatting sqref="B14">
    <cfRule type="iconSet" priority="53">
      <iconSet iconSet="3TrafficLights2" showValue="0" reverse="1">
        <cfvo type="percent" val="0"/>
        <cfvo type="num" val="15"/>
        <cfvo type="num" val="30"/>
      </iconSet>
    </cfRule>
  </conditionalFormatting>
  <conditionalFormatting sqref="B15">
    <cfRule type="iconSet" priority="52">
      <iconSet iconSet="3TrafficLights2" showValue="0" reverse="1">
        <cfvo type="percent" val="0"/>
        <cfvo type="num" val="15"/>
        <cfvo type="num" val="30"/>
      </iconSet>
    </cfRule>
  </conditionalFormatting>
  <conditionalFormatting sqref="B16">
    <cfRule type="iconSet" priority="49">
      <iconSet iconSet="3TrafficLights2" showValue="0" reverse="1">
        <cfvo type="percent" val="0"/>
        <cfvo type="num" val="15"/>
        <cfvo type="num" val="30"/>
      </iconSet>
    </cfRule>
  </conditionalFormatting>
  <conditionalFormatting sqref="B16">
    <cfRule type="iconSet" priority="51">
      <iconSet iconSet="3TrafficLights2" showValue="0" reverse="1">
        <cfvo type="percent" val="0"/>
        <cfvo type="num" val="15"/>
        <cfvo type="num" val="30"/>
      </iconSet>
    </cfRule>
  </conditionalFormatting>
  <conditionalFormatting sqref="B16">
    <cfRule type="iconSet" priority="50">
      <iconSet iconSet="3TrafficLights2" showValue="0" reverse="1">
        <cfvo type="percent" val="0"/>
        <cfvo type="num" val="15"/>
        <cfvo type="num" val="30"/>
      </iconSet>
    </cfRule>
  </conditionalFormatting>
  <conditionalFormatting sqref="B16">
    <cfRule type="iconSet" priority="48">
      <iconSet iconSet="3TrafficLights2" showValue="0" reverse="1">
        <cfvo type="percent" val="0"/>
        <cfvo type="num" val="15"/>
        <cfvo type="num" val="30"/>
      </iconSet>
    </cfRule>
  </conditionalFormatting>
  <conditionalFormatting sqref="B16">
    <cfRule type="iconSet" priority="47">
      <iconSet iconSet="3TrafficLights2" showValue="0" reverse="1">
        <cfvo type="percent" val="0"/>
        <cfvo type="num" val="15"/>
        <cfvo type="num" val="30"/>
      </iconSet>
    </cfRule>
  </conditionalFormatting>
  <conditionalFormatting sqref="B16">
    <cfRule type="iconSet" priority="46">
      <iconSet iconSet="3TrafficLights2" showValue="0" reverse="1">
        <cfvo type="percent" val="0"/>
        <cfvo type="num" val="15"/>
        <cfvo type="num" val="30"/>
      </iconSet>
    </cfRule>
  </conditionalFormatting>
  <conditionalFormatting sqref="B8">
    <cfRule type="iconSet" priority="38">
      <iconSet iconSet="3TrafficLights2" showValue="0" reverse="1">
        <cfvo type="percent" val="0"/>
        <cfvo type="num" val="15"/>
        <cfvo type="num" val="30"/>
      </iconSet>
    </cfRule>
  </conditionalFormatting>
  <conditionalFormatting sqref="B9">
    <cfRule type="iconSet" priority="35">
      <iconSet iconSet="3TrafficLights2" showValue="0" reverse="1">
        <cfvo type="percent" val="0"/>
        <cfvo type="num" val="15"/>
        <cfvo type="num" val="30"/>
      </iconSet>
    </cfRule>
  </conditionalFormatting>
  <conditionalFormatting sqref="B9">
    <cfRule type="iconSet" priority="37">
      <iconSet iconSet="3TrafficLights2" showValue="0" reverse="1">
        <cfvo type="percent" val="0"/>
        <cfvo type="num" val="15"/>
        <cfvo type="num" val="30"/>
      </iconSet>
    </cfRule>
  </conditionalFormatting>
  <conditionalFormatting sqref="B9">
    <cfRule type="iconSet" priority="36">
      <iconSet iconSet="3TrafficLights2" showValue="0" reverse="1">
        <cfvo type="percent" val="0"/>
        <cfvo type="num" val="15"/>
        <cfvo type="num" val="30"/>
      </iconSet>
    </cfRule>
  </conditionalFormatting>
  <conditionalFormatting sqref="B9">
    <cfRule type="iconSet" priority="34">
      <iconSet iconSet="3TrafficLights2" showValue="0" reverse="1">
        <cfvo type="percent" val="0"/>
        <cfvo type="num" val="15"/>
        <cfvo type="num" val="30"/>
      </iconSet>
    </cfRule>
  </conditionalFormatting>
  <conditionalFormatting sqref="B9">
    <cfRule type="iconSet" priority="33">
      <iconSet iconSet="3TrafficLights2" showValue="0" reverse="1">
        <cfvo type="percent" val="0"/>
        <cfvo type="num" val="15"/>
        <cfvo type="num" val="30"/>
      </iconSet>
    </cfRule>
  </conditionalFormatting>
  <conditionalFormatting sqref="B9">
    <cfRule type="iconSet" priority="32">
      <iconSet iconSet="3TrafficLights2" showValue="0" reverse="1">
        <cfvo type="percent" val="0"/>
        <cfvo type="num" val="15"/>
        <cfvo type="num" val="30"/>
      </iconSet>
    </cfRule>
  </conditionalFormatting>
  <conditionalFormatting sqref="B6">
    <cfRule type="iconSet" priority="24">
      <iconSet iconSet="3TrafficLights2" showValue="0" reverse="1">
        <cfvo type="percent" val="0"/>
        <cfvo type="num" val="15"/>
        <cfvo type="num" val="30"/>
      </iconSet>
    </cfRule>
  </conditionalFormatting>
  <conditionalFormatting sqref="B7">
    <cfRule type="iconSet" priority="21">
      <iconSet iconSet="3TrafficLights2" showValue="0" reverse="1">
        <cfvo type="percent" val="0"/>
        <cfvo type="num" val="15"/>
        <cfvo type="num" val="30"/>
      </iconSet>
    </cfRule>
  </conditionalFormatting>
  <conditionalFormatting sqref="B7">
    <cfRule type="iconSet" priority="23">
      <iconSet iconSet="3TrafficLights2" showValue="0" reverse="1">
        <cfvo type="percent" val="0"/>
        <cfvo type="num" val="15"/>
        <cfvo type="num" val="30"/>
      </iconSet>
    </cfRule>
  </conditionalFormatting>
  <conditionalFormatting sqref="B7">
    <cfRule type="iconSet" priority="22">
      <iconSet iconSet="3TrafficLights2" showValue="0" reverse="1">
        <cfvo type="percent" val="0"/>
        <cfvo type="num" val="15"/>
        <cfvo type="num" val="30"/>
      </iconSet>
    </cfRule>
  </conditionalFormatting>
  <conditionalFormatting sqref="B7">
    <cfRule type="iconSet" priority="20">
      <iconSet iconSet="3TrafficLights2" showValue="0" reverse="1">
        <cfvo type="percent" val="0"/>
        <cfvo type="num" val="15"/>
        <cfvo type="num" val="30"/>
      </iconSet>
    </cfRule>
  </conditionalFormatting>
  <conditionalFormatting sqref="B7">
    <cfRule type="iconSet" priority="19">
      <iconSet iconSet="3TrafficLights2" showValue="0" reverse="1">
        <cfvo type="percent" val="0"/>
        <cfvo type="num" val="15"/>
        <cfvo type="num" val="30"/>
      </iconSet>
    </cfRule>
  </conditionalFormatting>
  <conditionalFormatting sqref="B7">
    <cfRule type="iconSet" priority="18">
      <iconSet iconSet="3TrafficLights2" showValue="0" reverse="1">
        <cfvo type="percent" val="0"/>
        <cfvo type="num" val="15"/>
        <cfvo type="num" val="30"/>
      </iconSet>
    </cfRule>
  </conditionalFormatting>
  <conditionalFormatting sqref="B10">
    <cfRule type="iconSet" priority="17">
      <iconSet iconSet="3TrafficLights2" showValue="0" reverse="1">
        <cfvo type="percent" val="0"/>
        <cfvo type="num" val="15"/>
        <cfvo type="num" val="30"/>
      </iconSet>
    </cfRule>
  </conditionalFormatting>
  <conditionalFormatting sqref="B10">
    <cfRule type="iconSet" priority="16">
      <iconSet iconSet="3TrafficLights2" showValue="0" reverse="1">
        <cfvo type="percent" val="0"/>
        <cfvo type="num" val="15"/>
        <cfvo type="num" val="30"/>
      </iconSet>
    </cfRule>
  </conditionalFormatting>
  <conditionalFormatting sqref="B10">
    <cfRule type="iconSet" priority="15">
      <iconSet iconSet="3TrafficLights2" showValue="0" reverse="1">
        <cfvo type="percent" val="0"/>
        <cfvo type="num" val="15"/>
        <cfvo type="num" val="30"/>
      </iconSet>
    </cfRule>
  </conditionalFormatting>
  <conditionalFormatting sqref="B12">
    <cfRule type="iconSet" priority="12">
      <iconSet iconSet="3TrafficLights2" showValue="0" reverse="1">
        <cfvo type="percent" val="0"/>
        <cfvo type="num" val="15"/>
        <cfvo type="num" val="30"/>
      </iconSet>
    </cfRule>
  </conditionalFormatting>
  <conditionalFormatting sqref="B12">
    <cfRule type="iconSet" priority="14">
      <iconSet iconSet="3TrafficLights2" showValue="0" reverse="1">
        <cfvo type="percent" val="0"/>
        <cfvo type="num" val="15"/>
        <cfvo type="num" val="30"/>
      </iconSet>
    </cfRule>
  </conditionalFormatting>
  <conditionalFormatting sqref="B12">
    <cfRule type="iconSet" priority="13">
      <iconSet iconSet="3TrafficLights2" showValue="0" reverse="1">
        <cfvo type="percent" val="0"/>
        <cfvo type="num" val="15"/>
        <cfvo type="num" val="30"/>
      </iconSet>
    </cfRule>
  </conditionalFormatting>
  <conditionalFormatting sqref="B12">
    <cfRule type="iconSet" priority="11">
      <iconSet iconSet="3TrafficLights2" showValue="0" reverse="1">
        <cfvo type="percent" val="0"/>
        <cfvo type="num" val="15"/>
        <cfvo type="num" val="30"/>
      </iconSet>
    </cfRule>
  </conditionalFormatting>
  <conditionalFormatting sqref="B12">
    <cfRule type="iconSet" priority="10">
      <iconSet iconSet="3TrafficLights2" showValue="0" reverse="1">
        <cfvo type="percent" val="0"/>
        <cfvo type="num" val="15"/>
        <cfvo type="num" val="30"/>
      </iconSet>
    </cfRule>
  </conditionalFormatting>
  <conditionalFormatting sqref="B12">
    <cfRule type="iconSet" priority="9">
      <iconSet iconSet="3TrafficLights2" showValue="0" reverse="1">
        <cfvo type="percent" val="0"/>
        <cfvo type="num" val="15"/>
        <cfvo type="num" val="30"/>
      </iconSet>
    </cfRule>
  </conditionalFormatting>
  <conditionalFormatting sqref="B11">
    <cfRule type="iconSet" priority="8">
      <iconSet iconSet="3TrafficLights2" showValue="0" reverse="1">
        <cfvo type="percent" val="0"/>
        <cfvo type="num" val="15"/>
        <cfvo type="num" val="30"/>
      </iconSet>
    </cfRule>
  </conditionalFormatting>
  <conditionalFormatting sqref="B11">
    <cfRule type="iconSet" priority="7">
      <iconSet iconSet="3TrafficLights2" showValue="0" reverse="1">
        <cfvo type="percent" val="0"/>
        <cfvo type="num" val="15"/>
        <cfvo type="num" val="30"/>
      </iconSet>
    </cfRule>
  </conditionalFormatting>
  <conditionalFormatting sqref="B11">
    <cfRule type="iconSet" priority="6">
      <iconSet iconSet="3TrafficLights2" showValue="0" reverse="1">
        <cfvo type="percent" val="0"/>
        <cfvo type="num" val="15"/>
        <cfvo type="num" val="30"/>
      </iconSet>
    </cfRule>
  </conditionalFormatting>
  <conditionalFormatting sqref="B11">
    <cfRule type="iconSet" priority="5">
      <iconSet iconSet="3TrafficLights2" showValue="0" reverse="1">
        <cfvo type="percent" val="0"/>
        <cfvo type="num" val="15"/>
        <cfvo type="num" val="30"/>
      </iconSet>
    </cfRule>
  </conditionalFormatting>
  <conditionalFormatting sqref="B11">
    <cfRule type="iconSet" priority="4">
      <iconSet iconSet="3TrafficLights2" showValue="0" reverse="1">
        <cfvo type="percent" val="0"/>
        <cfvo type="num" val="15"/>
        <cfvo type="num" val="30"/>
      </iconSet>
    </cfRule>
  </conditionalFormatting>
  <conditionalFormatting sqref="B11">
    <cfRule type="iconSet" priority="3">
      <iconSet iconSet="3TrafficLights2" showValue="0" reverse="1">
        <cfvo type="percent" val="0"/>
        <cfvo type="num" val="15"/>
        <cfvo type="num" val="30"/>
      </iconSet>
    </cfRule>
  </conditionalFormatting>
  <conditionalFormatting sqref="B11">
    <cfRule type="iconSet" priority="2">
      <iconSet iconSet="3TrafficLights2" showValue="0" reverse="1">
        <cfvo type="percent" val="0"/>
        <cfvo type="num" val="15"/>
        <cfvo type="num" val="30"/>
      </iconSet>
    </cfRule>
  </conditionalFormatting>
  <conditionalFormatting sqref="B11">
    <cfRule type="iconSet" priority="1">
      <iconSet iconSet="3TrafficLights2" showValue="0" reverse="1">
        <cfvo type="percent" val="0"/>
        <cfvo type="num" val="15"/>
        <cfvo type="num" val="30"/>
      </iconSet>
    </cfRule>
  </conditionalFormatting>
  <hyperlinks>
    <hyperlink ref="A1" location="Japan!A1" display="Back"/>
  </hyperlinks>
  <pageMargins left="0.25" right="0.25" top="1" bottom="1" header="0.5" footer="0.5"/>
  <pageSetup scale="80" orientation="landscape" horizontalDpi="200" verticalDpi="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9" tint="0.79998168889431442"/>
  </sheetPr>
  <dimension ref="A1:AY19"/>
  <sheetViews>
    <sheetView showGridLines="0" topLeftCell="A5" zoomScale="85" zoomScaleNormal="85" workbookViewId="0">
      <pane ySplit="2" topLeftCell="A13" activePane="bottomLeft" state="frozen"/>
      <selection activeCell="A39" sqref="A39:U39"/>
      <selection pane="bottomLeft" activeCell="A7" sqref="A7:XFD16"/>
    </sheetView>
  </sheetViews>
  <sheetFormatPr defaultColWidth="10.42578125" defaultRowHeight="12.75"/>
  <cols>
    <col min="1" max="1" width="21.42578125" style="177" customWidth="1"/>
    <col min="2" max="2" width="15.5703125" style="177" customWidth="1"/>
    <col min="3" max="3" width="15" style="177" customWidth="1"/>
    <col min="4" max="5" width="13.42578125" style="177" customWidth="1"/>
    <col min="6" max="7" width="12.42578125" style="177" customWidth="1"/>
    <col min="8" max="8" width="13.42578125" style="177" customWidth="1"/>
    <col min="9" max="9" width="12.28515625" style="177" customWidth="1"/>
    <col min="10" max="10" width="2" style="177" customWidth="1"/>
    <col min="11" max="14" width="11" style="177" customWidth="1"/>
    <col min="15" max="15" width="12" style="177" customWidth="1"/>
    <col min="16" max="16" width="13.5703125" style="177" customWidth="1"/>
    <col min="17" max="17" width="10.5703125" style="177" customWidth="1"/>
    <col min="18" max="18" width="1.7109375" style="177" customWidth="1"/>
    <col min="19" max="20" width="10.42578125" style="177" customWidth="1"/>
    <col min="21" max="22" width="11.42578125" style="177" customWidth="1"/>
    <col min="23" max="23" width="12.5703125" style="177" customWidth="1"/>
    <col min="24" max="24" width="12.7109375" style="177" customWidth="1"/>
    <col min="25" max="25" width="13.5703125" style="177" customWidth="1"/>
    <col min="26" max="26" width="12.7109375" style="177" customWidth="1"/>
    <col min="27" max="27" width="13.7109375" style="177" customWidth="1"/>
    <col min="28" max="28" width="14.42578125" style="177" customWidth="1"/>
    <col min="29" max="29" width="13.7109375" style="177" customWidth="1"/>
    <col min="30" max="30" width="13.5703125" style="177" customWidth="1"/>
    <col min="31" max="31" width="14.5703125" style="177" customWidth="1"/>
    <col min="32" max="32" width="9.42578125" style="295" customWidth="1"/>
    <col min="33" max="33" width="1.42578125" style="296" customWidth="1"/>
    <col min="34" max="34" width="37.42578125" style="297" customWidth="1"/>
    <col min="35" max="35" width="37.42578125" style="177" customWidth="1"/>
    <col min="36" max="36" width="15.42578125" style="177" customWidth="1"/>
    <col min="37" max="38" width="13.42578125" style="190" customWidth="1"/>
    <col min="39" max="40" width="21.42578125" style="298" customWidth="1"/>
    <col min="41" max="41" width="1.5703125" style="299" customWidth="1"/>
    <col min="42" max="44" width="10.42578125" style="177" hidden="1" customWidth="1"/>
    <col min="45" max="45" width="11.7109375" style="177" hidden="1" customWidth="1"/>
    <col min="46" max="46" width="11.42578125" style="177" hidden="1" customWidth="1"/>
    <col min="47" max="48" width="10.42578125" style="177" customWidth="1"/>
    <col min="49" max="49" width="11.7109375" style="177" customWidth="1"/>
    <col min="50" max="16384" width="10.42578125" style="177"/>
  </cols>
  <sheetData>
    <row r="1" spans="1:46" ht="19.5">
      <c r="A1" s="31"/>
    </row>
    <row r="2" spans="1:46" ht="20.25" thickBot="1">
      <c r="A2" s="31" t="s">
        <v>41</v>
      </c>
    </row>
    <row r="3" spans="1:46" s="301" customFormat="1" ht="20.25" thickBot="1">
      <c r="A3" s="300" t="s">
        <v>42</v>
      </c>
      <c r="K3" s="1221" t="s">
        <v>43</v>
      </c>
      <c r="L3" s="1222"/>
      <c r="M3" s="1222"/>
      <c r="N3" s="1222"/>
      <c r="O3" s="1222"/>
      <c r="P3" s="1222"/>
      <c r="Q3" s="1223"/>
      <c r="S3" s="1224" t="s">
        <v>44</v>
      </c>
      <c r="T3" s="1225"/>
      <c r="U3" s="1225"/>
      <c r="V3" s="1225"/>
      <c r="W3" s="1225"/>
      <c r="X3" s="1225"/>
      <c r="Y3" s="1225"/>
      <c r="Z3" s="1225"/>
      <c r="AA3" s="1225"/>
      <c r="AB3" s="1225"/>
      <c r="AC3" s="1225"/>
      <c r="AD3" s="1225"/>
      <c r="AE3" s="1225"/>
      <c r="AF3" s="1226"/>
      <c r="AG3" s="302"/>
      <c r="AH3" s="1227" t="s">
        <v>45</v>
      </c>
      <c r="AI3" s="1228"/>
      <c r="AJ3" s="1228"/>
      <c r="AK3" s="1228"/>
      <c r="AL3" s="1228"/>
      <c r="AM3" s="1228"/>
      <c r="AN3" s="1229"/>
      <c r="AO3" s="303"/>
      <c r="AP3" s="1230" t="s">
        <v>46</v>
      </c>
      <c r="AQ3" s="1231"/>
      <c r="AR3" s="1231"/>
      <c r="AS3" s="1231"/>
      <c r="AT3" s="1232"/>
    </row>
    <row r="4" spans="1:46" ht="16.5" thickBot="1">
      <c r="A4" s="304"/>
      <c r="B4" s="304" t="s">
        <v>36</v>
      </c>
      <c r="C4" s="304"/>
      <c r="D4" s="304"/>
      <c r="E4" s="304"/>
      <c r="F4" s="304"/>
      <c r="G4" s="304"/>
      <c r="H4" s="304"/>
      <c r="I4" s="304"/>
      <c r="J4" s="304"/>
      <c r="K4" s="304"/>
      <c r="L4" s="304"/>
      <c r="M4" s="304"/>
      <c r="N4" s="304"/>
      <c r="O4" s="304"/>
      <c r="P4" s="304"/>
      <c r="Q4" s="304"/>
      <c r="R4" s="304"/>
      <c r="S4" s="304"/>
      <c r="T4" s="304"/>
      <c r="U4" s="304"/>
      <c r="V4" s="304"/>
      <c r="W4" s="304"/>
      <c r="X4" s="304"/>
      <c r="Y4" s="304"/>
      <c r="Z4" s="304" t="s">
        <v>36</v>
      </c>
      <c r="AA4" s="304"/>
      <c r="AB4" s="304"/>
      <c r="AC4" s="304"/>
      <c r="AD4" s="304"/>
      <c r="AE4" s="304" t="s">
        <v>36</v>
      </c>
      <c r="AF4" s="305"/>
      <c r="AG4" s="306"/>
      <c r="AH4" s="307"/>
      <c r="AI4" s="304"/>
      <c r="AJ4" s="304"/>
      <c r="AK4" s="308"/>
      <c r="AL4" s="308"/>
      <c r="AM4" s="309"/>
      <c r="AP4" s="303" t="s">
        <v>36</v>
      </c>
      <c r="AQ4" s="303"/>
      <c r="AR4" s="303" t="s">
        <v>36</v>
      </c>
      <c r="AS4" s="304"/>
      <c r="AT4" s="304"/>
    </row>
    <row r="5" spans="1:46" ht="17.25" thickTop="1" thickBot="1">
      <c r="A5" s="304" t="s">
        <v>36</v>
      </c>
      <c r="B5" s="304"/>
      <c r="C5" s="304"/>
      <c r="D5" s="304"/>
      <c r="E5" s="304"/>
      <c r="F5" s="304"/>
      <c r="G5" s="304"/>
      <c r="H5" s="304"/>
      <c r="I5" s="304"/>
      <c r="J5" s="304"/>
      <c r="K5" s="304" t="s">
        <v>47</v>
      </c>
      <c r="L5" s="304" t="s">
        <v>48</v>
      </c>
      <c r="M5" s="304" t="s">
        <v>49</v>
      </c>
      <c r="N5" s="304" t="s">
        <v>50</v>
      </c>
      <c r="O5" s="310"/>
      <c r="P5" s="304"/>
      <c r="Q5" s="304"/>
      <c r="R5" s="304"/>
      <c r="S5" s="304" t="s">
        <v>273</v>
      </c>
      <c r="T5" s="304" t="s">
        <v>274</v>
      </c>
      <c r="U5" s="311" t="s">
        <v>275</v>
      </c>
      <c r="V5" s="312" t="s">
        <v>276</v>
      </c>
      <c r="W5" s="304" t="s">
        <v>277</v>
      </c>
      <c r="X5" s="304" t="s">
        <v>278</v>
      </c>
      <c r="Y5" s="304" t="s">
        <v>279</v>
      </c>
      <c r="Z5" s="304" t="s">
        <v>280</v>
      </c>
      <c r="AA5" s="304" t="s">
        <v>59</v>
      </c>
      <c r="AB5" s="304" t="s">
        <v>60</v>
      </c>
      <c r="AC5" s="313" t="s">
        <v>281</v>
      </c>
      <c r="AD5" s="313" t="s">
        <v>282</v>
      </c>
      <c r="AE5" s="313" t="s">
        <v>283</v>
      </c>
      <c r="AF5" s="314"/>
      <c r="AG5" s="315"/>
      <c r="AH5" s="307"/>
      <c r="AI5" s="304"/>
      <c r="AJ5" s="304"/>
      <c r="AK5" s="308"/>
      <c r="AL5" s="308"/>
      <c r="AM5" s="1233" t="s">
        <v>64</v>
      </c>
      <c r="AN5" s="1234"/>
      <c r="AO5" s="316"/>
      <c r="AP5" s="317" t="s">
        <v>65</v>
      </c>
      <c r="AQ5" s="318"/>
      <c r="AR5" s="319"/>
      <c r="AS5" s="304"/>
      <c r="AT5" s="304"/>
    </row>
    <row r="6" spans="1:46" s="345" customFormat="1" ht="90" thickBot="1">
      <c r="A6" s="320" t="s">
        <v>1</v>
      </c>
      <c r="B6" s="321" t="s">
        <v>301</v>
      </c>
      <c r="C6" s="321" t="s">
        <v>66</v>
      </c>
      <c r="D6" s="321" t="s">
        <v>2</v>
      </c>
      <c r="E6" s="321" t="s">
        <v>67</v>
      </c>
      <c r="F6" s="321" t="s">
        <v>3</v>
      </c>
      <c r="G6" s="321" t="s">
        <v>336</v>
      </c>
      <c r="H6" s="321" t="s">
        <v>4</v>
      </c>
      <c r="I6" s="322" t="s">
        <v>5</v>
      </c>
      <c r="J6" s="323"/>
      <c r="K6" s="68" t="str">
        <f>China!K6</f>
        <v>Booking  for 
Q116</v>
      </c>
      <c r="L6" s="69" t="str">
        <f>China!L6</f>
        <v>Booking  for 
Q216</v>
      </c>
      <c r="M6" s="69" t="str">
        <f>China!M6</f>
        <v>Booking  for 
Q316</v>
      </c>
      <c r="N6" s="69" t="str">
        <f>China!N6</f>
        <v>Booking  for 
Q416</v>
      </c>
      <c r="O6" s="324" t="s">
        <v>68</v>
      </c>
      <c r="P6" s="325" t="s">
        <v>69</v>
      </c>
      <c r="Q6" s="326" t="s">
        <v>70</v>
      </c>
      <c r="R6" s="323"/>
      <c r="S6" s="327" t="s">
        <v>302</v>
      </c>
      <c r="T6" s="328" t="s">
        <v>71</v>
      </c>
      <c r="U6" s="329" t="s">
        <v>121</v>
      </c>
      <c r="V6" s="330" t="s">
        <v>308</v>
      </c>
      <c r="W6" s="331" t="s">
        <v>73</v>
      </c>
      <c r="X6" s="332" t="s">
        <v>74</v>
      </c>
      <c r="Y6" s="537" t="s">
        <v>75</v>
      </c>
      <c r="Z6" s="538" t="s">
        <v>76</v>
      </c>
      <c r="AA6" s="539" t="s">
        <v>77</v>
      </c>
      <c r="AB6" s="538" t="s">
        <v>78</v>
      </c>
      <c r="AC6" s="336" t="s">
        <v>303</v>
      </c>
      <c r="AD6" s="336" t="s">
        <v>304</v>
      </c>
      <c r="AE6" s="336" t="s">
        <v>305</v>
      </c>
      <c r="AF6" s="337" t="s">
        <v>309</v>
      </c>
      <c r="AG6" s="338"/>
      <c r="AH6" s="339" t="s">
        <v>79</v>
      </c>
      <c r="AI6" s="339" t="s">
        <v>80</v>
      </c>
      <c r="AJ6" s="339" t="s">
        <v>81</v>
      </c>
      <c r="AK6" s="340" t="s">
        <v>82</v>
      </c>
      <c r="AL6" s="341" t="s">
        <v>83</v>
      </c>
      <c r="AM6" s="342" t="s">
        <v>184</v>
      </c>
      <c r="AN6" s="343" t="s">
        <v>85</v>
      </c>
      <c r="AO6" s="344"/>
      <c r="AP6" s="91" t="str">
        <f>China!AP6</f>
        <v>FCST
Q116</v>
      </c>
      <c r="AQ6" s="92" t="str">
        <f>China!AQ6</f>
        <v>Funnel
Q116</v>
      </c>
      <c r="AR6" s="93" t="str">
        <f>China!AR6</f>
        <v>AOP
Q116</v>
      </c>
      <c r="AS6" s="325" t="s">
        <v>86</v>
      </c>
      <c r="AT6" s="335" t="s">
        <v>87</v>
      </c>
    </row>
    <row r="7" spans="1:46" s="762" customFormat="1" ht="67.5" customHeight="1">
      <c r="A7" s="847"/>
      <c r="B7" s="738"/>
      <c r="C7" s="739"/>
      <c r="D7" s="738"/>
      <c r="E7" s="636"/>
      <c r="F7" s="740"/>
      <c r="G7" s="740"/>
      <c r="H7" s="741"/>
      <c r="I7" s="742"/>
      <c r="J7" s="749"/>
      <c r="K7" s="748"/>
      <c r="L7" s="701"/>
      <c r="M7" s="701"/>
      <c r="N7" s="701"/>
      <c r="O7" s="770"/>
      <c r="P7" s="743"/>
      <c r="Q7" s="744"/>
      <c r="R7" s="749"/>
      <c r="S7" s="682"/>
      <c r="T7" s="719"/>
      <c r="U7" s="719"/>
      <c r="V7" s="771"/>
      <c r="W7" s="750"/>
      <c r="X7" s="772"/>
      <c r="Y7" s="751"/>
      <c r="Z7" s="773"/>
      <c r="AA7" s="774"/>
      <c r="AB7" s="773"/>
      <c r="AC7" s="752"/>
      <c r="AD7" s="752"/>
      <c r="AE7" s="752"/>
      <c r="AF7" s="753"/>
      <c r="AG7" s="972"/>
      <c r="AH7" s="745"/>
      <c r="AI7" s="755"/>
      <c r="AJ7" s="746"/>
      <c r="AK7" s="756"/>
      <c r="AL7" s="757"/>
      <c r="AM7" s="758"/>
      <c r="AN7" s="637"/>
      <c r="AO7" s="759"/>
      <c r="AP7" s="775"/>
      <c r="AQ7" s="760"/>
      <c r="AR7" s="761"/>
      <c r="AS7" s="747"/>
      <c r="AT7" s="769"/>
    </row>
    <row r="8" spans="1:46" s="762" customFormat="1">
      <c r="A8" s="973"/>
      <c r="B8" s="677"/>
      <c r="C8" s="678"/>
      <c r="D8" s="677"/>
      <c r="E8" s="636"/>
      <c r="F8" s="679"/>
      <c r="G8" s="679"/>
      <c r="H8" s="680"/>
      <c r="I8" s="681"/>
      <c r="J8" s="749"/>
      <c r="K8" s="748"/>
      <c r="L8" s="701"/>
      <c r="M8" s="701"/>
      <c r="N8" s="701"/>
      <c r="O8" s="770"/>
      <c r="P8" s="636"/>
      <c r="Q8" s="638"/>
      <c r="R8" s="749"/>
      <c r="S8" s="682"/>
      <c r="T8" s="719"/>
      <c r="U8" s="719"/>
      <c r="V8" s="771"/>
      <c r="W8" s="750"/>
      <c r="X8" s="772"/>
      <c r="Y8" s="751"/>
      <c r="Z8" s="773"/>
      <c r="AA8" s="777"/>
      <c r="AB8" s="773"/>
      <c r="AC8" s="752"/>
      <c r="AD8" s="752"/>
      <c r="AE8" s="752"/>
      <c r="AF8" s="753"/>
      <c r="AG8" s="972"/>
      <c r="AH8" s="745"/>
      <c r="AI8" s="755"/>
      <c r="AJ8" s="746"/>
      <c r="AK8" s="756"/>
      <c r="AL8" s="757"/>
      <c r="AM8" s="758"/>
      <c r="AN8" s="637"/>
      <c r="AO8" s="759"/>
      <c r="AP8" s="775"/>
      <c r="AQ8" s="760"/>
      <c r="AR8" s="761"/>
      <c r="AS8" s="747"/>
      <c r="AT8" s="769"/>
    </row>
    <row r="9" spans="1:46" s="762" customFormat="1" ht="67.5" customHeight="1">
      <c r="A9" s="754"/>
      <c r="B9" s="738"/>
      <c r="C9" s="739"/>
      <c r="D9" s="738"/>
      <c r="E9" s="636"/>
      <c r="F9" s="740"/>
      <c r="G9" s="740"/>
      <c r="H9" s="741"/>
      <c r="I9" s="681"/>
      <c r="J9" s="749"/>
      <c r="K9" s="748"/>
      <c r="L9" s="701"/>
      <c r="M9" s="701"/>
      <c r="N9" s="701"/>
      <c r="O9" s="770"/>
      <c r="P9" s="743"/>
      <c r="Q9" s="744"/>
      <c r="R9" s="749"/>
      <c r="S9" s="682"/>
      <c r="T9" s="719"/>
      <c r="U9" s="719"/>
      <c r="V9" s="771"/>
      <c r="W9" s="750"/>
      <c r="X9" s="772"/>
      <c r="Y9" s="751"/>
      <c r="Z9" s="773"/>
      <c r="AA9" s="774"/>
      <c r="AB9" s="773"/>
      <c r="AC9" s="752"/>
      <c r="AD9" s="752"/>
      <c r="AE9" s="752"/>
      <c r="AF9" s="753"/>
      <c r="AG9" s="972"/>
      <c r="AH9" s="745"/>
      <c r="AI9" s="829"/>
      <c r="AJ9" s="746"/>
      <c r="AK9" s="756"/>
      <c r="AL9" s="757"/>
      <c r="AM9" s="758"/>
      <c r="AN9" s="637"/>
      <c r="AO9" s="759"/>
      <c r="AP9" s="775"/>
      <c r="AQ9" s="760"/>
      <c r="AR9" s="761"/>
      <c r="AS9" s="747"/>
      <c r="AT9" s="769"/>
    </row>
    <row r="10" spans="1:46" s="762" customFormat="1" ht="67.5" customHeight="1">
      <c r="A10" s="754"/>
      <c r="B10" s="738"/>
      <c r="C10" s="739"/>
      <c r="D10" s="738"/>
      <c r="E10" s="636"/>
      <c r="F10" s="740"/>
      <c r="G10" s="740"/>
      <c r="H10" s="741"/>
      <c r="I10" s="681"/>
      <c r="J10" s="749"/>
      <c r="K10" s="748"/>
      <c r="L10" s="701"/>
      <c r="M10" s="701"/>
      <c r="N10" s="701"/>
      <c r="O10" s="770"/>
      <c r="P10" s="743"/>
      <c r="Q10" s="744"/>
      <c r="R10" s="749"/>
      <c r="S10" s="682"/>
      <c r="T10" s="719"/>
      <c r="U10" s="719"/>
      <c r="V10" s="771"/>
      <c r="W10" s="750"/>
      <c r="X10" s="772"/>
      <c r="Y10" s="751"/>
      <c r="Z10" s="773"/>
      <c r="AA10" s="774"/>
      <c r="AB10" s="773"/>
      <c r="AC10" s="752"/>
      <c r="AD10" s="752"/>
      <c r="AE10" s="752"/>
      <c r="AF10" s="753"/>
      <c r="AG10" s="972"/>
      <c r="AH10" s="745"/>
      <c r="AI10" s="755"/>
      <c r="AJ10" s="746"/>
      <c r="AK10" s="756"/>
      <c r="AL10" s="757"/>
      <c r="AM10" s="758"/>
      <c r="AN10" s="637"/>
      <c r="AO10" s="759"/>
      <c r="AP10" s="775"/>
      <c r="AQ10" s="760"/>
      <c r="AR10" s="761"/>
      <c r="AS10" s="747"/>
      <c r="AT10" s="769"/>
    </row>
    <row r="11" spans="1:46" s="863" customFormat="1" ht="67.5" customHeight="1">
      <c r="A11" s="898"/>
      <c r="B11" s="885"/>
      <c r="C11" s="886"/>
      <c r="D11" s="885"/>
      <c r="E11" s="670"/>
      <c r="F11" s="795"/>
      <c r="G11" s="795"/>
      <c r="H11" s="848"/>
      <c r="I11" s="849"/>
      <c r="J11" s="697"/>
      <c r="K11" s="763"/>
      <c r="L11" s="764"/>
      <c r="M11" s="764"/>
      <c r="N11" s="764"/>
      <c r="O11" s="776"/>
      <c r="P11" s="670"/>
      <c r="Q11" s="850"/>
      <c r="R11" s="697"/>
      <c r="S11" s="683"/>
      <c r="T11" s="765"/>
      <c r="U11" s="765"/>
      <c r="V11" s="778"/>
      <c r="W11" s="766"/>
      <c r="X11" s="779"/>
      <c r="Y11" s="767"/>
      <c r="Z11" s="780"/>
      <c r="AA11" s="781"/>
      <c r="AB11" s="780"/>
      <c r="AC11" s="698"/>
      <c r="AD11" s="698"/>
      <c r="AE11" s="698"/>
      <c r="AF11" s="699"/>
      <c r="AG11" s="974"/>
      <c r="AH11" s="851"/>
      <c r="AI11" s="829"/>
      <c r="AJ11" s="852"/>
      <c r="AK11" s="853"/>
      <c r="AL11" s="854"/>
      <c r="AM11" s="855"/>
      <c r="AN11" s="856"/>
      <c r="AO11" s="857"/>
      <c r="AP11" s="858"/>
      <c r="AQ11" s="859"/>
      <c r="AR11" s="860"/>
      <c r="AS11" s="861"/>
      <c r="AT11" s="862"/>
    </row>
    <row r="12" spans="1:46" s="762" customFormat="1" ht="87.75" customHeight="1">
      <c r="A12" s="737"/>
      <c r="B12" s="677"/>
      <c r="C12" s="678"/>
      <c r="D12" s="677"/>
      <c r="E12" s="636"/>
      <c r="F12" s="679"/>
      <c r="G12" s="679"/>
      <c r="H12" s="680"/>
      <c r="I12" s="681"/>
      <c r="J12" s="749"/>
      <c r="K12" s="748"/>
      <c r="L12" s="701"/>
      <c r="M12" s="701"/>
      <c r="N12" s="701"/>
      <c r="O12" s="770"/>
      <c r="P12" s="636"/>
      <c r="Q12" s="638"/>
      <c r="R12" s="749"/>
      <c r="S12" s="682"/>
      <c r="T12" s="719"/>
      <c r="U12" s="719"/>
      <c r="V12" s="771"/>
      <c r="W12" s="750"/>
      <c r="X12" s="772"/>
      <c r="Y12" s="751"/>
      <c r="Z12" s="773"/>
      <c r="AA12" s="777"/>
      <c r="AB12" s="773"/>
      <c r="AC12" s="752"/>
      <c r="AD12" s="752"/>
      <c r="AE12" s="752"/>
      <c r="AF12" s="753"/>
      <c r="AG12" s="972"/>
      <c r="AH12" s="745"/>
      <c r="AI12" s="755"/>
      <c r="AJ12" s="746"/>
      <c r="AK12" s="756"/>
      <c r="AL12" s="757"/>
      <c r="AM12" s="758"/>
      <c r="AN12" s="637"/>
      <c r="AO12" s="759"/>
      <c r="AP12" s="775"/>
      <c r="AQ12" s="760"/>
      <c r="AR12" s="761"/>
      <c r="AS12" s="747"/>
      <c r="AT12" s="769"/>
    </row>
    <row r="13" spans="1:46" s="762" customFormat="1" ht="87.75" customHeight="1">
      <c r="A13" s="1183"/>
      <c r="B13" s="677"/>
      <c r="C13" s="678"/>
      <c r="D13" s="677"/>
      <c r="E13" s="636"/>
      <c r="F13" s="679"/>
      <c r="G13" s="679"/>
      <c r="H13" s="680"/>
      <c r="I13" s="681"/>
      <c r="J13" s="749"/>
      <c r="K13" s="748"/>
      <c r="L13" s="701"/>
      <c r="M13" s="701"/>
      <c r="N13" s="701"/>
      <c r="O13" s="770"/>
      <c r="P13" s="636"/>
      <c r="Q13" s="638"/>
      <c r="R13" s="749"/>
      <c r="S13" s="682"/>
      <c r="T13" s="719"/>
      <c r="U13" s="719"/>
      <c r="V13" s="771"/>
      <c r="W13" s="750"/>
      <c r="X13" s="772"/>
      <c r="Y13" s="751"/>
      <c r="Z13" s="773"/>
      <c r="AA13" s="777"/>
      <c r="AB13" s="773"/>
      <c r="AC13" s="752"/>
      <c r="AD13" s="752"/>
      <c r="AE13" s="752"/>
      <c r="AF13" s="753"/>
      <c r="AG13" s="972"/>
      <c r="AH13" s="745"/>
      <c r="AI13" s="755"/>
      <c r="AJ13" s="746"/>
      <c r="AK13" s="756"/>
      <c r="AL13" s="757"/>
      <c r="AM13" s="758"/>
      <c r="AN13" s="637"/>
      <c r="AO13" s="759"/>
      <c r="AP13" s="775"/>
      <c r="AQ13" s="760"/>
      <c r="AR13" s="761"/>
      <c r="AS13" s="747"/>
      <c r="AT13" s="769"/>
    </row>
    <row r="14" spans="1:46" s="863" customFormat="1" ht="87.75" customHeight="1">
      <c r="A14" s="1106"/>
      <c r="B14" s="885"/>
      <c r="C14" s="886"/>
      <c r="D14" s="885"/>
      <c r="E14" s="670"/>
      <c r="F14" s="795"/>
      <c r="G14" s="795"/>
      <c r="H14" s="848"/>
      <c r="I14" s="849"/>
      <c r="J14" s="697"/>
      <c r="K14" s="763"/>
      <c r="L14" s="764"/>
      <c r="M14" s="764"/>
      <c r="N14" s="764"/>
      <c r="O14" s="776"/>
      <c r="P14" s="670"/>
      <c r="Q14" s="850"/>
      <c r="R14" s="697"/>
      <c r="S14" s="683"/>
      <c r="T14" s="765"/>
      <c r="U14" s="765"/>
      <c r="V14" s="778"/>
      <c r="W14" s="766"/>
      <c r="X14" s="779"/>
      <c r="Y14" s="767"/>
      <c r="Z14" s="780"/>
      <c r="AA14" s="781"/>
      <c r="AB14" s="780"/>
      <c r="AC14" s="698"/>
      <c r="AD14" s="698"/>
      <c r="AE14" s="698"/>
      <c r="AF14" s="699"/>
      <c r="AG14" s="974"/>
      <c r="AH14" s="851"/>
      <c r="AI14" s="829"/>
      <c r="AJ14" s="852"/>
      <c r="AK14" s="853"/>
      <c r="AL14" s="854"/>
      <c r="AM14" s="855"/>
      <c r="AN14" s="856"/>
      <c r="AO14" s="857"/>
      <c r="AP14" s="858"/>
      <c r="AQ14" s="859"/>
      <c r="AR14" s="860"/>
      <c r="AS14" s="861"/>
      <c r="AT14" s="862"/>
    </row>
    <row r="15" spans="1:46" s="863" customFormat="1" ht="81.75" customHeight="1">
      <c r="A15" s="887"/>
      <c r="B15" s="885"/>
      <c r="C15" s="886"/>
      <c r="D15" s="885"/>
      <c r="E15" s="670"/>
      <c r="F15" s="795"/>
      <c r="G15" s="795"/>
      <c r="H15" s="848"/>
      <c r="I15" s="849"/>
      <c r="J15" s="697"/>
      <c r="K15" s="975"/>
      <c r="L15" s="976"/>
      <c r="M15" s="976"/>
      <c r="N15" s="976"/>
      <c r="O15" s="977"/>
      <c r="P15" s="670"/>
      <c r="Q15" s="850"/>
      <c r="R15" s="697"/>
      <c r="S15" s="683"/>
      <c r="T15" s="765"/>
      <c r="U15" s="765"/>
      <c r="V15" s="778"/>
      <c r="W15" s="766"/>
      <c r="X15" s="779"/>
      <c r="Y15" s="767"/>
      <c r="Z15" s="780"/>
      <c r="AA15" s="781"/>
      <c r="AB15" s="780"/>
      <c r="AC15" s="698"/>
      <c r="AD15" s="698"/>
      <c r="AE15" s="698"/>
      <c r="AF15" s="699"/>
      <c r="AG15" s="974"/>
      <c r="AH15" s="978"/>
      <c r="AI15" s="979"/>
      <c r="AJ15" s="980"/>
      <c r="AK15" s="981"/>
      <c r="AL15" s="854"/>
      <c r="AM15" s="855"/>
      <c r="AN15" s="856"/>
      <c r="AO15" s="857"/>
      <c r="AP15" s="858"/>
      <c r="AQ15" s="859"/>
      <c r="AR15" s="860"/>
      <c r="AS15" s="861"/>
      <c r="AT15" s="862"/>
    </row>
    <row r="16" spans="1:46" s="863" customFormat="1" ht="81.75" customHeight="1">
      <c r="A16" s="887"/>
      <c r="B16" s="885"/>
      <c r="C16" s="886"/>
      <c r="D16" s="885"/>
      <c r="E16" s="670"/>
      <c r="F16" s="795"/>
      <c r="G16" s="795"/>
      <c r="H16" s="848"/>
      <c r="I16" s="849"/>
      <c r="J16" s="697"/>
      <c r="K16" s="975"/>
      <c r="L16" s="976"/>
      <c r="M16" s="976"/>
      <c r="N16" s="976"/>
      <c r="O16" s="977"/>
      <c r="P16" s="670"/>
      <c r="Q16" s="850"/>
      <c r="R16" s="697"/>
      <c r="S16" s="683"/>
      <c r="T16" s="765"/>
      <c r="U16" s="765"/>
      <c r="V16" s="778"/>
      <c r="W16" s="766"/>
      <c r="X16" s="779"/>
      <c r="Y16" s="767"/>
      <c r="Z16" s="780"/>
      <c r="AA16" s="781"/>
      <c r="AB16" s="780"/>
      <c r="AC16" s="698"/>
      <c r="AD16" s="698"/>
      <c r="AE16" s="698"/>
      <c r="AF16" s="699"/>
      <c r="AG16" s="974"/>
      <c r="AH16" s="978"/>
      <c r="AI16" s="979"/>
      <c r="AJ16" s="980"/>
      <c r="AK16" s="981"/>
      <c r="AL16" s="854"/>
      <c r="AM16" s="855"/>
      <c r="AN16" s="856"/>
      <c r="AO16" s="857"/>
      <c r="AP16" s="858"/>
      <c r="AQ16" s="859"/>
      <c r="AR16" s="860"/>
      <c r="AS16" s="982"/>
      <c r="AT16" s="1047"/>
    </row>
    <row r="17" spans="1:51" s="642" customFormat="1" ht="13.5" thickBot="1">
      <c r="A17" s="799"/>
      <c r="B17" s="800"/>
      <c r="C17" s="801"/>
      <c r="D17" s="800"/>
      <c r="E17" s="800"/>
      <c r="F17" s="800"/>
      <c r="G17" s="800"/>
      <c r="H17" s="802"/>
      <c r="I17" s="803"/>
      <c r="J17" s="639"/>
      <c r="K17" s="804"/>
      <c r="L17" s="804"/>
      <c r="M17" s="804"/>
      <c r="N17" s="804"/>
      <c r="O17" s="805"/>
      <c r="P17" s="806"/>
      <c r="Q17" s="807"/>
      <c r="R17" s="702"/>
      <c r="S17" s="808"/>
      <c r="T17" s="804"/>
      <c r="U17" s="804"/>
      <c r="V17" s="809"/>
      <c r="W17" s="810"/>
      <c r="X17" s="811"/>
      <c r="Y17" s="812"/>
      <c r="Z17" s="813"/>
      <c r="AA17" s="814"/>
      <c r="AB17" s="813"/>
      <c r="AC17" s="725"/>
      <c r="AD17" s="725"/>
      <c r="AE17" s="815"/>
      <c r="AF17" s="640"/>
      <c r="AG17" s="816"/>
      <c r="AH17" s="817"/>
      <c r="AI17" s="818"/>
      <c r="AJ17" s="819"/>
      <c r="AK17" s="820"/>
      <c r="AL17" s="821"/>
      <c r="AM17" s="822"/>
      <c r="AN17" s="823"/>
      <c r="AO17" s="641"/>
      <c r="AP17" s="824"/>
      <c r="AQ17" s="825"/>
      <c r="AR17" s="826"/>
      <c r="AS17" s="827"/>
      <c r="AT17" s="828"/>
    </row>
    <row r="18" spans="1:51" s="433" customFormat="1" ht="29.25" customHeight="1" thickBot="1">
      <c r="A18" s="400" t="s">
        <v>284</v>
      </c>
      <c r="B18" s="401"/>
      <c r="C18" s="401"/>
      <c r="D18" s="401"/>
      <c r="E18" s="401"/>
      <c r="F18" s="401"/>
      <c r="G18" s="401"/>
      <c r="H18" s="401"/>
      <c r="I18" s="402"/>
      <c r="J18" s="403"/>
      <c r="K18" s="404"/>
      <c r="L18" s="404"/>
      <c r="M18" s="404"/>
      <c r="N18" s="404"/>
      <c r="O18" s="405">
        <f>K18+L18+M18+N18</f>
        <v>0</v>
      </c>
      <c r="P18" s="406">
        <f>SUM(P7:P7)</f>
        <v>0</v>
      </c>
      <c r="Q18" s="407">
        <f>SUMIF(I7:I7, "2Q16", Q7:Q7)</f>
        <v>0</v>
      </c>
      <c r="R18" s="408"/>
      <c r="S18" s="409"/>
      <c r="T18" s="404"/>
      <c r="U18" s="404"/>
      <c r="V18" s="411">
        <f>S18+T18+U18</f>
        <v>0</v>
      </c>
      <c r="W18" s="412">
        <f t="shared" ref="W18:AB18" si="0">SUM(W7:W7)</f>
        <v>0</v>
      </c>
      <c r="X18" s="643">
        <f t="shared" si="0"/>
        <v>0</v>
      </c>
      <c r="Y18" s="644">
        <f t="shared" si="0"/>
        <v>0</v>
      </c>
      <c r="Z18" s="412">
        <f t="shared" si="0"/>
        <v>0</v>
      </c>
      <c r="AA18" s="412">
        <f t="shared" si="0"/>
        <v>0</v>
      </c>
      <c r="AB18" s="412">
        <f t="shared" si="0"/>
        <v>0</v>
      </c>
      <c r="AC18" s="417">
        <f>V18+W18+X18</f>
        <v>0</v>
      </c>
      <c r="AD18" s="417">
        <f>V18+W18+Y18+AA18</f>
        <v>0</v>
      </c>
      <c r="AE18" s="418">
        <f>V18+W18+X18+Y18+Z18+AA18+AB18</f>
        <v>0</v>
      </c>
      <c r="AF18" s="419">
        <f>IF(S18&gt;0,O18/S18,0)</f>
        <v>0</v>
      </c>
      <c r="AG18" s="420"/>
      <c r="AH18" s="421"/>
      <c r="AI18" s="422"/>
      <c r="AJ18" s="423"/>
      <c r="AK18" s="424"/>
      <c r="AL18" s="425"/>
      <c r="AM18" s="426"/>
      <c r="AN18" s="427"/>
      <c r="AO18" s="299"/>
      <c r="AP18" s="428"/>
      <c r="AQ18" s="645"/>
      <c r="AR18" s="646"/>
      <c r="AS18" s="431">
        <f>V18-AP18</f>
        <v>0</v>
      </c>
      <c r="AT18" s="432">
        <f>V18-AR18</f>
        <v>0</v>
      </c>
      <c r="AW18" s="434" t="s">
        <v>89</v>
      </c>
      <c r="AX18" s="434" t="s">
        <v>306</v>
      </c>
      <c r="AY18" s="434" t="s">
        <v>90</v>
      </c>
    </row>
    <row r="19" spans="1:51" ht="11.25" customHeight="1" thickBot="1">
      <c r="A19" s="436"/>
      <c r="B19" s="437"/>
      <c r="C19" s="436"/>
      <c r="D19" s="436"/>
      <c r="E19" s="436"/>
      <c r="F19" s="436"/>
      <c r="G19" s="436"/>
      <c r="H19" s="436"/>
      <c r="I19" s="436"/>
      <c r="J19" s="436"/>
      <c r="K19" s="436"/>
      <c r="L19" s="436"/>
      <c r="M19" s="436"/>
      <c r="N19" s="436"/>
      <c r="O19" s="438"/>
      <c r="P19" s="436"/>
      <c r="Q19" s="436"/>
      <c r="R19" s="436"/>
      <c r="S19" s="436"/>
      <c r="T19" s="436"/>
      <c r="U19" s="436"/>
      <c r="V19" s="439"/>
      <c r="W19" s="436"/>
      <c r="X19" s="436"/>
      <c r="Y19" s="436"/>
      <c r="Z19" s="436"/>
      <c r="AA19" s="436"/>
      <c r="AB19" s="436"/>
      <c r="AC19" s="440"/>
      <c r="AD19" s="440"/>
      <c r="AE19" s="441"/>
      <c r="AF19" s="296"/>
      <c r="AH19" s="442"/>
      <c r="AI19" s="436"/>
      <c r="AJ19" s="436"/>
      <c r="AK19" s="443"/>
      <c r="AL19" s="443"/>
      <c r="AP19" s="444"/>
      <c r="AQ19" s="445"/>
      <c r="AR19" s="446"/>
      <c r="AS19" s="436"/>
      <c r="AT19" s="436"/>
      <c r="AV19" s="298"/>
    </row>
  </sheetData>
  <mergeCells count="5">
    <mergeCell ref="K3:Q3"/>
    <mergeCell ref="S3:AF3"/>
    <mergeCell ref="AH3:AN3"/>
    <mergeCell ref="AP3:AT3"/>
    <mergeCell ref="AM5:AN5"/>
  </mergeCells>
  <dataValidations count="1">
    <dataValidation allowBlank="1" showInputMessage="1" showErrorMessage="1" prompt="If we have received a RFQ for this case, or we have created one, please put a &quot;Y&quot; in the cell, otherwise, please leave the cell blank." sqref="G7:G16"/>
  </dataValidations>
  <hyperlinks>
    <hyperlink ref="A3" location="'Korea Actions '!A1" display="3) Action Items"/>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2"/>
  <sheetViews>
    <sheetView showGridLines="0" zoomScale="90" zoomScaleNormal="90" workbookViewId="0">
      <pane ySplit="1" topLeftCell="A2" activePane="bottomLeft" state="frozen"/>
      <selection activeCell="A39" sqref="A39:U39"/>
      <selection pane="bottomLeft" activeCell="E15" sqref="E15"/>
    </sheetView>
  </sheetViews>
  <sheetFormatPr defaultColWidth="10.42578125" defaultRowHeight="15.75" customHeight="1"/>
  <cols>
    <col min="1" max="1" width="8.5703125" style="193" bestFit="1" customWidth="1"/>
    <col min="2" max="2" width="8.28515625" style="193" customWidth="1"/>
    <col min="3" max="3" width="10.7109375" style="194" customWidth="1"/>
    <col min="4" max="4" width="36.85546875" style="194" customWidth="1"/>
    <col min="5" max="5" width="42.7109375" style="194" customWidth="1"/>
    <col min="6" max="6" width="48.85546875" style="195" customWidth="1"/>
    <col min="7" max="7" width="12.85546875" style="196" customWidth="1"/>
    <col min="8" max="8" width="10.7109375" style="197" customWidth="1"/>
    <col min="9" max="9" width="8.140625" style="197" customWidth="1"/>
    <col min="10" max="16384" width="10.42578125" style="194"/>
  </cols>
  <sheetData>
    <row r="1" spans="1:10" ht="19.5">
      <c r="A1" s="192" t="s">
        <v>113</v>
      </c>
      <c r="C1" s="1217"/>
      <c r="D1" s="1217"/>
    </row>
    <row r="2" spans="1:10" ht="15.75" customHeight="1">
      <c r="C2" s="198" t="s">
        <v>285</v>
      </c>
      <c r="D2" s="198"/>
      <c r="E2" s="1218" t="s">
        <v>107</v>
      </c>
      <c r="F2" s="1218"/>
      <c r="G2" s="1218"/>
      <c r="H2" s="1218"/>
      <c r="I2" s="1108"/>
    </row>
    <row r="3" spans="1:10" ht="6.75" customHeight="1"/>
    <row r="4" spans="1:10" s="203" customFormat="1" ht="28.5">
      <c r="A4" s="200">
        <f>Today_Date</f>
        <v>42577</v>
      </c>
      <c r="B4" s="890" t="s">
        <v>79</v>
      </c>
      <c r="C4" s="891" t="s">
        <v>108</v>
      </c>
      <c r="D4" s="891" t="s">
        <v>109</v>
      </c>
      <c r="E4" s="891" t="s">
        <v>110</v>
      </c>
      <c r="F4" s="890" t="s">
        <v>79</v>
      </c>
      <c r="G4" s="891" t="s">
        <v>81</v>
      </c>
      <c r="H4" s="890" t="s">
        <v>116</v>
      </c>
      <c r="I4" s="890" t="s">
        <v>111</v>
      </c>
    </row>
    <row r="5" spans="1:10" s="213" customFormat="1" ht="24" customHeight="1">
      <c r="A5" s="204"/>
      <c r="B5" s="889" t="s">
        <v>112</v>
      </c>
      <c r="C5" s="206"/>
      <c r="D5" s="206"/>
      <c r="E5" s="207"/>
      <c r="F5" s="208"/>
      <c r="G5" s="209"/>
      <c r="H5" s="210"/>
      <c r="I5" s="211"/>
      <c r="J5" s="212"/>
    </row>
    <row r="6" spans="1:10" ht="15.75" customHeight="1">
      <c r="B6" s="694"/>
      <c r="C6" s="215"/>
      <c r="D6" s="215"/>
      <c r="E6" s="216"/>
      <c r="F6" s="217"/>
      <c r="G6" s="216"/>
      <c r="H6" s="218"/>
      <c r="I6" s="219"/>
    </row>
    <row r="7" spans="1:10" ht="33" customHeight="1">
      <c r="B7" s="695" t="str">
        <f>IF(I7&lt;&gt;"",I7,"")</f>
        <v/>
      </c>
      <c r="C7" s="869"/>
      <c r="D7" s="881"/>
      <c r="E7" s="881"/>
      <c r="F7" s="881"/>
      <c r="G7" s="881"/>
      <c r="H7" s="869"/>
      <c r="I7" s="870" t="str">
        <f>IF(C7&lt;&gt;"",$A$4-C7,"")</f>
        <v/>
      </c>
    </row>
    <row r="8" spans="1:10" ht="21" customHeight="1">
      <c r="B8" s="894" t="s">
        <v>337</v>
      </c>
      <c r="C8" s="206"/>
      <c r="D8" s="207"/>
      <c r="E8" s="207"/>
      <c r="F8" s="208"/>
      <c r="G8" s="229"/>
      <c r="H8" s="230"/>
      <c r="I8" s="211"/>
      <c r="J8" s="294"/>
    </row>
    <row r="9" spans="1:10">
      <c r="B9" s="880"/>
      <c r="C9" s="648"/>
      <c r="D9" s="648"/>
      <c r="E9" s="649"/>
      <c r="F9" s="650"/>
      <c r="G9" s="649"/>
      <c r="H9" s="651"/>
      <c r="I9" s="652"/>
    </row>
    <row r="10" spans="1:10" ht="18.75">
      <c r="B10" s="695" t="str">
        <f>IF(I10&lt;&gt;"",I10,"")</f>
        <v/>
      </c>
      <c r="C10" s="869"/>
      <c r="D10" s="881"/>
      <c r="E10" s="881"/>
      <c r="F10" s="881"/>
      <c r="G10" s="882"/>
      <c r="H10" s="883"/>
      <c r="I10" s="884" t="str">
        <f>IF(C10&lt;&gt;"",$A$4-C10,"")</f>
        <v/>
      </c>
    </row>
    <row r="11" spans="1:10" ht="18.75">
      <c r="B11" s="931" t="str">
        <f>IF(I11&lt;&gt;"",I11,"")</f>
        <v/>
      </c>
      <c r="C11" s="883"/>
      <c r="D11" s="882"/>
      <c r="E11" s="882"/>
      <c r="F11" s="932"/>
      <c r="G11" s="882"/>
      <c r="H11" s="883"/>
      <c r="I11" s="884" t="str">
        <f>IF(C11&lt;&gt;"",$A$4-C11,"")</f>
        <v/>
      </c>
    </row>
    <row r="12" spans="1:10" ht="18.75">
      <c r="B12" s="931" t="str">
        <f>IF(I12&lt;&gt;"",I12,"")</f>
        <v/>
      </c>
      <c r="C12" s="883"/>
      <c r="D12" s="882"/>
      <c r="E12" s="882"/>
      <c r="F12" s="932"/>
      <c r="G12" s="882"/>
      <c r="H12" s="883"/>
      <c r="I12" s="884" t="str">
        <f>IF(C12&lt;&gt;"",$A$4-C12,"")</f>
        <v/>
      </c>
    </row>
  </sheetData>
  <mergeCells count="2">
    <mergeCell ref="C1:D1"/>
    <mergeCell ref="E2:H2"/>
  </mergeCells>
  <conditionalFormatting sqref="B2">
    <cfRule type="iconSet" priority="13">
      <iconSet iconSet="3TrafficLights2" showValue="0" reverse="1">
        <cfvo type="percent" val="0"/>
        <cfvo type="num" val="15"/>
        <cfvo type="num" val="30"/>
      </iconSet>
    </cfRule>
  </conditionalFormatting>
  <conditionalFormatting sqref="B8">
    <cfRule type="iconSet" priority="12">
      <iconSet iconSet="3TrafficLights2" showValue="0" reverse="1">
        <cfvo type="percent" val="0"/>
        <cfvo type="num" val="15"/>
        <cfvo type="num" val="30"/>
      </iconSet>
    </cfRule>
  </conditionalFormatting>
  <conditionalFormatting sqref="B6">
    <cfRule type="iconSet" priority="11">
      <iconSet iconSet="3TrafficLights2" showValue="0" reverse="1">
        <cfvo type="percent" val="0"/>
        <cfvo type="num" val="15"/>
        <cfvo type="num" val="30"/>
      </iconSet>
    </cfRule>
  </conditionalFormatting>
  <conditionalFormatting sqref="B5">
    <cfRule type="iconSet" priority="10">
      <iconSet iconSet="3TrafficLights2" showValue="0" reverse="1">
        <cfvo type="percent" val="0"/>
        <cfvo type="num" val="15"/>
        <cfvo type="num" val="30"/>
      </iconSet>
    </cfRule>
  </conditionalFormatting>
  <conditionalFormatting sqref="B5:B6">
    <cfRule type="iconSet" priority="9">
      <iconSet iconSet="3TrafficLights2" showValue="0" reverse="1">
        <cfvo type="percent" val="0"/>
        <cfvo type="num" val="15"/>
        <cfvo type="num" val="30"/>
      </iconSet>
    </cfRule>
  </conditionalFormatting>
  <conditionalFormatting sqref="B6">
    <cfRule type="iconSet" priority="8">
      <iconSet iconSet="3TrafficLights2" showValue="0" reverse="1">
        <cfvo type="percent" val="0"/>
        <cfvo type="num" val="15"/>
        <cfvo type="num" val="30"/>
      </iconSet>
    </cfRule>
  </conditionalFormatting>
  <conditionalFormatting sqref="B7">
    <cfRule type="iconSet" priority="7">
      <iconSet iconSet="3TrafficLights2" showValue="0" reverse="1">
        <cfvo type="percent" val="0"/>
        <cfvo type="num" val="15"/>
        <cfvo type="num" val="30"/>
      </iconSet>
    </cfRule>
  </conditionalFormatting>
  <conditionalFormatting sqref="B9">
    <cfRule type="iconSet" priority="6">
      <iconSet iconSet="3TrafficLights2" showValue="0" reverse="1">
        <cfvo type="percent" val="0"/>
        <cfvo type="num" val="15"/>
        <cfvo type="num" val="30"/>
      </iconSet>
    </cfRule>
  </conditionalFormatting>
  <conditionalFormatting sqref="B9">
    <cfRule type="iconSet" priority="5">
      <iconSet iconSet="3TrafficLights2" showValue="0" reverse="1">
        <cfvo type="percent" val="0"/>
        <cfvo type="num" val="15"/>
        <cfvo type="num" val="30"/>
      </iconSet>
    </cfRule>
  </conditionalFormatting>
  <conditionalFormatting sqref="B9">
    <cfRule type="iconSet" priority="4">
      <iconSet iconSet="3TrafficLights2" showValue="0" reverse="1">
        <cfvo type="percent" val="0"/>
        <cfvo type="num" val="15"/>
        <cfvo type="num" val="30"/>
      </iconSet>
    </cfRule>
  </conditionalFormatting>
  <conditionalFormatting sqref="B11">
    <cfRule type="iconSet" priority="3">
      <iconSet iconSet="3TrafficLights2" showValue="0" reverse="1">
        <cfvo type="percent" val="0"/>
        <cfvo type="num" val="15"/>
        <cfvo type="num" val="30"/>
      </iconSet>
    </cfRule>
  </conditionalFormatting>
  <conditionalFormatting sqref="B12">
    <cfRule type="iconSet" priority="2">
      <iconSet iconSet="3TrafficLights2" showValue="0" reverse="1">
        <cfvo type="percent" val="0"/>
        <cfvo type="num" val="15"/>
        <cfvo type="num" val="30"/>
      </iconSet>
    </cfRule>
  </conditionalFormatting>
  <conditionalFormatting sqref="B10">
    <cfRule type="iconSet" priority="1">
      <iconSet iconSet="3TrafficLights2" showValue="0" reverse="1">
        <cfvo type="percent" val="0"/>
        <cfvo type="num" val="15"/>
        <cfvo type="num" val="30"/>
      </iconSet>
    </cfRule>
  </conditionalFormatting>
  <hyperlinks>
    <hyperlink ref="A1" location="Korea!A1" display="Back"/>
  </hyperlinks>
  <printOptions horizontalCentered="1"/>
  <pageMargins left="0.25" right="0.25" top="1" bottom="1" header="0.5" footer="0.5"/>
  <pageSetup scale="80" orientation="landscape" horizontalDpi="200" verticalDpi="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17"/>
  <sheetViews>
    <sheetView showGridLines="0" zoomScaleNormal="100" workbookViewId="0">
      <pane ySplit="1" topLeftCell="A2" activePane="bottomLeft" state="frozen"/>
      <selection activeCell="A39" sqref="A39:U39"/>
      <selection pane="bottomLeft"/>
    </sheetView>
  </sheetViews>
  <sheetFormatPr defaultColWidth="10.42578125" defaultRowHeight="15.75" customHeight="1"/>
  <cols>
    <col min="1" max="1" width="8.5703125" style="193" bestFit="1" customWidth="1"/>
    <col min="2" max="2" width="8.42578125" style="193" customWidth="1"/>
    <col min="3" max="3" width="10.5703125" style="194" customWidth="1"/>
    <col min="4" max="4" width="36.7109375" style="194" customWidth="1"/>
    <col min="5" max="5" width="42.5703125" style="194" customWidth="1"/>
    <col min="6" max="6" width="48.7109375" style="195" customWidth="1"/>
    <col min="7" max="7" width="12.7109375" style="196" customWidth="1"/>
    <col min="8" max="8" width="10.5703125" style="197" customWidth="1"/>
    <col min="9" max="9" width="8.28515625" style="197" customWidth="1"/>
    <col min="10" max="16384" width="10.42578125" style="194"/>
  </cols>
  <sheetData>
    <row r="1" spans="1:9" ht="19.5">
      <c r="A1" s="192" t="s">
        <v>113</v>
      </c>
      <c r="C1" s="1217"/>
      <c r="D1" s="1217"/>
    </row>
    <row r="2" spans="1:9" ht="15.75" customHeight="1">
      <c r="C2" s="198" t="s">
        <v>285</v>
      </c>
      <c r="D2" s="198"/>
      <c r="E2" s="1218" t="s">
        <v>231</v>
      </c>
      <c r="F2" s="1218"/>
      <c r="G2" s="1218"/>
      <c r="H2" s="1218"/>
      <c r="I2" s="199"/>
    </row>
    <row r="3" spans="1:9" ht="6.75" customHeight="1"/>
    <row r="4" spans="1:9" s="203" customFormat="1" ht="28.5">
      <c r="A4" s="200">
        <f>Today_Date</f>
        <v>42577</v>
      </c>
      <c r="B4" s="201" t="s">
        <v>79</v>
      </c>
      <c r="C4" s="202" t="s">
        <v>108</v>
      </c>
      <c r="D4" s="202" t="s">
        <v>109</v>
      </c>
      <c r="E4" s="202" t="s">
        <v>110</v>
      </c>
      <c r="F4" s="201" t="s">
        <v>79</v>
      </c>
      <c r="G4" s="202" t="s">
        <v>81</v>
      </c>
      <c r="H4" s="201" t="s">
        <v>116</v>
      </c>
      <c r="I4" s="201" t="s">
        <v>111</v>
      </c>
    </row>
    <row r="5" spans="1:9" ht="18.75">
      <c r="B5" s="220" t="str">
        <f>IF(I5&lt;&gt;"",I5,"")</f>
        <v/>
      </c>
      <c r="C5" s="223"/>
      <c r="D5" s="532"/>
      <c r="E5" s="292"/>
      <c r="F5" s="221"/>
      <c r="G5" s="532"/>
      <c r="H5" s="223"/>
      <c r="I5" s="222" t="str">
        <f>IF(C5&lt;&gt;"",$A$4-C5,"")</f>
        <v/>
      </c>
    </row>
    <row r="6" spans="1:9" ht="15.75" customHeight="1">
      <c r="B6" s="657"/>
      <c r="C6" s="658"/>
      <c r="D6" s="658"/>
      <c r="E6" s="659"/>
      <c r="F6" s="660"/>
      <c r="G6" s="659"/>
      <c r="H6" s="661"/>
      <c r="I6" s="662"/>
    </row>
    <row r="7" spans="1:9" ht="18.75">
      <c r="B7" s="663"/>
      <c r="C7" s="223"/>
      <c r="D7" s="291"/>
      <c r="E7" s="292"/>
      <c r="F7" s="664"/>
      <c r="G7" s="291"/>
      <c r="H7" s="223"/>
      <c r="I7" s="222"/>
    </row>
    <row r="8" spans="1:9" ht="18">
      <c r="B8" s="228" t="s">
        <v>182</v>
      </c>
      <c r="C8" s="206"/>
      <c r="D8" s="207"/>
      <c r="E8" s="207"/>
      <c r="F8" s="208"/>
      <c r="G8" s="229"/>
      <c r="H8" s="230"/>
      <c r="I8" s="211"/>
    </row>
    <row r="9" spans="1:9">
      <c r="B9" s="647"/>
      <c r="C9" s="648"/>
      <c r="D9" s="648"/>
      <c r="E9" s="649"/>
      <c r="F9" s="650"/>
      <c r="G9" s="649"/>
      <c r="H9" s="651"/>
      <c r="I9" s="652"/>
    </row>
    <row r="10" spans="1:9" ht="18.75">
      <c r="B10" s="653" t="str">
        <f>IF(I10&lt;&gt;"",I10,"")</f>
        <v/>
      </c>
      <c r="C10" s="654"/>
      <c r="D10" s="655"/>
      <c r="E10" s="655"/>
      <c r="F10" s="656"/>
      <c r="G10" s="655"/>
      <c r="H10" s="654"/>
      <c r="I10" s="665" t="str">
        <f>IF(C10&lt;&gt;"",$A$4-C10,"")</f>
        <v/>
      </c>
    </row>
    <row r="11" spans="1:9">
      <c r="B11" s="647"/>
      <c r="C11" s="648"/>
      <c r="D11" s="648"/>
      <c r="E11" s="649"/>
      <c r="F11" s="650"/>
      <c r="G11" s="649"/>
      <c r="H11" s="651"/>
      <c r="I11" s="652"/>
    </row>
    <row r="12" spans="1:9" ht="18.75">
      <c r="B12" s="653"/>
      <c r="C12" s="654"/>
      <c r="D12" s="655"/>
      <c r="E12" s="655"/>
      <c r="F12" s="656"/>
      <c r="G12" s="655"/>
      <c r="H12" s="654"/>
      <c r="I12" s="665"/>
    </row>
    <row r="13" spans="1:9" ht="18.75">
      <c r="B13" s="653"/>
      <c r="C13" s="654"/>
      <c r="D13" s="655"/>
      <c r="E13" s="655"/>
      <c r="F13" s="656"/>
      <c r="G13" s="655"/>
      <c r="H13" s="654"/>
      <c r="I13" s="665"/>
    </row>
    <row r="14" spans="1:9">
      <c r="B14" s="647"/>
      <c r="C14" s="648"/>
      <c r="D14" s="648"/>
      <c r="E14" s="649"/>
      <c r="F14" s="650"/>
      <c r="G14" s="649"/>
      <c r="H14" s="651"/>
      <c r="I14" s="652"/>
    </row>
    <row r="15" spans="1:9" ht="18.75">
      <c r="B15" s="653"/>
      <c r="C15" s="654"/>
      <c r="D15" s="655"/>
      <c r="E15" s="655"/>
      <c r="F15" s="656"/>
      <c r="G15" s="655"/>
      <c r="H15" s="654"/>
      <c r="I15" s="222"/>
    </row>
    <row r="16" spans="1:9" ht="15.75" customHeight="1">
      <c r="B16" s="647"/>
      <c r="C16" s="648"/>
      <c r="D16" s="648"/>
      <c r="E16" s="649"/>
      <c r="F16" s="650"/>
      <c r="G16" s="649"/>
      <c r="H16" s="651"/>
      <c r="I16" s="652"/>
    </row>
    <row r="17" spans="2:9" ht="18.75">
      <c r="B17" s="653"/>
      <c r="C17" s="654"/>
      <c r="D17" s="655"/>
      <c r="E17" s="655"/>
      <c r="F17" s="656"/>
      <c r="G17" s="655"/>
      <c r="H17" s="654"/>
      <c r="I17" s="222"/>
    </row>
  </sheetData>
  <mergeCells count="2">
    <mergeCell ref="C1:D1"/>
    <mergeCell ref="E2:H2"/>
  </mergeCells>
  <conditionalFormatting sqref="B2">
    <cfRule type="iconSet" priority="28">
      <iconSet iconSet="3TrafficLights2" showValue="0" reverse="1">
        <cfvo type="percent" val="0"/>
        <cfvo type="num" val="15"/>
        <cfvo type="num" val="30"/>
      </iconSet>
    </cfRule>
  </conditionalFormatting>
  <conditionalFormatting sqref="B5">
    <cfRule type="iconSet" priority="27">
      <iconSet iconSet="3TrafficLights2" showValue="0" reverse="1">
        <cfvo type="percent" val="0"/>
        <cfvo type="num" val="15"/>
        <cfvo type="num" val="30"/>
      </iconSet>
    </cfRule>
  </conditionalFormatting>
  <conditionalFormatting sqref="B6">
    <cfRule type="iconSet" priority="25">
      <iconSet iconSet="3TrafficLights2" showValue="0" reverse="1">
        <cfvo type="percent" val="0"/>
        <cfvo type="num" val="15"/>
        <cfvo type="num" val="30"/>
      </iconSet>
    </cfRule>
  </conditionalFormatting>
  <conditionalFormatting sqref="B6">
    <cfRule type="iconSet" priority="24">
      <iconSet iconSet="3TrafficLights2" showValue="0" reverse="1">
        <cfvo type="percent" val="0"/>
        <cfvo type="num" val="15"/>
        <cfvo type="num" val="30"/>
      </iconSet>
    </cfRule>
  </conditionalFormatting>
  <conditionalFormatting sqref="B7">
    <cfRule type="iconSet" priority="26">
      <iconSet iconSet="3TrafficLights2" showValue="0" reverse="1">
        <cfvo type="percent" val="0"/>
        <cfvo type="num" val="15"/>
        <cfvo type="num" val="30"/>
      </iconSet>
    </cfRule>
  </conditionalFormatting>
  <conditionalFormatting sqref="B6">
    <cfRule type="iconSet" priority="23">
      <iconSet iconSet="3TrafficLights2" showValue="0" reverse="1">
        <cfvo type="percent" val="0"/>
        <cfvo type="num" val="15"/>
        <cfvo type="num" val="30"/>
      </iconSet>
    </cfRule>
  </conditionalFormatting>
  <conditionalFormatting sqref="B8">
    <cfRule type="iconSet" priority="22">
      <iconSet iconSet="3TrafficLights2" showValue="0" reverse="1">
        <cfvo type="percent" val="0"/>
        <cfvo type="num" val="15"/>
        <cfvo type="num" val="30"/>
      </iconSet>
    </cfRule>
  </conditionalFormatting>
  <conditionalFormatting sqref="B12">
    <cfRule type="iconSet" priority="14">
      <iconSet iconSet="3TrafficLights2" showValue="0" reverse="1">
        <cfvo type="percent" val="0"/>
        <cfvo type="num" val="15"/>
        <cfvo type="num" val="30"/>
      </iconSet>
    </cfRule>
  </conditionalFormatting>
  <conditionalFormatting sqref="B11">
    <cfRule type="iconSet" priority="17">
      <iconSet iconSet="3TrafficLights2" showValue="0" reverse="1">
        <cfvo type="percent" val="0"/>
        <cfvo type="num" val="15"/>
        <cfvo type="num" val="30"/>
      </iconSet>
    </cfRule>
  </conditionalFormatting>
  <conditionalFormatting sqref="B11">
    <cfRule type="iconSet" priority="16">
      <iconSet iconSet="3TrafficLights2" showValue="0" reverse="1">
        <cfvo type="percent" val="0"/>
        <cfvo type="num" val="15"/>
        <cfvo type="num" val="30"/>
      </iconSet>
    </cfRule>
  </conditionalFormatting>
  <conditionalFormatting sqref="B11">
    <cfRule type="iconSet" priority="15">
      <iconSet iconSet="3TrafficLights2" showValue="0" reverse="1">
        <cfvo type="percent" val="0"/>
        <cfvo type="num" val="15"/>
        <cfvo type="num" val="30"/>
      </iconSet>
    </cfRule>
  </conditionalFormatting>
  <conditionalFormatting sqref="B13">
    <cfRule type="iconSet" priority="13">
      <iconSet iconSet="3TrafficLights2" showValue="0" reverse="1">
        <cfvo type="percent" val="0"/>
        <cfvo type="num" val="15"/>
        <cfvo type="num" val="30"/>
      </iconSet>
    </cfRule>
  </conditionalFormatting>
  <conditionalFormatting sqref="B15">
    <cfRule type="iconSet" priority="9">
      <iconSet iconSet="3TrafficLights2" showValue="0" reverse="1">
        <cfvo type="percent" val="0"/>
        <cfvo type="num" val="15"/>
        <cfvo type="num" val="30"/>
      </iconSet>
    </cfRule>
  </conditionalFormatting>
  <conditionalFormatting sqref="B14">
    <cfRule type="iconSet" priority="12">
      <iconSet iconSet="3TrafficLights2" showValue="0" reverse="1">
        <cfvo type="percent" val="0"/>
        <cfvo type="num" val="15"/>
        <cfvo type="num" val="30"/>
      </iconSet>
    </cfRule>
  </conditionalFormatting>
  <conditionalFormatting sqref="B14">
    <cfRule type="iconSet" priority="11">
      <iconSet iconSet="3TrafficLights2" showValue="0" reverse="1">
        <cfvo type="percent" val="0"/>
        <cfvo type="num" val="15"/>
        <cfvo type="num" val="30"/>
      </iconSet>
    </cfRule>
  </conditionalFormatting>
  <conditionalFormatting sqref="B14">
    <cfRule type="iconSet" priority="10">
      <iconSet iconSet="3TrafficLights2" showValue="0" reverse="1">
        <cfvo type="percent" val="0"/>
        <cfvo type="num" val="15"/>
        <cfvo type="num" val="30"/>
      </iconSet>
    </cfRule>
  </conditionalFormatting>
  <conditionalFormatting sqref="B17">
    <cfRule type="iconSet" priority="5">
      <iconSet iconSet="3TrafficLights2" showValue="0" reverse="1">
        <cfvo type="percent" val="0"/>
        <cfvo type="num" val="15"/>
        <cfvo type="num" val="30"/>
      </iconSet>
    </cfRule>
  </conditionalFormatting>
  <conditionalFormatting sqref="B16">
    <cfRule type="iconSet" priority="8">
      <iconSet iconSet="3TrafficLights2" showValue="0" reverse="1">
        <cfvo type="percent" val="0"/>
        <cfvo type="num" val="15"/>
        <cfvo type="num" val="30"/>
      </iconSet>
    </cfRule>
  </conditionalFormatting>
  <conditionalFormatting sqref="B16">
    <cfRule type="iconSet" priority="7">
      <iconSet iconSet="3TrafficLights2" showValue="0" reverse="1">
        <cfvo type="percent" val="0"/>
        <cfvo type="num" val="15"/>
        <cfvo type="num" val="30"/>
      </iconSet>
    </cfRule>
  </conditionalFormatting>
  <conditionalFormatting sqref="B16">
    <cfRule type="iconSet" priority="6">
      <iconSet iconSet="3TrafficLights2" showValue="0" reverse="1">
        <cfvo type="percent" val="0"/>
        <cfvo type="num" val="15"/>
        <cfvo type="num" val="30"/>
      </iconSet>
    </cfRule>
  </conditionalFormatting>
  <conditionalFormatting sqref="B10">
    <cfRule type="iconSet" priority="1">
      <iconSet iconSet="3TrafficLights2" showValue="0" reverse="1">
        <cfvo type="percent" val="0"/>
        <cfvo type="num" val="15"/>
        <cfvo type="num" val="30"/>
      </iconSet>
    </cfRule>
  </conditionalFormatting>
  <conditionalFormatting sqref="B9">
    <cfRule type="iconSet" priority="4">
      <iconSet iconSet="3TrafficLights2" showValue="0" reverse="1">
        <cfvo type="percent" val="0"/>
        <cfvo type="num" val="15"/>
        <cfvo type="num" val="30"/>
      </iconSet>
    </cfRule>
  </conditionalFormatting>
  <conditionalFormatting sqref="B9">
    <cfRule type="iconSet" priority="3">
      <iconSet iconSet="3TrafficLights2" showValue="0" reverse="1">
        <cfvo type="percent" val="0"/>
        <cfvo type="num" val="15"/>
        <cfvo type="num" val="30"/>
      </iconSet>
    </cfRule>
  </conditionalFormatting>
  <conditionalFormatting sqref="B9">
    <cfRule type="iconSet" priority="2">
      <iconSet iconSet="3TrafficLights2" showValue="0" reverse="1">
        <cfvo type="percent" val="0"/>
        <cfvo type="num" val="15"/>
        <cfvo type="num" val="30"/>
      </iconSet>
    </cfRule>
  </conditionalFormatting>
  <hyperlinks>
    <hyperlink ref="A1" location="Korea!A1" display="Back"/>
  </hyperlinks>
  <printOptions horizontalCentered="1"/>
  <pageMargins left="0.25" right="0.25" top="1" bottom="1" header="0.5" footer="0.5"/>
  <pageSetup scale="80" orientation="landscape"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79998168889431442"/>
    <pageSetUpPr fitToPage="1"/>
  </sheetPr>
  <dimension ref="A1:AY37"/>
  <sheetViews>
    <sheetView topLeftCell="A6" zoomScale="85" zoomScaleNormal="85" workbookViewId="0">
      <selection activeCell="G18" sqref="G18"/>
    </sheetView>
  </sheetViews>
  <sheetFormatPr defaultColWidth="10.42578125" defaultRowHeight="15"/>
  <cols>
    <col min="1" max="1" width="19.42578125" style="39" customWidth="1"/>
    <col min="2" max="2" width="13.42578125" style="39" bestFit="1" customWidth="1"/>
    <col min="3" max="3" width="13" style="39" customWidth="1"/>
    <col min="4" max="5" width="10.42578125" style="39"/>
    <col min="6" max="7" width="11.7109375" style="39" customWidth="1"/>
    <col min="8" max="8" width="13.42578125" style="39" bestFit="1" customWidth="1"/>
    <col min="9" max="9" width="17.28515625" style="39" customWidth="1"/>
    <col min="10" max="10" width="1.5703125" style="39" customWidth="1"/>
    <col min="11" max="11" width="11.42578125" style="39" customWidth="1"/>
    <col min="12" max="12" width="9.5703125" style="39" customWidth="1"/>
    <col min="13" max="13" width="10.42578125" style="39" bestFit="1" customWidth="1"/>
    <col min="14" max="14" width="17" style="39" bestFit="1" customWidth="1"/>
    <col min="15" max="17" width="10.42578125" style="39"/>
    <col min="18" max="18" width="1.42578125" style="39" customWidth="1"/>
    <col min="19" max="20" width="10.42578125" style="39"/>
    <col min="21" max="21" width="11.42578125" style="39" bestFit="1" customWidth="1"/>
    <col min="22" max="22" width="10.42578125" style="39"/>
    <col min="23" max="23" width="14.7109375" style="39" customWidth="1"/>
    <col min="24" max="28" width="10.42578125" style="39"/>
    <col min="29" max="29" width="11.42578125" style="39" bestFit="1" customWidth="1"/>
    <col min="30" max="32" width="10.42578125" style="39"/>
    <col min="33" max="33" width="2.42578125" style="39" customWidth="1"/>
    <col min="34" max="40" width="10.42578125" style="39"/>
    <col min="41" max="41" width="2" style="39" customWidth="1"/>
    <col min="42" max="46" width="0" style="39" hidden="1" customWidth="1"/>
    <col min="47" max="16384" width="10.42578125" style="39"/>
  </cols>
  <sheetData>
    <row r="1" spans="1:46" ht="20.25" hidden="1" thickBot="1">
      <c r="A1" s="31"/>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3"/>
      <c r="AG1" s="34"/>
      <c r="AH1" s="35"/>
      <c r="AI1" s="32"/>
      <c r="AJ1" s="32"/>
      <c r="AK1" s="36"/>
      <c r="AL1" s="36"/>
      <c r="AM1" s="37"/>
      <c r="AN1" s="37"/>
      <c r="AO1" s="38"/>
      <c r="AP1" s="32"/>
      <c r="AQ1" s="32"/>
      <c r="AR1" s="32"/>
      <c r="AS1" s="32"/>
      <c r="AT1" s="32"/>
    </row>
    <row r="2" spans="1:46" ht="20.25" hidden="1" thickBot="1">
      <c r="A2" s="31" t="s">
        <v>41</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3"/>
      <c r="AG2" s="34"/>
      <c r="AH2" s="35"/>
      <c r="AI2" s="32"/>
      <c r="AJ2" s="32"/>
      <c r="AK2" s="36"/>
      <c r="AL2" s="36"/>
      <c r="AM2" s="37"/>
      <c r="AN2" s="37"/>
      <c r="AO2" s="38"/>
      <c r="AP2" s="32"/>
      <c r="AQ2" s="32"/>
      <c r="AR2" s="32"/>
      <c r="AS2" s="32"/>
      <c r="AT2" s="32"/>
    </row>
    <row r="3" spans="1:46" ht="20.25" hidden="1" customHeight="1">
      <c r="A3" s="31" t="s">
        <v>42</v>
      </c>
      <c r="B3" s="40"/>
      <c r="C3" s="40"/>
      <c r="D3" s="40"/>
      <c r="E3" s="40"/>
      <c r="F3" s="40"/>
      <c r="G3" s="40"/>
      <c r="H3" s="40"/>
      <c r="I3" s="40"/>
      <c r="J3" s="40"/>
      <c r="K3" s="1202" t="s">
        <v>43</v>
      </c>
      <c r="L3" s="1203"/>
      <c r="M3" s="1203"/>
      <c r="N3" s="1203"/>
      <c r="O3" s="1203"/>
      <c r="P3" s="1203"/>
      <c r="Q3" s="1204"/>
      <c r="R3" s="40"/>
      <c r="S3" s="1205" t="s">
        <v>44</v>
      </c>
      <c r="T3" s="1206"/>
      <c r="U3" s="1206"/>
      <c r="V3" s="1206"/>
      <c r="W3" s="1206"/>
      <c r="X3" s="1206"/>
      <c r="Y3" s="1206"/>
      <c r="Z3" s="1206"/>
      <c r="AA3" s="1206"/>
      <c r="AB3" s="1206"/>
      <c r="AC3" s="1206"/>
      <c r="AD3" s="1206"/>
      <c r="AE3" s="1206"/>
      <c r="AF3" s="1207"/>
      <c r="AG3" s="41"/>
      <c r="AH3" s="1208" t="s">
        <v>45</v>
      </c>
      <c r="AI3" s="1209"/>
      <c r="AJ3" s="1209"/>
      <c r="AK3" s="1209"/>
      <c r="AL3" s="1209"/>
      <c r="AM3" s="1209"/>
      <c r="AN3" s="1210"/>
      <c r="AO3" s="42"/>
      <c r="AP3" s="1211" t="s">
        <v>46</v>
      </c>
      <c r="AQ3" s="1212"/>
      <c r="AR3" s="1212"/>
      <c r="AS3" s="1212"/>
      <c r="AT3" s="1213"/>
    </row>
    <row r="4" spans="1:46" ht="16.5" hidden="1" customHeight="1">
      <c r="A4" s="43"/>
      <c r="B4" s="32" t="s">
        <v>36</v>
      </c>
      <c r="C4" s="44"/>
      <c r="D4" s="44"/>
      <c r="E4" s="44"/>
      <c r="F4" s="44"/>
      <c r="G4" s="44"/>
      <c r="H4" s="44"/>
      <c r="I4" s="44"/>
      <c r="J4" s="44"/>
      <c r="K4" s="44"/>
      <c r="L4" s="44"/>
      <c r="M4" s="44"/>
      <c r="N4" s="44"/>
      <c r="O4" s="44"/>
      <c r="P4" s="44"/>
      <c r="Q4" s="44"/>
      <c r="R4" s="44"/>
      <c r="S4" s="44"/>
      <c r="T4" s="44"/>
      <c r="U4" s="44"/>
      <c r="V4" s="44"/>
      <c r="W4" s="44"/>
      <c r="X4" s="44"/>
      <c r="Y4" s="44"/>
      <c r="Z4" s="44" t="s">
        <v>36</v>
      </c>
      <c r="AA4" s="44"/>
      <c r="AB4" s="44"/>
      <c r="AC4" s="44"/>
      <c r="AD4" s="44"/>
      <c r="AE4" s="44" t="s">
        <v>36</v>
      </c>
      <c r="AF4" s="45"/>
      <c r="AG4" s="46"/>
      <c r="AH4" s="47"/>
      <c r="AI4" s="44"/>
      <c r="AJ4" s="44"/>
      <c r="AK4" s="48"/>
      <c r="AL4" s="48"/>
      <c r="AM4" s="32"/>
      <c r="AN4" s="32"/>
      <c r="AO4" s="35"/>
      <c r="AP4" s="49" t="s">
        <v>36</v>
      </c>
      <c r="AQ4" s="49"/>
      <c r="AR4" s="49" t="s">
        <v>36</v>
      </c>
      <c r="AS4" s="44"/>
      <c r="AT4" s="44"/>
    </row>
    <row r="5" spans="1:46" ht="17.25" hidden="1" customHeight="1">
      <c r="A5" s="50" t="s">
        <v>36</v>
      </c>
      <c r="B5" s="44"/>
      <c r="C5" s="51"/>
      <c r="D5" s="51"/>
      <c r="E5" s="51"/>
      <c r="F5" s="51"/>
      <c r="G5" s="51"/>
      <c r="H5" s="51"/>
      <c r="I5" s="51"/>
      <c r="J5" s="51"/>
      <c r="K5" s="51" t="s">
        <v>47</v>
      </c>
      <c r="L5" s="51" t="s">
        <v>48</v>
      </c>
      <c r="M5" s="51" t="s">
        <v>49</v>
      </c>
      <c r="N5" s="51" t="s">
        <v>50</v>
      </c>
      <c r="O5" s="52"/>
      <c r="P5" s="51"/>
      <c r="Q5" s="51"/>
      <c r="R5" s="51"/>
      <c r="S5" s="51" t="s">
        <v>51</v>
      </c>
      <c r="T5" s="51" t="s">
        <v>52</v>
      </c>
      <c r="U5" s="53" t="s">
        <v>53</v>
      </c>
      <c r="V5" s="54" t="s">
        <v>54</v>
      </c>
      <c r="W5" s="51" t="s">
        <v>55</v>
      </c>
      <c r="X5" s="51" t="s">
        <v>56</v>
      </c>
      <c r="Y5" s="51" t="s">
        <v>57</v>
      </c>
      <c r="Z5" s="51" t="s">
        <v>58</v>
      </c>
      <c r="AA5" s="51" t="s">
        <v>59</v>
      </c>
      <c r="AB5" s="51" t="s">
        <v>60</v>
      </c>
      <c r="AC5" s="55" t="s">
        <v>61</v>
      </c>
      <c r="AD5" s="55" t="s">
        <v>62</v>
      </c>
      <c r="AE5" s="55" t="s">
        <v>63</v>
      </c>
      <c r="AF5" s="56"/>
      <c r="AG5" s="57"/>
      <c r="AH5" s="58"/>
      <c r="AI5" s="51"/>
      <c r="AJ5" s="51"/>
      <c r="AK5" s="59"/>
      <c r="AL5" s="59"/>
      <c r="AM5" s="1214" t="s">
        <v>64</v>
      </c>
      <c r="AN5" s="1215"/>
      <c r="AO5" s="60"/>
      <c r="AP5" s="61" t="s">
        <v>65</v>
      </c>
      <c r="AQ5" s="62"/>
      <c r="AR5" s="63"/>
      <c r="AS5" s="51"/>
      <c r="AT5" s="51"/>
    </row>
    <row r="6" spans="1:46" ht="75.75" customHeight="1" thickBot="1">
      <c r="A6" s="64" t="s">
        <v>1</v>
      </c>
      <c r="B6" s="65" t="s">
        <v>301</v>
      </c>
      <c r="C6" s="65" t="s">
        <v>66</v>
      </c>
      <c r="D6" s="65" t="s">
        <v>2</v>
      </c>
      <c r="E6" s="65" t="s">
        <v>67</v>
      </c>
      <c r="F6" s="65" t="s">
        <v>3</v>
      </c>
      <c r="G6" s="65" t="s">
        <v>336</v>
      </c>
      <c r="H6" s="65" t="s">
        <v>4</v>
      </c>
      <c r="I6" s="66" t="s">
        <v>5</v>
      </c>
      <c r="J6" s="67"/>
      <c r="K6" s="68" t="s">
        <v>312</v>
      </c>
      <c r="L6" s="69" t="s">
        <v>313</v>
      </c>
      <c r="M6" s="69" t="s">
        <v>314</v>
      </c>
      <c r="N6" s="69" t="s">
        <v>315</v>
      </c>
      <c r="O6" s="70" t="s">
        <v>68</v>
      </c>
      <c r="P6" s="71" t="s">
        <v>69</v>
      </c>
      <c r="Q6" s="72" t="s">
        <v>70</v>
      </c>
      <c r="R6" s="67"/>
      <c r="S6" s="73" t="s">
        <v>302</v>
      </c>
      <c r="T6" s="74" t="s">
        <v>71</v>
      </c>
      <c r="U6" s="75" t="s">
        <v>72</v>
      </c>
      <c r="V6" s="76" t="s">
        <v>308</v>
      </c>
      <c r="W6" s="77" t="s">
        <v>73</v>
      </c>
      <c r="X6" s="78" t="s">
        <v>74</v>
      </c>
      <c r="Y6" s="79" t="s">
        <v>75</v>
      </c>
      <c r="Z6" s="80" t="s">
        <v>76</v>
      </c>
      <c r="AA6" s="81" t="s">
        <v>77</v>
      </c>
      <c r="AB6" s="80" t="s">
        <v>78</v>
      </c>
      <c r="AC6" s="82" t="s">
        <v>303</v>
      </c>
      <c r="AD6" s="82" t="s">
        <v>304</v>
      </c>
      <c r="AE6" s="82" t="s">
        <v>305</v>
      </c>
      <c r="AF6" s="83" t="s">
        <v>309</v>
      </c>
      <c r="AG6" s="84"/>
      <c r="AH6" s="85" t="s">
        <v>79</v>
      </c>
      <c r="AI6" s="85" t="s">
        <v>80</v>
      </c>
      <c r="AJ6" s="85" t="s">
        <v>81</v>
      </c>
      <c r="AK6" s="86" t="s">
        <v>82</v>
      </c>
      <c r="AL6" s="87" t="s">
        <v>83</v>
      </c>
      <c r="AM6" s="88" t="s">
        <v>84</v>
      </c>
      <c r="AN6" s="89" t="s">
        <v>85</v>
      </c>
      <c r="AO6" s="90"/>
      <c r="AP6" s="91" t="s">
        <v>316</v>
      </c>
      <c r="AQ6" s="92" t="s">
        <v>317</v>
      </c>
      <c r="AR6" s="93" t="s">
        <v>318</v>
      </c>
      <c r="AS6" s="71" t="s">
        <v>86</v>
      </c>
      <c r="AT6" s="94" t="s">
        <v>87</v>
      </c>
    </row>
    <row r="7" spans="1:46" s="964" customFormat="1" ht="25.5" customHeight="1">
      <c r="A7" s="934"/>
      <c r="B7" s="935"/>
      <c r="C7" s="936"/>
      <c r="D7" s="935"/>
      <c r="E7" s="935"/>
      <c r="F7" s="937"/>
      <c r="G7" s="938"/>
      <c r="H7" s="939"/>
      <c r="I7" s="940"/>
      <c r="J7" s="941"/>
      <c r="K7" s="942"/>
      <c r="L7" s="943"/>
      <c r="M7" s="943"/>
      <c r="N7" s="944"/>
      <c r="O7" s="945"/>
      <c r="P7" s="942"/>
      <c r="Q7" s="1010"/>
      <c r="R7" s="941"/>
      <c r="S7" s="946"/>
      <c r="T7" s="947"/>
      <c r="U7" s="1009"/>
      <c r="V7" s="948"/>
      <c r="W7" s="949"/>
      <c r="X7" s="950"/>
      <c r="Y7" s="951"/>
      <c r="Z7" s="952"/>
      <c r="AA7" s="953"/>
      <c r="AB7" s="954"/>
      <c r="AC7" s="955"/>
      <c r="AD7" s="955"/>
      <c r="AE7" s="955"/>
      <c r="AF7" s="956"/>
      <c r="AG7" s="1008"/>
      <c r="AH7" s="957"/>
      <c r="AI7" s="958"/>
      <c r="AJ7" s="959"/>
      <c r="AK7" s="960"/>
      <c r="AL7" s="961"/>
      <c r="AM7" s="962"/>
      <c r="AN7" s="963"/>
      <c r="AO7" s="95"/>
      <c r="AP7" s="791"/>
      <c r="AQ7" s="96"/>
      <c r="AR7" s="97"/>
      <c r="AS7" s="98"/>
      <c r="AT7" s="1048"/>
    </row>
    <row r="8" spans="1:46" s="964" customFormat="1" ht="25.5" customHeight="1">
      <c r="A8" s="934"/>
      <c r="B8" s="935"/>
      <c r="C8" s="936"/>
      <c r="D8" s="935"/>
      <c r="E8" s="935"/>
      <c r="F8" s="937"/>
      <c r="G8" s="938"/>
      <c r="H8" s="939"/>
      <c r="I8" s="940"/>
      <c r="J8" s="941"/>
      <c r="K8" s="942"/>
      <c r="L8" s="943"/>
      <c r="M8" s="943"/>
      <c r="N8" s="944"/>
      <c r="O8" s="945"/>
      <c r="P8" s="942"/>
      <c r="Q8" s="1010"/>
      <c r="R8" s="941"/>
      <c r="S8" s="946"/>
      <c r="T8" s="947"/>
      <c r="U8" s="1009"/>
      <c r="V8" s="948"/>
      <c r="W8" s="949"/>
      <c r="X8" s="950"/>
      <c r="Y8" s="951"/>
      <c r="Z8" s="952"/>
      <c r="AA8" s="953"/>
      <c r="AB8" s="954"/>
      <c r="AC8" s="955"/>
      <c r="AD8" s="955"/>
      <c r="AE8" s="955"/>
      <c r="AF8" s="956"/>
      <c r="AG8" s="1008"/>
      <c r="AH8" s="957"/>
      <c r="AI8" s="958"/>
      <c r="AJ8" s="959"/>
      <c r="AK8" s="960"/>
      <c r="AL8" s="961"/>
      <c r="AM8" s="962"/>
      <c r="AN8" s="963"/>
      <c r="AO8" s="95"/>
      <c r="AP8" s="791"/>
      <c r="AQ8" s="96"/>
      <c r="AR8" s="97"/>
      <c r="AS8" s="98"/>
      <c r="AT8" s="1048"/>
    </row>
    <row r="9" spans="1:46" s="1111" customFormat="1" ht="25.5" customHeight="1">
      <c r="A9" s="934"/>
      <c r="B9" s="935"/>
      <c r="C9" s="936"/>
      <c r="D9" s="935"/>
      <c r="E9" s="935"/>
      <c r="F9" s="937"/>
      <c r="G9" s="938"/>
      <c r="H9" s="939"/>
      <c r="I9" s="940"/>
      <c r="J9" s="941"/>
      <c r="K9" s="942"/>
      <c r="L9" s="943"/>
      <c r="M9" s="943"/>
      <c r="N9" s="944"/>
      <c r="O9" s="945"/>
      <c r="P9" s="942"/>
      <c r="Q9" s="1010"/>
      <c r="R9" s="941"/>
      <c r="S9" s="946"/>
      <c r="T9" s="947"/>
      <c r="U9" s="1009"/>
      <c r="V9" s="948"/>
      <c r="W9" s="949"/>
      <c r="X9" s="950"/>
      <c r="Y9" s="951"/>
      <c r="Z9" s="952"/>
      <c r="AA9" s="953"/>
      <c r="AB9" s="954"/>
      <c r="AC9" s="955"/>
      <c r="AD9" s="955"/>
      <c r="AE9" s="955"/>
      <c r="AF9" s="956"/>
      <c r="AG9" s="1008"/>
      <c r="AH9" s="957"/>
      <c r="AI9" s="958"/>
      <c r="AJ9" s="959"/>
      <c r="AK9" s="960"/>
      <c r="AL9" s="961"/>
      <c r="AM9" s="962"/>
      <c r="AN9" s="963"/>
      <c r="AO9" s="95"/>
      <c r="AP9" s="791"/>
      <c r="AQ9" s="96"/>
      <c r="AR9" s="97"/>
      <c r="AS9" s="98"/>
      <c r="AT9" s="1048"/>
    </row>
    <row r="10" spans="1:46" s="1111" customFormat="1" ht="25.5" customHeight="1">
      <c r="A10" s="934"/>
      <c r="B10" s="935"/>
      <c r="C10" s="936"/>
      <c r="D10" s="935"/>
      <c r="E10" s="935"/>
      <c r="F10" s="937"/>
      <c r="G10" s="938"/>
      <c r="H10" s="939"/>
      <c r="I10" s="940"/>
      <c r="J10" s="941"/>
      <c r="K10" s="942"/>
      <c r="L10" s="943"/>
      <c r="M10" s="943"/>
      <c r="N10" s="944"/>
      <c r="O10" s="945"/>
      <c r="P10" s="942"/>
      <c r="Q10" s="1010"/>
      <c r="R10" s="941"/>
      <c r="S10" s="946"/>
      <c r="T10" s="947"/>
      <c r="U10" s="1009"/>
      <c r="V10" s="948"/>
      <c r="W10" s="949"/>
      <c r="X10" s="950"/>
      <c r="Y10" s="951"/>
      <c r="Z10" s="952"/>
      <c r="AA10" s="953"/>
      <c r="AB10" s="954"/>
      <c r="AC10" s="955"/>
      <c r="AD10" s="955"/>
      <c r="AE10" s="955"/>
      <c r="AF10" s="956"/>
      <c r="AG10" s="1008"/>
      <c r="AH10" s="957"/>
      <c r="AI10" s="958"/>
      <c r="AJ10" s="959"/>
      <c r="AK10" s="960"/>
      <c r="AL10" s="961"/>
      <c r="AM10" s="962"/>
      <c r="AN10" s="963"/>
      <c r="AO10" s="95"/>
      <c r="AP10" s="791"/>
      <c r="AQ10" s="96"/>
      <c r="AR10" s="97"/>
      <c r="AS10" s="98"/>
      <c r="AT10" s="1048"/>
    </row>
    <row r="11" spans="1:46" s="1111" customFormat="1" ht="25.5" customHeight="1">
      <c r="A11" s="934"/>
      <c r="B11" s="935"/>
      <c r="C11" s="936"/>
      <c r="D11" s="935"/>
      <c r="E11" s="935"/>
      <c r="F11" s="937"/>
      <c r="G11" s="938"/>
      <c r="H11" s="939"/>
      <c r="I11" s="940"/>
      <c r="J11" s="941"/>
      <c r="K11" s="942"/>
      <c r="L11" s="943"/>
      <c r="M11" s="943"/>
      <c r="N11" s="944"/>
      <c r="O11" s="945"/>
      <c r="P11" s="942"/>
      <c r="Q11" s="1010"/>
      <c r="R11" s="941"/>
      <c r="S11" s="946"/>
      <c r="T11" s="947"/>
      <c r="U11" s="1009"/>
      <c r="V11" s="948"/>
      <c r="W11" s="949"/>
      <c r="X11" s="950"/>
      <c r="Y11" s="951"/>
      <c r="Z11" s="952"/>
      <c r="AA11" s="953"/>
      <c r="AB11" s="954"/>
      <c r="AC11" s="955"/>
      <c r="AD11" s="955"/>
      <c r="AE11" s="955"/>
      <c r="AF11" s="956"/>
      <c r="AG11" s="1008"/>
      <c r="AH11" s="957"/>
      <c r="AI11" s="958"/>
      <c r="AJ11" s="959"/>
      <c r="AK11" s="960"/>
      <c r="AL11" s="961"/>
      <c r="AM11" s="962"/>
      <c r="AN11" s="963"/>
      <c r="AO11" s="95"/>
      <c r="AP11" s="791"/>
      <c r="AQ11" s="96"/>
      <c r="AR11" s="97"/>
      <c r="AS11" s="98"/>
      <c r="AT11" s="1048"/>
    </row>
    <row r="12" spans="1:46" s="1088" customFormat="1" ht="25.5" customHeight="1">
      <c r="A12" s="1049"/>
      <c r="B12" s="1050"/>
      <c r="C12" s="1051"/>
      <c r="D12" s="1050"/>
      <c r="E12" s="1050"/>
      <c r="F12" s="1052"/>
      <c r="G12" s="1053"/>
      <c r="H12" s="1054"/>
      <c r="I12" s="1055"/>
      <c r="J12" s="1056"/>
      <c r="K12" s="1057"/>
      <c r="L12" s="1058"/>
      <c r="M12" s="1058"/>
      <c r="N12" s="1059"/>
      <c r="O12" s="1060"/>
      <c r="P12" s="1057"/>
      <c r="Q12" s="1061"/>
      <c r="R12" s="1056"/>
      <c r="S12" s="1062"/>
      <c r="T12" s="1063"/>
      <c r="U12" s="1064"/>
      <c r="V12" s="1065"/>
      <c r="W12" s="1066"/>
      <c r="X12" s="1067"/>
      <c r="Y12" s="1068"/>
      <c r="Z12" s="1069"/>
      <c r="AA12" s="1070"/>
      <c r="AB12" s="1071"/>
      <c r="AC12" s="1072"/>
      <c r="AD12" s="1072"/>
      <c r="AE12" s="1072"/>
      <c r="AF12" s="1073"/>
      <c r="AG12" s="1074"/>
      <c r="AH12" s="1075"/>
      <c r="AI12" s="1076"/>
      <c r="AJ12" s="1077"/>
      <c r="AK12" s="1078"/>
      <c r="AL12" s="1079"/>
      <c r="AM12" s="1080"/>
      <c r="AN12" s="1081"/>
      <c r="AO12" s="1082"/>
      <c r="AP12" s="1083"/>
      <c r="AQ12" s="1084"/>
      <c r="AR12" s="1085"/>
      <c r="AS12" s="1086"/>
      <c r="AT12" s="1087"/>
    </row>
    <row r="13" spans="1:46" s="1088" customFormat="1" ht="25.5" customHeight="1">
      <c r="A13" s="1049"/>
      <c r="B13" s="1050"/>
      <c r="C13" s="1051"/>
      <c r="D13" s="1050"/>
      <c r="E13" s="1050"/>
      <c r="F13" s="1052"/>
      <c r="G13" s="1053"/>
      <c r="H13" s="1054"/>
      <c r="I13" s="1055"/>
      <c r="J13" s="1056"/>
      <c r="K13" s="1057"/>
      <c r="L13" s="1058"/>
      <c r="M13" s="1058"/>
      <c r="N13" s="1059"/>
      <c r="O13" s="1060"/>
      <c r="P13" s="1057"/>
      <c r="Q13" s="1061"/>
      <c r="R13" s="1056"/>
      <c r="S13" s="1062"/>
      <c r="T13" s="1063"/>
      <c r="U13" s="1064"/>
      <c r="V13" s="1065"/>
      <c r="W13" s="1066"/>
      <c r="X13" s="1067"/>
      <c r="Y13" s="1068"/>
      <c r="Z13" s="1069"/>
      <c r="AA13" s="1070"/>
      <c r="AB13" s="1071"/>
      <c r="AC13" s="1072"/>
      <c r="AD13" s="1072"/>
      <c r="AE13" s="1072"/>
      <c r="AF13" s="1073"/>
      <c r="AG13" s="1074"/>
      <c r="AH13" s="1075"/>
      <c r="AI13" s="1076"/>
      <c r="AJ13" s="1077"/>
      <c r="AK13" s="1078"/>
      <c r="AL13" s="1079"/>
      <c r="AM13" s="1080"/>
      <c r="AN13" s="1081"/>
      <c r="AO13" s="1082"/>
      <c r="AP13" s="1083"/>
      <c r="AQ13" s="1084"/>
      <c r="AR13" s="1085"/>
      <c r="AS13" s="1086"/>
      <c r="AT13" s="1087"/>
    </row>
    <row r="14" spans="1:46" s="1095" customFormat="1" ht="25.5" customHeight="1">
      <c r="A14" s="1049"/>
      <c r="B14" s="1050"/>
      <c r="C14" s="1051"/>
      <c r="D14" s="1050"/>
      <c r="E14" s="1050"/>
      <c r="F14" s="1052"/>
      <c r="G14" s="1053"/>
      <c r="H14" s="1054"/>
      <c r="I14" s="1055"/>
      <c r="J14" s="1056"/>
      <c r="K14" s="1057"/>
      <c r="L14" s="1058"/>
      <c r="M14" s="1058"/>
      <c r="N14" s="1059"/>
      <c r="O14" s="1060"/>
      <c r="P14" s="1057"/>
      <c r="Q14" s="1061"/>
      <c r="R14" s="1056"/>
      <c r="S14" s="1062"/>
      <c r="T14" s="1063"/>
      <c r="U14" s="1064"/>
      <c r="V14" s="1065"/>
      <c r="W14" s="1066"/>
      <c r="X14" s="1067"/>
      <c r="Y14" s="1068"/>
      <c r="Z14" s="1069"/>
      <c r="AA14" s="1070"/>
      <c r="AB14" s="1071"/>
      <c r="AC14" s="1072"/>
      <c r="AD14" s="1072"/>
      <c r="AE14" s="1072"/>
      <c r="AF14" s="1073"/>
      <c r="AG14" s="1074"/>
      <c r="AH14" s="1075"/>
      <c r="AI14" s="1076"/>
      <c r="AJ14" s="1077"/>
      <c r="AK14" s="1078"/>
      <c r="AL14" s="1079"/>
      <c r="AM14" s="1080"/>
      <c r="AN14" s="1081"/>
      <c r="AO14" s="1089"/>
      <c r="AP14" s="1090"/>
      <c r="AQ14" s="1091"/>
      <c r="AR14" s="1092"/>
      <c r="AS14" s="1093"/>
      <c r="AT14" s="1094"/>
    </row>
    <row r="15" spans="1:46" s="1095" customFormat="1" ht="25.5" customHeight="1">
      <c r="A15" s="1049"/>
      <c r="B15" s="1050"/>
      <c r="C15" s="1051"/>
      <c r="D15" s="1050"/>
      <c r="E15" s="1050"/>
      <c r="F15" s="1052"/>
      <c r="G15" s="1053"/>
      <c r="H15" s="1054"/>
      <c r="I15" s="1055"/>
      <c r="J15" s="1056"/>
      <c r="K15" s="1057"/>
      <c r="L15" s="1058"/>
      <c r="M15" s="1058"/>
      <c r="N15" s="1059"/>
      <c r="O15" s="1060"/>
      <c r="P15" s="1112"/>
      <c r="Q15" s="1061"/>
      <c r="R15" s="1056"/>
      <c r="S15" s="1062"/>
      <c r="T15" s="1063"/>
      <c r="U15" s="1064"/>
      <c r="V15" s="1065"/>
      <c r="W15" s="1066"/>
      <c r="X15" s="1067"/>
      <c r="Y15" s="1068"/>
      <c r="Z15" s="1069"/>
      <c r="AA15" s="1070"/>
      <c r="AB15" s="1071"/>
      <c r="AC15" s="1072"/>
      <c r="AD15" s="1072"/>
      <c r="AE15" s="1072"/>
      <c r="AF15" s="1073"/>
      <c r="AG15" s="1074"/>
      <c r="AH15" s="1075"/>
      <c r="AI15" s="1076"/>
      <c r="AJ15" s="1077"/>
      <c r="AK15" s="1078"/>
      <c r="AL15" s="1079"/>
      <c r="AM15" s="1080"/>
      <c r="AN15" s="1081"/>
      <c r="AO15" s="1089"/>
      <c r="AP15" s="1090"/>
      <c r="AQ15" s="1091"/>
      <c r="AR15" s="1092"/>
      <c r="AS15" s="1093"/>
      <c r="AT15" s="1094"/>
    </row>
    <row r="16" spans="1:46" s="1095" customFormat="1" ht="25.5" customHeight="1">
      <c r="A16" s="1049"/>
      <c r="B16" s="1050"/>
      <c r="C16" s="1051"/>
      <c r="D16" s="1050"/>
      <c r="E16" s="1050"/>
      <c r="F16" s="1052"/>
      <c r="G16" s="1053"/>
      <c r="H16" s="1054"/>
      <c r="I16" s="1055"/>
      <c r="J16" s="1056"/>
      <c r="K16" s="1057"/>
      <c r="L16" s="1058"/>
      <c r="M16" s="1058"/>
      <c r="N16" s="1059"/>
      <c r="O16" s="1060"/>
      <c r="P16" s="1112"/>
      <c r="Q16" s="1061"/>
      <c r="R16" s="1056"/>
      <c r="S16" s="1062"/>
      <c r="T16" s="1063"/>
      <c r="U16" s="1064"/>
      <c r="V16" s="1065"/>
      <c r="W16" s="1066"/>
      <c r="X16" s="1067"/>
      <c r="Y16" s="1068"/>
      <c r="Z16" s="1069"/>
      <c r="AA16" s="1070"/>
      <c r="AB16" s="1071"/>
      <c r="AC16" s="1072"/>
      <c r="AD16" s="1072"/>
      <c r="AE16" s="1072"/>
      <c r="AF16" s="1073"/>
      <c r="AG16" s="1074"/>
      <c r="AH16" s="1075"/>
      <c r="AI16" s="1076"/>
      <c r="AJ16" s="1077"/>
      <c r="AK16" s="1078"/>
      <c r="AL16" s="1079"/>
      <c r="AM16" s="1080"/>
      <c r="AN16" s="1081"/>
      <c r="AO16" s="1089"/>
      <c r="AP16" s="1090"/>
      <c r="AQ16" s="1091"/>
      <c r="AR16" s="1092"/>
      <c r="AS16" s="1093"/>
      <c r="AT16" s="1094"/>
    </row>
    <row r="17" spans="1:46" s="964" customFormat="1" ht="25.5" customHeight="1">
      <c r="A17" s="1011"/>
      <c r="B17" s="1012"/>
      <c r="C17" s="1013"/>
      <c r="D17" s="1012"/>
      <c r="E17" s="1012"/>
      <c r="F17" s="1014"/>
      <c r="G17" s="1015"/>
      <c r="H17" s="1016"/>
      <c r="I17" s="1017"/>
      <c r="J17" s="1018"/>
      <c r="K17" s="1019"/>
      <c r="L17" s="1020"/>
      <c r="M17" s="1020"/>
      <c r="N17" s="1021"/>
      <c r="O17" s="1022"/>
      <c r="P17" s="1020"/>
      <c r="Q17" s="1023"/>
      <c r="R17" s="1024"/>
      <c r="S17" s="1025"/>
      <c r="T17" s="1026"/>
      <c r="U17" s="1027"/>
      <c r="V17" s="1028"/>
      <c r="W17" s="1029"/>
      <c r="X17" s="1030"/>
      <c r="Y17" s="1031"/>
      <c r="Z17" s="1032"/>
      <c r="AA17" s="1033"/>
      <c r="AB17" s="1034"/>
      <c r="AC17" s="1035"/>
      <c r="AD17" s="1035"/>
      <c r="AE17" s="1035"/>
      <c r="AF17" s="1036"/>
      <c r="AG17" s="1037"/>
      <c r="AH17" s="1038"/>
      <c r="AI17" s="1039"/>
      <c r="AJ17" s="1040"/>
      <c r="AK17" s="1041"/>
      <c r="AL17" s="1042"/>
      <c r="AM17" s="1043"/>
      <c r="AN17" s="1044"/>
      <c r="AO17" s="95"/>
      <c r="AP17" s="791"/>
      <c r="AQ17" s="96"/>
      <c r="AR17" s="97"/>
      <c r="AS17" s="98"/>
      <c r="AT17" s="1048"/>
    </row>
    <row r="18" spans="1:46" s="964" customFormat="1" ht="25.5" customHeight="1">
      <c r="A18" s="1011"/>
      <c r="B18" s="1012"/>
      <c r="C18" s="1013"/>
      <c r="D18" s="1012"/>
      <c r="E18" s="1012"/>
      <c r="F18" s="1014"/>
      <c r="G18" s="1015"/>
      <c r="H18" s="1016"/>
      <c r="I18" s="1017"/>
      <c r="J18" s="1018"/>
      <c r="K18" s="1019"/>
      <c r="L18" s="1020"/>
      <c r="M18" s="1020"/>
      <c r="N18" s="1021"/>
      <c r="O18" s="1022"/>
      <c r="P18" s="1020"/>
      <c r="Q18" s="1023"/>
      <c r="R18" s="1024"/>
      <c r="S18" s="1025"/>
      <c r="T18" s="1026"/>
      <c r="U18" s="1027"/>
      <c r="V18" s="1028"/>
      <c r="W18" s="1029"/>
      <c r="X18" s="1030"/>
      <c r="Y18" s="1031"/>
      <c r="Z18" s="1032"/>
      <c r="AA18" s="1033"/>
      <c r="AB18" s="1034"/>
      <c r="AC18" s="1035"/>
      <c r="AD18" s="1035"/>
      <c r="AE18" s="1035"/>
      <c r="AF18" s="1036"/>
      <c r="AG18" s="1037"/>
      <c r="AH18" s="1038"/>
      <c r="AI18" s="1039"/>
      <c r="AJ18" s="1040"/>
      <c r="AK18" s="1041"/>
      <c r="AL18" s="1042"/>
      <c r="AM18" s="1043"/>
      <c r="AN18" s="1044"/>
      <c r="AO18" s="95"/>
      <c r="AP18" s="791"/>
      <c r="AQ18" s="96"/>
      <c r="AR18" s="97"/>
      <c r="AS18" s="98"/>
      <c r="AT18" s="1048"/>
    </row>
    <row r="19" spans="1:46" s="964" customFormat="1" ht="25.5" customHeight="1">
      <c r="A19" s="1011"/>
      <c r="B19" s="1012"/>
      <c r="C19" s="1013"/>
      <c r="D19" s="1012"/>
      <c r="E19" s="1012"/>
      <c r="F19" s="1014"/>
      <c r="G19" s="1015"/>
      <c r="H19" s="1016"/>
      <c r="I19" s="1017"/>
      <c r="J19" s="1018"/>
      <c r="K19" s="1019"/>
      <c r="L19" s="1020"/>
      <c r="M19" s="1020"/>
      <c r="N19" s="1021"/>
      <c r="O19" s="1022"/>
      <c r="P19" s="1020"/>
      <c r="Q19" s="1023"/>
      <c r="R19" s="1024"/>
      <c r="S19" s="1025"/>
      <c r="T19" s="1026"/>
      <c r="U19" s="1027"/>
      <c r="V19" s="1028"/>
      <c r="W19" s="1029"/>
      <c r="X19" s="1030"/>
      <c r="Y19" s="1031"/>
      <c r="Z19" s="1032"/>
      <c r="AA19" s="1033"/>
      <c r="AB19" s="1034"/>
      <c r="AC19" s="1035"/>
      <c r="AD19" s="1035"/>
      <c r="AE19" s="1035"/>
      <c r="AF19" s="1036"/>
      <c r="AG19" s="1037"/>
      <c r="AH19" s="1038"/>
      <c r="AI19" s="1039"/>
      <c r="AJ19" s="1040"/>
      <c r="AK19" s="1041"/>
      <c r="AL19" s="1042"/>
      <c r="AM19" s="1043"/>
      <c r="AN19" s="1044"/>
      <c r="AO19" s="95"/>
      <c r="AP19" s="791"/>
      <c r="AQ19" s="96"/>
      <c r="AR19" s="97"/>
      <c r="AS19" s="98"/>
      <c r="AT19" s="1048"/>
    </row>
    <row r="20" spans="1:46" s="964" customFormat="1" ht="25.5" customHeight="1">
      <c r="A20" s="1011"/>
      <c r="B20" s="1012"/>
      <c r="C20" s="1013"/>
      <c r="D20" s="1012"/>
      <c r="E20" s="1012"/>
      <c r="F20" s="1014"/>
      <c r="G20" s="1015"/>
      <c r="H20" s="1016"/>
      <c r="I20" s="1017"/>
      <c r="J20" s="1018"/>
      <c r="K20" s="1019"/>
      <c r="L20" s="1020"/>
      <c r="M20" s="1020"/>
      <c r="N20" s="1021"/>
      <c r="O20" s="1022"/>
      <c r="P20" s="1020"/>
      <c r="Q20" s="1023"/>
      <c r="R20" s="1024"/>
      <c r="S20" s="1025"/>
      <c r="T20" s="1026"/>
      <c r="U20" s="1027"/>
      <c r="V20" s="1028"/>
      <c r="W20" s="1029"/>
      <c r="X20" s="1030"/>
      <c r="Y20" s="1031"/>
      <c r="Z20" s="1032"/>
      <c r="AA20" s="1033"/>
      <c r="AB20" s="1034"/>
      <c r="AC20" s="1035"/>
      <c r="AD20" s="1035"/>
      <c r="AE20" s="1035"/>
      <c r="AF20" s="1036"/>
      <c r="AG20" s="1037"/>
      <c r="AH20" s="1038"/>
      <c r="AI20" s="1039"/>
      <c r="AJ20" s="1040"/>
      <c r="AK20" s="1041"/>
      <c r="AL20" s="1042"/>
      <c r="AM20" s="1043"/>
      <c r="AN20" s="1044"/>
      <c r="AO20" s="95"/>
      <c r="AP20" s="791"/>
      <c r="AQ20" s="96"/>
      <c r="AR20" s="97"/>
      <c r="AS20" s="98"/>
      <c r="AT20" s="1048"/>
    </row>
    <row r="21" spans="1:46" s="964" customFormat="1" ht="25.5" customHeight="1">
      <c r="A21" s="1113"/>
      <c r="B21" s="1114"/>
      <c r="C21" s="1115"/>
      <c r="D21" s="1114"/>
      <c r="E21" s="1114"/>
      <c r="F21" s="1116"/>
      <c r="G21" s="1117"/>
      <c r="H21" s="1118"/>
      <c r="I21" s="1119"/>
      <c r="J21" s="697"/>
      <c r="K21" s="1120"/>
      <c r="L21" s="1121"/>
      <c r="M21" s="1121"/>
      <c r="N21" s="1121"/>
      <c r="O21" s="776"/>
      <c r="P21" s="1122"/>
      <c r="Q21" s="1123"/>
      <c r="R21" s="1024"/>
      <c r="S21" s="1025"/>
      <c r="T21" s="1124"/>
      <c r="U21" s="1124"/>
      <c r="V21" s="1028"/>
      <c r="W21" s="1125"/>
      <c r="X21" s="1030"/>
      <c r="Y21" s="1031"/>
      <c r="Z21" s="1032"/>
      <c r="AA21" s="1033"/>
      <c r="AB21" s="1034"/>
      <c r="AC21" s="1126"/>
      <c r="AD21" s="1126"/>
      <c r="AE21" s="1126"/>
      <c r="AF21" s="1127"/>
      <c r="AG21" s="1037"/>
      <c r="AH21" s="1128"/>
      <c r="AI21" s="1129"/>
      <c r="AJ21" s="1130"/>
      <c r="AK21" s="1041"/>
      <c r="AL21" s="1042"/>
      <c r="AM21" s="1043"/>
      <c r="AN21" s="1044"/>
      <c r="AO21" s="95"/>
      <c r="AP21" s="791"/>
      <c r="AQ21" s="96"/>
      <c r="AR21" s="97"/>
      <c r="AS21" s="98"/>
      <c r="AT21" s="1048"/>
    </row>
    <row r="22" spans="1:46" s="964" customFormat="1" ht="25.5" customHeight="1">
      <c r="A22" s="1113"/>
      <c r="B22" s="1114"/>
      <c r="C22" s="1115"/>
      <c r="D22" s="1114"/>
      <c r="E22" s="1114"/>
      <c r="F22" s="1116"/>
      <c r="G22" s="1117"/>
      <c r="H22" s="1118"/>
      <c r="I22" s="1119"/>
      <c r="J22" s="697"/>
      <c r="K22" s="1120"/>
      <c r="L22" s="1121"/>
      <c r="M22" s="1121"/>
      <c r="N22" s="1121"/>
      <c r="O22" s="776"/>
      <c r="P22" s="1122"/>
      <c r="Q22" s="1123"/>
      <c r="R22" s="1024"/>
      <c r="S22" s="1025"/>
      <c r="T22" s="1124"/>
      <c r="U22" s="1124"/>
      <c r="V22" s="1028"/>
      <c r="W22" s="1125"/>
      <c r="X22" s="1030"/>
      <c r="Y22" s="1031"/>
      <c r="Z22" s="1032"/>
      <c r="AA22" s="1033"/>
      <c r="AB22" s="1034"/>
      <c r="AC22" s="1126"/>
      <c r="AD22" s="1126"/>
      <c r="AE22" s="1126"/>
      <c r="AF22" s="1127"/>
      <c r="AG22" s="1037"/>
      <c r="AH22" s="1128"/>
      <c r="AI22" s="1129"/>
      <c r="AJ22" s="1130"/>
      <c r="AK22" s="1041"/>
      <c r="AL22" s="1042"/>
      <c r="AM22" s="1043"/>
      <c r="AN22" s="1044"/>
      <c r="AO22" s="95"/>
      <c r="AP22" s="791"/>
      <c r="AQ22" s="96"/>
      <c r="AR22" s="97"/>
      <c r="AS22" s="98"/>
      <c r="AT22" s="1048"/>
    </row>
    <row r="23" spans="1:46" s="964" customFormat="1" ht="25.5" customHeight="1">
      <c r="A23" s="1113"/>
      <c r="B23" s="1114"/>
      <c r="C23" s="1115"/>
      <c r="D23" s="1114"/>
      <c r="E23" s="1114"/>
      <c r="F23" s="1116"/>
      <c r="G23" s="1117"/>
      <c r="H23" s="1118"/>
      <c r="I23" s="1119"/>
      <c r="J23" s="697"/>
      <c r="K23" s="1120"/>
      <c r="L23" s="1121"/>
      <c r="M23" s="1121"/>
      <c r="N23" s="1121"/>
      <c r="O23" s="776"/>
      <c r="P23" s="1122"/>
      <c r="Q23" s="1123"/>
      <c r="R23" s="1024"/>
      <c r="S23" s="1025"/>
      <c r="T23" s="1124"/>
      <c r="U23" s="1124"/>
      <c r="V23" s="1028"/>
      <c r="W23" s="1125"/>
      <c r="X23" s="1030"/>
      <c r="Y23" s="1031"/>
      <c r="Z23" s="1032"/>
      <c r="AA23" s="1033"/>
      <c r="AB23" s="1034"/>
      <c r="AC23" s="1126"/>
      <c r="AD23" s="1126"/>
      <c r="AE23" s="1126"/>
      <c r="AF23" s="1127"/>
      <c r="AG23" s="1037"/>
      <c r="AH23" s="1128"/>
      <c r="AI23" s="1129"/>
      <c r="AJ23" s="1130"/>
      <c r="AK23" s="1041"/>
      <c r="AL23" s="1042"/>
      <c r="AM23" s="1043"/>
      <c r="AN23" s="1044"/>
      <c r="AO23" s="95"/>
      <c r="AP23" s="791"/>
      <c r="AQ23" s="96"/>
      <c r="AR23" s="97"/>
      <c r="AS23" s="98"/>
      <c r="AT23" s="1048"/>
    </row>
    <row r="24" spans="1:46" s="964" customFormat="1" ht="25.5" customHeight="1">
      <c r="A24" s="1011"/>
      <c r="B24" s="1131"/>
      <c r="C24" s="1132"/>
      <c r="D24" s="1131"/>
      <c r="E24" s="1131"/>
      <c r="F24" s="1133"/>
      <c r="G24" s="1134"/>
      <c r="H24" s="1134"/>
      <c r="I24" s="1135"/>
      <c r="J24" s="1018"/>
      <c r="K24" s="1136"/>
      <c r="L24" s="1137"/>
      <c r="M24" s="1137"/>
      <c r="N24" s="1137"/>
      <c r="O24" s="1138"/>
      <c r="P24" s="1139"/>
      <c r="Q24" s="1123"/>
      <c r="R24" s="1024"/>
      <c r="S24" s="1025"/>
      <c r="T24" s="1124"/>
      <c r="U24" s="1124"/>
      <c r="V24" s="1028"/>
      <c r="W24" s="1125"/>
      <c r="X24" s="1030"/>
      <c r="Y24" s="1031"/>
      <c r="Z24" s="1032"/>
      <c r="AA24" s="1033"/>
      <c r="AB24" s="1034"/>
      <c r="AC24" s="1126"/>
      <c r="AD24" s="1126"/>
      <c r="AE24" s="1126"/>
      <c r="AF24" s="1127"/>
      <c r="AG24" s="1037"/>
      <c r="AH24" s="1128"/>
      <c r="AI24" s="1129"/>
      <c r="AJ24" s="1130"/>
      <c r="AK24" s="1041"/>
      <c r="AL24" s="1042"/>
      <c r="AM24" s="1043"/>
      <c r="AN24" s="1044"/>
      <c r="AO24" s="95"/>
      <c r="AP24" s="791"/>
      <c r="AQ24" s="96"/>
      <c r="AR24" s="97"/>
      <c r="AS24" s="98"/>
      <c r="AT24" s="1048"/>
    </row>
    <row r="25" spans="1:46" s="964" customFormat="1" ht="25.5" customHeight="1">
      <c r="A25" s="1011"/>
      <c r="B25" s="1131"/>
      <c r="C25" s="1132"/>
      <c r="D25" s="1131"/>
      <c r="E25" s="1131"/>
      <c r="F25" s="1133"/>
      <c r="G25" s="1134"/>
      <c r="H25" s="1134"/>
      <c r="I25" s="1135"/>
      <c r="J25" s="1018"/>
      <c r="K25" s="1136"/>
      <c r="L25" s="1137"/>
      <c r="M25" s="1137"/>
      <c r="N25" s="1137"/>
      <c r="O25" s="1138"/>
      <c r="P25" s="1139"/>
      <c r="Q25" s="1123"/>
      <c r="R25" s="1024"/>
      <c r="S25" s="1025"/>
      <c r="T25" s="1124"/>
      <c r="U25" s="1124"/>
      <c r="V25" s="1028"/>
      <c r="W25" s="1125"/>
      <c r="X25" s="1030"/>
      <c r="Y25" s="1031"/>
      <c r="Z25" s="1032"/>
      <c r="AA25" s="1033"/>
      <c r="AB25" s="1034"/>
      <c r="AC25" s="1126"/>
      <c r="AD25" s="1126"/>
      <c r="AE25" s="1126"/>
      <c r="AF25" s="1127"/>
      <c r="AG25" s="1037"/>
      <c r="AH25" s="1128"/>
      <c r="AI25" s="1129"/>
      <c r="AJ25" s="1130"/>
      <c r="AK25" s="1041"/>
      <c r="AL25" s="1042"/>
      <c r="AM25" s="1043"/>
      <c r="AN25" s="1044"/>
      <c r="AO25" s="95"/>
      <c r="AP25" s="791"/>
      <c r="AQ25" s="96"/>
      <c r="AR25" s="97"/>
      <c r="AS25" s="98"/>
      <c r="AT25" s="1048"/>
    </row>
    <row r="26" spans="1:46" s="964" customFormat="1" ht="25.5" customHeight="1">
      <c r="A26" s="1011"/>
      <c r="B26" s="1131"/>
      <c r="C26" s="1132"/>
      <c r="D26" s="1131"/>
      <c r="E26" s="1131"/>
      <c r="F26" s="1133"/>
      <c r="G26" s="1134"/>
      <c r="H26" s="1134"/>
      <c r="I26" s="1135"/>
      <c r="J26" s="1018"/>
      <c r="K26" s="1136"/>
      <c r="L26" s="1137"/>
      <c r="M26" s="1137"/>
      <c r="N26" s="1137"/>
      <c r="O26" s="1138"/>
      <c r="P26" s="1139"/>
      <c r="Q26" s="1123"/>
      <c r="R26" s="1024"/>
      <c r="S26" s="1025"/>
      <c r="T26" s="1124"/>
      <c r="U26" s="1124"/>
      <c r="V26" s="1028"/>
      <c r="W26" s="1125"/>
      <c r="X26" s="1030"/>
      <c r="Y26" s="1031"/>
      <c r="Z26" s="1032"/>
      <c r="AA26" s="1033"/>
      <c r="AB26" s="1034"/>
      <c r="AC26" s="1126"/>
      <c r="AD26" s="1126"/>
      <c r="AE26" s="1126"/>
      <c r="AF26" s="1127"/>
      <c r="AG26" s="1037"/>
      <c r="AH26" s="1128"/>
      <c r="AI26" s="1129"/>
      <c r="AJ26" s="1130"/>
      <c r="AK26" s="1041"/>
      <c r="AL26" s="1042"/>
      <c r="AM26" s="1043"/>
      <c r="AN26" s="1044"/>
      <c r="AO26" s="95"/>
      <c r="AP26" s="791"/>
      <c r="AQ26" s="96"/>
      <c r="AR26" s="97"/>
      <c r="AS26" s="98"/>
      <c r="AT26" s="1048"/>
    </row>
    <row r="27" spans="1:46" s="964" customFormat="1" ht="25.5" customHeight="1">
      <c r="A27" s="1011"/>
      <c r="B27" s="1131"/>
      <c r="C27" s="1132"/>
      <c r="D27" s="1131"/>
      <c r="E27" s="1131"/>
      <c r="F27" s="1133"/>
      <c r="G27" s="1134"/>
      <c r="H27" s="1134"/>
      <c r="I27" s="1135"/>
      <c r="J27" s="1018"/>
      <c r="K27" s="1136"/>
      <c r="L27" s="1137"/>
      <c r="M27" s="1137"/>
      <c r="N27" s="1137"/>
      <c r="O27" s="1138"/>
      <c r="P27" s="1139"/>
      <c r="Q27" s="1123"/>
      <c r="R27" s="1024"/>
      <c r="S27" s="1025"/>
      <c r="T27" s="1124"/>
      <c r="U27" s="1124"/>
      <c r="V27" s="1028"/>
      <c r="W27" s="1125"/>
      <c r="X27" s="1030"/>
      <c r="Y27" s="1031"/>
      <c r="Z27" s="1032"/>
      <c r="AA27" s="1033"/>
      <c r="AB27" s="1034"/>
      <c r="AC27" s="1126"/>
      <c r="AD27" s="1126"/>
      <c r="AE27" s="1126"/>
      <c r="AF27" s="1127"/>
      <c r="AG27" s="1037"/>
      <c r="AH27" s="1128"/>
      <c r="AI27" s="1129"/>
      <c r="AJ27" s="1130"/>
      <c r="AK27" s="1041"/>
      <c r="AL27" s="1042"/>
      <c r="AM27" s="1043"/>
      <c r="AN27" s="1044"/>
      <c r="AO27" s="95"/>
      <c r="AP27" s="791"/>
      <c r="AQ27" s="96"/>
      <c r="AR27" s="97"/>
      <c r="AS27" s="98"/>
      <c r="AT27" s="1048"/>
    </row>
    <row r="28" spans="1:46" s="964" customFormat="1" ht="25.5" customHeight="1">
      <c r="A28" s="1011"/>
      <c r="B28" s="1131"/>
      <c r="C28" s="1132"/>
      <c r="D28" s="1131"/>
      <c r="E28" s="1131"/>
      <c r="F28" s="1133"/>
      <c r="G28" s="1134"/>
      <c r="H28" s="1134"/>
      <c r="I28" s="1135"/>
      <c r="J28" s="1018"/>
      <c r="K28" s="1136"/>
      <c r="L28" s="1137"/>
      <c r="M28" s="1137"/>
      <c r="N28" s="1137"/>
      <c r="O28" s="1138"/>
      <c r="P28" s="1139"/>
      <c r="Q28" s="1123"/>
      <c r="R28" s="1024"/>
      <c r="S28" s="1025"/>
      <c r="T28" s="1124"/>
      <c r="U28" s="1124"/>
      <c r="V28" s="1028"/>
      <c r="W28" s="1125"/>
      <c r="X28" s="1030"/>
      <c r="Y28" s="1031"/>
      <c r="Z28" s="1032"/>
      <c r="AA28" s="1033"/>
      <c r="AB28" s="1034"/>
      <c r="AC28" s="1126"/>
      <c r="AD28" s="1126"/>
      <c r="AE28" s="1126"/>
      <c r="AF28" s="1127"/>
      <c r="AG28" s="1037"/>
      <c r="AH28" s="1128"/>
      <c r="AI28" s="1129"/>
      <c r="AJ28" s="1130"/>
      <c r="AK28" s="1041"/>
      <c r="AL28" s="1042"/>
      <c r="AM28" s="1043"/>
      <c r="AN28" s="1044"/>
      <c r="AO28" s="95"/>
      <c r="AP28" s="791"/>
      <c r="AQ28" s="96"/>
      <c r="AR28" s="97"/>
      <c r="AS28" s="98"/>
      <c r="AT28" s="1048"/>
    </row>
    <row r="29" spans="1:46" s="964" customFormat="1" ht="25.5" customHeight="1">
      <c r="A29" s="1011"/>
      <c r="B29" s="1131"/>
      <c r="C29" s="1132"/>
      <c r="D29" s="1131"/>
      <c r="E29" s="1131"/>
      <c r="F29" s="1133"/>
      <c r="G29" s="1134"/>
      <c r="H29" s="1134"/>
      <c r="I29" s="1135"/>
      <c r="J29" s="1018"/>
      <c r="K29" s="1136"/>
      <c r="L29" s="1137"/>
      <c r="M29" s="1137"/>
      <c r="N29" s="1137"/>
      <c r="O29" s="1138"/>
      <c r="P29" s="1139"/>
      <c r="Q29" s="1123"/>
      <c r="R29" s="1024"/>
      <c r="S29" s="1025"/>
      <c r="T29" s="1124"/>
      <c r="U29" s="1124"/>
      <c r="V29" s="1028"/>
      <c r="W29" s="1125"/>
      <c r="X29" s="1030"/>
      <c r="Y29" s="1031"/>
      <c r="Z29" s="1032"/>
      <c r="AA29" s="1033"/>
      <c r="AB29" s="1034"/>
      <c r="AC29" s="1126"/>
      <c r="AD29" s="1126"/>
      <c r="AE29" s="1126"/>
      <c r="AF29" s="1127"/>
      <c r="AG29" s="1037"/>
      <c r="AH29" s="1128"/>
      <c r="AI29" s="1129"/>
      <c r="AJ29" s="1130"/>
      <c r="AK29" s="1041"/>
      <c r="AL29" s="1042"/>
      <c r="AM29" s="1043"/>
      <c r="AN29" s="1044"/>
      <c r="AO29" s="95"/>
      <c r="AP29" s="791"/>
      <c r="AQ29" s="96"/>
      <c r="AR29" s="97"/>
      <c r="AS29" s="98"/>
      <c r="AT29" s="1048"/>
    </row>
    <row r="30" spans="1:46" s="964" customFormat="1" ht="25.5" customHeight="1">
      <c r="A30" s="1011"/>
      <c r="B30" s="1131"/>
      <c r="C30" s="1132"/>
      <c r="D30" s="1131"/>
      <c r="E30" s="1131"/>
      <c r="F30" s="1133"/>
      <c r="G30" s="1134"/>
      <c r="H30" s="1134"/>
      <c r="I30" s="1135"/>
      <c r="J30" s="1018"/>
      <c r="K30" s="1136"/>
      <c r="L30" s="1137"/>
      <c r="M30" s="1137"/>
      <c r="N30" s="1137"/>
      <c r="O30" s="1138"/>
      <c r="P30" s="1139"/>
      <c r="Q30" s="1123"/>
      <c r="R30" s="1024"/>
      <c r="S30" s="1025"/>
      <c r="T30" s="1124"/>
      <c r="U30" s="1124"/>
      <c r="V30" s="1028"/>
      <c r="W30" s="1125"/>
      <c r="X30" s="1030"/>
      <c r="Y30" s="1031"/>
      <c r="Z30" s="1032"/>
      <c r="AA30" s="1033"/>
      <c r="AB30" s="1034"/>
      <c r="AC30" s="1126"/>
      <c r="AD30" s="1126"/>
      <c r="AE30" s="1126"/>
      <c r="AF30" s="1127"/>
      <c r="AG30" s="1037"/>
      <c r="AH30" s="1128"/>
      <c r="AI30" s="1129"/>
      <c r="AJ30" s="1130"/>
      <c r="AK30" s="1041"/>
      <c r="AL30" s="1042"/>
      <c r="AM30" s="1043"/>
      <c r="AN30" s="1044"/>
      <c r="AO30" s="95"/>
      <c r="AP30" s="791"/>
      <c r="AQ30" s="96"/>
      <c r="AR30" s="97"/>
      <c r="AS30" s="98"/>
      <c r="AT30" s="1048"/>
    </row>
    <row r="31" spans="1:46" s="964" customFormat="1" ht="25.5" customHeight="1">
      <c r="A31" s="1011"/>
      <c r="B31" s="1131"/>
      <c r="C31" s="1132"/>
      <c r="D31" s="1131"/>
      <c r="E31" s="1131"/>
      <c r="F31" s="1133"/>
      <c r="G31" s="1134"/>
      <c r="H31" s="1134"/>
      <c r="I31" s="1135"/>
      <c r="J31" s="1018"/>
      <c r="K31" s="1136"/>
      <c r="L31" s="1137"/>
      <c r="M31" s="1137"/>
      <c r="N31" s="1137"/>
      <c r="O31" s="1138"/>
      <c r="P31" s="1139"/>
      <c r="Q31" s="1123"/>
      <c r="R31" s="1024"/>
      <c r="S31" s="1025"/>
      <c r="T31" s="1124"/>
      <c r="U31" s="1124"/>
      <c r="V31" s="1028"/>
      <c r="W31" s="1125"/>
      <c r="X31" s="1030"/>
      <c r="Y31" s="1031"/>
      <c r="Z31" s="1032"/>
      <c r="AA31" s="1033"/>
      <c r="AB31" s="1034"/>
      <c r="AC31" s="1126"/>
      <c r="AD31" s="1126"/>
      <c r="AE31" s="1126"/>
      <c r="AF31" s="1127"/>
      <c r="AG31" s="1037"/>
      <c r="AH31" s="1128"/>
      <c r="AI31" s="1129"/>
      <c r="AJ31" s="1130"/>
      <c r="AK31" s="1041"/>
      <c r="AL31" s="1042"/>
      <c r="AM31" s="1043"/>
      <c r="AN31" s="1044"/>
      <c r="AO31" s="95"/>
      <c r="AP31" s="791"/>
      <c r="AQ31" s="96"/>
      <c r="AR31" s="97"/>
      <c r="AS31" s="98"/>
      <c r="AT31" s="1048"/>
    </row>
    <row r="32" spans="1:46" s="964" customFormat="1" ht="25.5" customHeight="1">
      <c r="A32" s="1011"/>
      <c r="B32" s="1131"/>
      <c r="C32" s="1132"/>
      <c r="D32" s="1131"/>
      <c r="E32" s="1131"/>
      <c r="F32" s="1133"/>
      <c r="G32" s="1134"/>
      <c r="H32" s="1134"/>
      <c r="I32" s="1135"/>
      <c r="J32" s="1018"/>
      <c r="K32" s="1136"/>
      <c r="L32" s="1137"/>
      <c r="M32" s="1137"/>
      <c r="N32" s="1137"/>
      <c r="O32" s="1138"/>
      <c r="P32" s="1139"/>
      <c r="Q32" s="1123"/>
      <c r="R32" s="1024"/>
      <c r="S32" s="1025"/>
      <c r="T32" s="1124"/>
      <c r="U32" s="1124"/>
      <c r="V32" s="1028"/>
      <c r="W32" s="1125"/>
      <c r="X32" s="1030"/>
      <c r="Y32" s="1031"/>
      <c r="Z32" s="1032"/>
      <c r="AA32" s="1033"/>
      <c r="AB32" s="1034"/>
      <c r="AC32" s="1126"/>
      <c r="AD32" s="1126"/>
      <c r="AE32" s="1126"/>
      <c r="AF32" s="1127"/>
      <c r="AG32" s="1037"/>
      <c r="AH32" s="1128"/>
      <c r="AI32" s="1129"/>
      <c r="AJ32" s="1130"/>
      <c r="AK32" s="1041"/>
      <c r="AL32" s="1042"/>
      <c r="AM32" s="1043"/>
      <c r="AN32" s="1044"/>
      <c r="AO32" s="95"/>
      <c r="AP32" s="791"/>
      <c r="AQ32" s="96"/>
      <c r="AR32" s="97"/>
      <c r="AS32" s="98"/>
      <c r="AT32" s="1048"/>
    </row>
    <row r="33" spans="1:51" s="964" customFormat="1" ht="25.5" customHeight="1">
      <c r="A33" s="1011"/>
      <c r="B33" s="1131"/>
      <c r="C33" s="1132"/>
      <c r="D33" s="1131"/>
      <c r="E33" s="1131"/>
      <c r="F33" s="1133"/>
      <c r="G33" s="1134"/>
      <c r="H33" s="1134"/>
      <c r="I33" s="1135"/>
      <c r="J33" s="1018"/>
      <c r="K33" s="1136"/>
      <c r="L33" s="1137"/>
      <c r="M33" s="1137"/>
      <c r="N33" s="1137"/>
      <c r="O33" s="1138"/>
      <c r="P33" s="1139"/>
      <c r="Q33" s="1123"/>
      <c r="R33" s="1024"/>
      <c r="S33" s="1025"/>
      <c r="T33" s="1124"/>
      <c r="U33" s="1124"/>
      <c r="V33" s="1028"/>
      <c r="W33" s="1125"/>
      <c r="X33" s="1030"/>
      <c r="Y33" s="1031"/>
      <c r="Z33" s="1032"/>
      <c r="AA33" s="1033"/>
      <c r="AB33" s="1034"/>
      <c r="AC33" s="1126"/>
      <c r="AD33" s="1126"/>
      <c r="AE33" s="1126"/>
      <c r="AF33" s="1127"/>
      <c r="AG33" s="1037"/>
      <c r="AH33" s="1128"/>
      <c r="AI33" s="1129"/>
      <c r="AJ33" s="1130"/>
      <c r="AK33" s="1041"/>
      <c r="AL33" s="1042"/>
      <c r="AM33" s="1043"/>
      <c r="AN33" s="1044"/>
      <c r="AO33" s="95"/>
      <c r="AP33" s="791"/>
      <c r="AQ33" s="96"/>
      <c r="AR33" s="97"/>
      <c r="AS33" s="98"/>
      <c r="AT33" s="1048"/>
    </row>
    <row r="34" spans="1:51" s="964" customFormat="1" ht="25.5" customHeight="1">
      <c r="A34" s="1113"/>
      <c r="B34" s="1114"/>
      <c r="C34" s="1115"/>
      <c r="D34" s="1114"/>
      <c r="E34" s="1114"/>
      <c r="F34" s="1116"/>
      <c r="G34" s="1118"/>
      <c r="H34" s="1118"/>
      <c r="I34" s="1119"/>
      <c r="J34" s="697"/>
      <c r="K34" s="1120"/>
      <c r="L34" s="1121"/>
      <c r="M34" s="1121"/>
      <c r="N34" s="1121"/>
      <c r="O34" s="776"/>
      <c r="P34" s="1122"/>
      <c r="Q34" s="1123"/>
      <c r="R34" s="1024"/>
      <c r="S34" s="1025"/>
      <c r="T34" s="1124"/>
      <c r="U34" s="1124"/>
      <c r="V34" s="1028"/>
      <c r="W34" s="1125"/>
      <c r="X34" s="1030"/>
      <c r="Y34" s="1031"/>
      <c r="Z34" s="1032"/>
      <c r="AA34" s="1033"/>
      <c r="AB34" s="1034"/>
      <c r="AC34" s="1126"/>
      <c r="AD34" s="1126"/>
      <c r="AE34" s="1126"/>
      <c r="AF34" s="1127"/>
      <c r="AG34" s="1037"/>
      <c r="AH34" s="1128"/>
      <c r="AI34" s="1129"/>
      <c r="AJ34" s="1130"/>
      <c r="AK34" s="1041"/>
      <c r="AL34" s="1042"/>
      <c r="AM34" s="1043"/>
      <c r="AN34" s="1044"/>
      <c r="AO34" s="95"/>
      <c r="AP34" s="791"/>
      <c r="AQ34" s="96"/>
      <c r="AR34" s="97"/>
      <c r="AS34" s="98"/>
      <c r="AT34" s="1048"/>
    </row>
    <row r="35" spans="1:51" s="840" customFormat="1" ht="18.75" thickBot="1">
      <c r="A35" s="113"/>
      <c r="B35" s="114"/>
      <c r="C35" s="115"/>
      <c r="D35" s="114"/>
      <c r="E35" s="114"/>
      <c r="F35" s="700"/>
      <c r="G35" s="933"/>
      <c r="H35" s="116"/>
      <c r="I35" s="117"/>
      <c r="J35" s="118"/>
      <c r="K35" s="119"/>
      <c r="L35" s="120"/>
      <c r="M35" s="120"/>
      <c r="N35" s="120"/>
      <c r="O35" s="833"/>
      <c r="P35" s="121"/>
      <c r="Q35" s="122"/>
      <c r="R35" s="123"/>
      <c r="S35" s="124"/>
      <c r="T35" s="125"/>
      <c r="U35" s="125"/>
      <c r="V35" s="834"/>
      <c r="W35" s="121"/>
      <c r="X35" s="99"/>
      <c r="Y35" s="100"/>
      <c r="Z35" s="835"/>
      <c r="AA35" s="836"/>
      <c r="AB35" s="101"/>
      <c r="AC35" s="126"/>
      <c r="AD35" s="126"/>
      <c r="AE35" s="126"/>
      <c r="AF35" s="127"/>
      <c r="AG35" s="837"/>
      <c r="AH35" s="128"/>
      <c r="AI35" s="129"/>
      <c r="AJ35" s="130"/>
      <c r="AK35" s="131"/>
      <c r="AL35" s="132"/>
      <c r="AM35" s="133"/>
      <c r="AN35" s="838"/>
      <c r="AO35" s="134"/>
      <c r="AP35" s="839"/>
      <c r="AQ35" s="135"/>
      <c r="AR35" s="136"/>
      <c r="AS35" s="137"/>
      <c r="AT35" s="138"/>
      <c r="AU35" s="139"/>
      <c r="AV35" s="139"/>
      <c r="AW35" s="139"/>
      <c r="AX35" s="139"/>
      <c r="AY35" s="139"/>
    </row>
    <row r="36" spans="1:51" ht="18.75" thickBot="1">
      <c r="A36" s="140" t="s">
        <v>88</v>
      </c>
      <c r="B36" s="141"/>
      <c r="C36" s="141"/>
      <c r="D36" s="141"/>
      <c r="E36" s="141"/>
      <c r="F36" s="141"/>
      <c r="G36" s="141"/>
      <c r="H36" s="141"/>
      <c r="I36" s="142"/>
      <c r="J36" s="143"/>
      <c r="K36" s="149"/>
      <c r="L36" s="144"/>
      <c r="M36" s="144"/>
      <c r="N36" s="144"/>
      <c r="O36" s="145">
        <f>SUM(K36:N36)</f>
        <v>0</v>
      </c>
      <c r="P36" s="146">
        <f>SUM(P7:P35)</f>
        <v>0</v>
      </c>
      <c r="Q36" s="147">
        <f>SUM(Q7:Q35)</f>
        <v>0</v>
      </c>
      <c r="R36" s="148"/>
      <c r="S36" s="149"/>
      <c r="T36" s="150"/>
      <c r="U36" s="151"/>
      <c r="V36" s="152">
        <f>S36+T36+U36</f>
        <v>0</v>
      </c>
      <c r="W36" s="153">
        <f>SUBTOTAL(9,W7:W35)</f>
        <v>0</v>
      </c>
      <c r="X36" s="153">
        <f>SUBTOTAL(9,X7:X35)</f>
        <v>0</v>
      </c>
      <c r="Y36" s="154">
        <f>SUM(Y7:Y35)</f>
        <v>0</v>
      </c>
      <c r="Z36" s="155">
        <f>SUM(Z7:Z35)</f>
        <v>0</v>
      </c>
      <c r="AA36" s="156">
        <f>SUM(AA7:AA35)</f>
        <v>0</v>
      </c>
      <c r="AB36" s="157">
        <f>SUM(AB7:AB35)</f>
        <v>0</v>
      </c>
      <c r="AC36" s="158">
        <f>V36+W36+X36</f>
        <v>0</v>
      </c>
      <c r="AD36" s="158">
        <f>V36+W36+Y36+AA36</f>
        <v>0</v>
      </c>
      <c r="AE36" s="159">
        <f>V36+W36+X36+Y36+Z36+AA36+AB36</f>
        <v>0</v>
      </c>
      <c r="AF36" s="160">
        <f>IF(S36&gt;0,O36/S36,0)</f>
        <v>0</v>
      </c>
      <c r="AG36" s="161"/>
      <c r="AH36" s="162"/>
      <c r="AI36" s="162"/>
      <c r="AJ36" s="163"/>
      <c r="AK36" s="164"/>
      <c r="AL36" s="164"/>
      <c r="AM36" s="165"/>
      <c r="AN36" s="166"/>
      <c r="AO36" s="38"/>
      <c r="AP36" s="167"/>
      <c r="AQ36" s="168"/>
      <c r="AR36" s="169"/>
      <c r="AS36" s="170">
        <v>10232.358315634221</v>
      </c>
      <c r="AT36" s="171">
        <v>10232.358315634221</v>
      </c>
      <c r="AU36" s="172"/>
      <c r="AV36" s="112"/>
      <c r="AW36" s="112"/>
      <c r="AX36" s="112"/>
      <c r="AY36" s="112"/>
    </row>
    <row r="37" spans="1:51">
      <c r="A37" s="177"/>
      <c r="B37" s="178"/>
      <c r="C37" s="178"/>
      <c r="D37" s="178"/>
      <c r="E37" s="178"/>
      <c r="F37" s="179"/>
      <c r="G37" s="179"/>
      <c r="H37" s="180"/>
      <c r="I37" s="174"/>
      <c r="J37" s="174"/>
      <c r="K37" s="181"/>
      <c r="L37" s="181"/>
      <c r="M37" s="181"/>
      <c r="N37" s="181"/>
      <c r="O37" s="182"/>
      <c r="P37" s="183"/>
      <c r="Q37" s="183"/>
      <c r="R37" s="175"/>
      <c r="S37" s="181"/>
      <c r="T37" s="181"/>
      <c r="U37" s="181"/>
      <c r="V37" s="184"/>
      <c r="W37" s="181"/>
      <c r="X37" s="181"/>
      <c r="Y37" s="181"/>
      <c r="Z37" s="181"/>
      <c r="AA37" s="181"/>
      <c r="AB37" s="185"/>
      <c r="AC37" s="186"/>
      <c r="AD37" s="186"/>
      <c r="AE37" s="186"/>
      <c r="AF37" s="187"/>
      <c r="AG37" s="188"/>
      <c r="AH37" s="38"/>
      <c r="AI37" s="37"/>
      <c r="AJ37" s="37"/>
      <c r="AK37" s="37"/>
      <c r="AL37" s="37"/>
      <c r="AM37" s="37"/>
      <c r="AN37" s="37"/>
      <c r="AO37" s="38"/>
      <c r="AP37" s="189"/>
      <c r="AQ37" s="189"/>
      <c r="AR37" s="189"/>
      <c r="AS37" s="181"/>
      <c r="AT37" s="181"/>
      <c r="AU37" s="176"/>
      <c r="AV37" s="32"/>
      <c r="AW37" s="32"/>
      <c r="AX37" s="32"/>
      <c r="AY37" s="32"/>
    </row>
  </sheetData>
  <autoFilter ref="A6:AN6">
    <sortState ref="A7:AM25">
      <sortCondition ref="A6"/>
    </sortState>
  </autoFilter>
  <mergeCells count="5">
    <mergeCell ref="K3:Q3"/>
    <mergeCell ref="S3:AF3"/>
    <mergeCell ref="AH3:AN3"/>
    <mergeCell ref="AP3:AT3"/>
    <mergeCell ref="AM5:AN5"/>
  </mergeCells>
  <dataValidations count="1">
    <dataValidation allowBlank="1" showInputMessage="1" showErrorMessage="1" prompt="If there is a RFQ for this deal, put &quot;Y&quot; in the cell, otherwise please leave it blank." sqref="WLT34 WBX34 VSB34 VIF34 UYJ34 UON34 UER34 TUV34 TKZ34 TBD34 SRH34 SHL34 RXP34 RNT34 RDX34 QUB34 QKF34 QAJ34 PQN34 PGR34 OWV34 OMZ34 ODD34 NTH34 NJL34 MZP34 MPT34 MFX34 LWB34 LMF34 LCJ34 KSN34 KIR34 JYV34 JOZ34 JFD34 IVH34 ILL34 IBP34 HRT34 HHX34 GYB34 GOF34 GEJ34 FUN34 FKR34 FAV34 EQZ34 EHD34 DXH34 DNL34 DDP34 CTT34 CJX34 CAB34 BQF34 BGJ34 AWN34 AMR34 ACV34 SZ34 JD34 WVP34 H24:H34 WLS7:WLS34 WBW7:WBW34 VSA7:VSA34 VIE7:VIE34 UYI7:UYI34 UOM7:UOM34 UEQ7:UEQ34 TUU7:TUU34 TKY7:TKY34 TBC7:TBC34 SRG7:SRG34 SHK7:SHK34 RXO7:RXO34 RNS7:RNS34 RDW7:RDW34 QUA7:QUA34 QKE7:QKE34 QAI7:QAI34 PQM7:PQM34 PGQ7:PGQ34 OWU7:OWU34 OMY7:OMY34 ODC7:ODC34 NTG7:NTG34 NJK7:NJK34 MZO7:MZO34 MPS7:MPS34 MFW7:MFW34 LWA7:LWA34 LME7:LME34 LCI7:LCI34 KSM7:KSM34 KIQ7:KIQ34 JYU7:JYU34 JOY7:JOY34 JFC7:JFC34 IVG7:IVG34 ILK7:ILK34 IBO7:IBO34 HRS7:HRS34 HHW7:HHW34 GYA7:GYA34 GOE7:GOE34 GEI7:GEI34 FUM7:FUM34 FKQ7:FKQ34 FAU7:FAU34 EQY7:EQY34 EHC7:EHC34 DXG7:DXG34 DNK7:DNK34 DDO7:DDO34 CTS7:CTS34 CJW7:CJW34 CAA7:CAA34 BQE7:BQE34 BGI7:BGI34 AWM7:AWM34 AMQ7:AMQ34 ACU7:ACU34 SY7:SY34 JC7:JC34 WVO7:WVO34 G7:G34"/>
  </dataValidations>
  <hyperlinks>
    <hyperlink ref="A2" location="'Countdown Summary'!A1" display="2) Countdown Summary"/>
    <hyperlink ref="A3" location="'Taiwan Actions'!A1" display="3) Action Item"/>
  </hyperlinks>
  <printOptions horizontalCentered="1"/>
  <pageMargins left="0.74803149606299202" right="0.74803149606299202" top="0.98425196850393704" bottom="0.98425196850393704" header="0.511811023622047" footer="0.511811023622047"/>
  <pageSetup paperSize="9" scale="17" orientation="portrait" cellComments="asDisplayed" r:id="rId1"/>
  <headerFooter alignWithMargins="0">
    <oddHeader>&amp;C&amp;F/&amp;A&amp;R
&amp;T  &amp;D</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16"/>
  <sheetViews>
    <sheetView zoomScale="85" zoomScaleNormal="85" workbookViewId="0"/>
  </sheetViews>
  <sheetFormatPr defaultRowHeight="15.75" customHeight="1"/>
  <cols>
    <col min="1" max="1" width="11.42578125" style="193" customWidth="1"/>
    <col min="2" max="2" width="24.42578125" style="193" customWidth="1"/>
    <col min="3" max="3" width="10.42578125" style="194" customWidth="1"/>
    <col min="4" max="4" width="36.42578125" style="194" customWidth="1"/>
    <col min="5" max="5" width="47.7109375" style="194" customWidth="1"/>
    <col min="6" max="6" width="42.7109375" style="195" customWidth="1"/>
    <col min="7" max="7" width="23.42578125" style="196" customWidth="1"/>
    <col min="8" max="8" width="9.42578125" style="197" customWidth="1"/>
    <col min="9" max="9" width="10.42578125" style="197" customWidth="1"/>
    <col min="10" max="11" width="8.85546875" style="194"/>
    <col min="12" max="256" width="9.28515625" style="194"/>
    <col min="257" max="257" width="11.42578125" style="194" customWidth="1"/>
    <col min="258" max="258" width="25.42578125" style="194" customWidth="1"/>
    <col min="259" max="259" width="9.42578125" style="194" customWidth="1"/>
    <col min="260" max="260" width="36.42578125" style="194" customWidth="1"/>
    <col min="261" max="261" width="47.7109375" style="194" customWidth="1"/>
    <col min="262" max="262" width="42.7109375" style="194" customWidth="1"/>
    <col min="263" max="263" width="23.42578125" style="194" customWidth="1"/>
    <col min="264" max="264" width="9.42578125" style="194" customWidth="1"/>
    <col min="265" max="265" width="10.42578125" style="194" customWidth="1"/>
    <col min="266" max="512" width="9.28515625" style="194"/>
    <col min="513" max="513" width="11.42578125" style="194" customWidth="1"/>
    <col min="514" max="514" width="25.42578125" style="194" customWidth="1"/>
    <col min="515" max="515" width="9.42578125" style="194" customWidth="1"/>
    <col min="516" max="516" width="36.42578125" style="194" customWidth="1"/>
    <col min="517" max="517" width="47.7109375" style="194" customWidth="1"/>
    <col min="518" max="518" width="42.7109375" style="194" customWidth="1"/>
    <col min="519" max="519" width="23.42578125" style="194" customWidth="1"/>
    <col min="520" max="520" width="9.42578125" style="194" customWidth="1"/>
    <col min="521" max="521" width="10.42578125" style="194" customWidth="1"/>
    <col min="522" max="768" width="9.28515625" style="194"/>
    <col min="769" max="769" width="11.42578125" style="194" customWidth="1"/>
    <col min="770" max="770" width="25.42578125" style="194" customWidth="1"/>
    <col min="771" max="771" width="9.42578125" style="194" customWidth="1"/>
    <col min="772" max="772" width="36.42578125" style="194" customWidth="1"/>
    <col min="773" max="773" width="47.7109375" style="194" customWidth="1"/>
    <col min="774" max="774" width="42.7109375" style="194" customWidth="1"/>
    <col min="775" max="775" width="23.42578125" style="194" customWidth="1"/>
    <col min="776" max="776" width="9.42578125" style="194" customWidth="1"/>
    <col min="777" max="777" width="10.42578125" style="194" customWidth="1"/>
    <col min="778" max="1024" width="9.28515625" style="194"/>
    <col min="1025" max="1025" width="11.42578125" style="194" customWidth="1"/>
    <col min="1026" max="1026" width="25.42578125" style="194" customWidth="1"/>
    <col min="1027" max="1027" width="9.42578125" style="194" customWidth="1"/>
    <col min="1028" max="1028" width="36.42578125" style="194" customWidth="1"/>
    <col min="1029" max="1029" width="47.7109375" style="194" customWidth="1"/>
    <col min="1030" max="1030" width="42.7109375" style="194" customWidth="1"/>
    <col min="1031" max="1031" width="23.42578125" style="194" customWidth="1"/>
    <col min="1032" max="1032" width="9.42578125" style="194" customWidth="1"/>
    <col min="1033" max="1033" width="10.42578125" style="194" customWidth="1"/>
    <col min="1034" max="1280" width="9.28515625" style="194"/>
    <col min="1281" max="1281" width="11.42578125" style="194" customWidth="1"/>
    <col min="1282" max="1282" width="25.42578125" style="194" customWidth="1"/>
    <col min="1283" max="1283" width="9.42578125" style="194" customWidth="1"/>
    <col min="1284" max="1284" width="36.42578125" style="194" customWidth="1"/>
    <col min="1285" max="1285" width="47.7109375" style="194" customWidth="1"/>
    <col min="1286" max="1286" width="42.7109375" style="194" customWidth="1"/>
    <col min="1287" max="1287" width="23.42578125" style="194" customWidth="1"/>
    <col min="1288" max="1288" width="9.42578125" style="194" customWidth="1"/>
    <col min="1289" max="1289" width="10.42578125" style="194" customWidth="1"/>
    <col min="1290" max="1536" width="9.28515625" style="194"/>
    <col min="1537" max="1537" width="11.42578125" style="194" customWidth="1"/>
    <col min="1538" max="1538" width="25.42578125" style="194" customWidth="1"/>
    <col min="1539" max="1539" width="9.42578125" style="194" customWidth="1"/>
    <col min="1540" max="1540" width="36.42578125" style="194" customWidth="1"/>
    <col min="1541" max="1541" width="47.7109375" style="194" customWidth="1"/>
    <col min="1542" max="1542" width="42.7109375" style="194" customWidth="1"/>
    <col min="1543" max="1543" width="23.42578125" style="194" customWidth="1"/>
    <col min="1544" max="1544" width="9.42578125" style="194" customWidth="1"/>
    <col min="1545" max="1545" width="10.42578125" style="194" customWidth="1"/>
    <col min="1546" max="1792" width="9.28515625" style="194"/>
    <col min="1793" max="1793" width="11.42578125" style="194" customWidth="1"/>
    <col min="1794" max="1794" width="25.42578125" style="194" customWidth="1"/>
    <col min="1795" max="1795" width="9.42578125" style="194" customWidth="1"/>
    <col min="1796" max="1796" width="36.42578125" style="194" customWidth="1"/>
    <col min="1797" max="1797" width="47.7109375" style="194" customWidth="1"/>
    <col min="1798" max="1798" width="42.7109375" style="194" customWidth="1"/>
    <col min="1799" max="1799" width="23.42578125" style="194" customWidth="1"/>
    <col min="1800" max="1800" width="9.42578125" style="194" customWidth="1"/>
    <col min="1801" max="1801" width="10.42578125" style="194" customWidth="1"/>
    <col min="1802" max="2048" width="9.28515625" style="194"/>
    <col min="2049" max="2049" width="11.42578125" style="194" customWidth="1"/>
    <col min="2050" max="2050" width="25.42578125" style="194" customWidth="1"/>
    <col min="2051" max="2051" width="9.42578125" style="194" customWidth="1"/>
    <col min="2052" max="2052" width="36.42578125" style="194" customWidth="1"/>
    <col min="2053" max="2053" width="47.7109375" style="194" customWidth="1"/>
    <col min="2054" max="2054" width="42.7109375" style="194" customWidth="1"/>
    <col min="2055" max="2055" width="23.42578125" style="194" customWidth="1"/>
    <col min="2056" max="2056" width="9.42578125" style="194" customWidth="1"/>
    <col min="2057" max="2057" width="10.42578125" style="194" customWidth="1"/>
    <col min="2058" max="2304" width="9.28515625" style="194"/>
    <col min="2305" max="2305" width="11.42578125" style="194" customWidth="1"/>
    <col min="2306" max="2306" width="25.42578125" style="194" customWidth="1"/>
    <col min="2307" max="2307" width="9.42578125" style="194" customWidth="1"/>
    <col min="2308" max="2308" width="36.42578125" style="194" customWidth="1"/>
    <col min="2309" max="2309" width="47.7109375" style="194" customWidth="1"/>
    <col min="2310" max="2310" width="42.7109375" style="194" customWidth="1"/>
    <col min="2311" max="2311" width="23.42578125" style="194" customWidth="1"/>
    <col min="2312" max="2312" width="9.42578125" style="194" customWidth="1"/>
    <col min="2313" max="2313" width="10.42578125" style="194" customWidth="1"/>
    <col min="2314" max="2560" width="9.28515625" style="194"/>
    <col min="2561" max="2561" width="11.42578125" style="194" customWidth="1"/>
    <col min="2562" max="2562" width="25.42578125" style="194" customWidth="1"/>
    <col min="2563" max="2563" width="9.42578125" style="194" customWidth="1"/>
    <col min="2564" max="2564" width="36.42578125" style="194" customWidth="1"/>
    <col min="2565" max="2565" width="47.7109375" style="194" customWidth="1"/>
    <col min="2566" max="2566" width="42.7109375" style="194" customWidth="1"/>
    <col min="2567" max="2567" width="23.42578125" style="194" customWidth="1"/>
    <col min="2568" max="2568" width="9.42578125" style="194" customWidth="1"/>
    <col min="2569" max="2569" width="10.42578125" style="194" customWidth="1"/>
    <col min="2570" max="2816" width="9.28515625" style="194"/>
    <col min="2817" max="2817" width="11.42578125" style="194" customWidth="1"/>
    <col min="2818" max="2818" width="25.42578125" style="194" customWidth="1"/>
    <col min="2819" max="2819" width="9.42578125" style="194" customWidth="1"/>
    <col min="2820" max="2820" width="36.42578125" style="194" customWidth="1"/>
    <col min="2821" max="2821" width="47.7109375" style="194" customWidth="1"/>
    <col min="2822" max="2822" width="42.7109375" style="194" customWidth="1"/>
    <col min="2823" max="2823" width="23.42578125" style="194" customWidth="1"/>
    <col min="2824" max="2824" width="9.42578125" style="194" customWidth="1"/>
    <col min="2825" max="2825" width="10.42578125" style="194" customWidth="1"/>
    <col min="2826" max="3072" width="9.28515625" style="194"/>
    <col min="3073" max="3073" width="11.42578125" style="194" customWidth="1"/>
    <col min="3074" max="3074" width="25.42578125" style="194" customWidth="1"/>
    <col min="3075" max="3075" width="9.42578125" style="194" customWidth="1"/>
    <col min="3076" max="3076" width="36.42578125" style="194" customWidth="1"/>
    <col min="3077" max="3077" width="47.7109375" style="194" customWidth="1"/>
    <col min="3078" max="3078" width="42.7109375" style="194" customWidth="1"/>
    <col min="3079" max="3079" width="23.42578125" style="194" customWidth="1"/>
    <col min="3080" max="3080" width="9.42578125" style="194" customWidth="1"/>
    <col min="3081" max="3081" width="10.42578125" style="194" customWidth="1"/>
    <col min="3082" max="3328" width="9.28515625" style="194"/>
    <col min="3329" max="3329" width="11.42578125" style="194" customWidth="1"/>
    <col min="3330" max="3330" width="25.42578125" style="194" customWidth="1"/>
    <col min="3331" max="3331" width="9.42578125" style="194" customWidth="1"/>
    <col min="3332" max="3332" width="36.42578125" style="194" customWidth="1"/>
    <col min="3333" max="3333" width="47.7109375" style="194" customWidth="1"/>
    <col min="3334" max="3334" width="42.7109375" style="194" customWidth="1"/>
    <col min="3335" max="3335" width="23.42578125" style="194" customWidth="1"/>
    <col min="3336" max="3336" width="9.42578125" style="194" customWidth="1"/>
    <col min="3337" max="3337" width="10.42578125" style="194" customWidth="1"/>
    <col min="3338" max="3584" width="9.28515625" style="194"/>
    <col min="3585" max="3585" width="11.42578125" style="194" customWidth="1"/>
    <col min="3586" max="3586" width="25.42578125" style="194" customWidth="1"/>
    <col min="3587" max="3587" width="9.42578125" style="194" customWidth="1"/>
    <col min="3588" max="3588" width="36.42578125" style="194" customWidth="1"/>
    <col min="3589" max="3589" width="47.7109375" style="194" customWidth="1"/>
    <col min="3590" max="3590" width="42.7109375" style="194" customWidth="1"/>
    <col min="3591" max="3591" width="23.42578125" style="194" customWidth="1"/>
    <col min="3592" max="3592" width="9.42578125" style="194" customWidth="1"/>
    <col min="3593" max="3593" width="10.42578125" style="194" customWidth="1"/>
    <col min="3594" max="3840" width="9.28515625" style="194"/>
    <col min="3841" max="3841" width="11.42578125" style="194" customWidth="1"/>
    <col min="3842" max="3842" width="25.42578125" style="194" customWidth="1"/>
    <col min="3843" max="3843" width="9.42578125" style="194" customWidth="1"/>
    <col min="3844" max="3844" width="36.42578125" style="194" customWidth="1"/>
    <col min="3845" max="3845" width="47.7109375" style="194" customWidth="1"/>
    <col min="3846" max="3846" width="42.7109375" style="194" customWidth="1"/>
    <col min="3847" max="3847" width="23.42578125" style="194" customWidth="1"/>
    <col min="3848" max="3848" width="9.42578125" style="194" customWidth="1"/>
    <col min="3849" max="3849" width="10.42578125" style="194" customWidth="1"/>
    <col min="3850" max="4096" width="9.28515625" style="194"/>
    <col min="4097" max="4097" width="11.42578125" style="194" customWidth="1"/>
    <col min="4098" max="4098" width="25.42578125" style="194" customWidth="1"/>
    <col min="4099" max="4099" width="9.42578125" style="194" customWidth="1"/>
    <col min="4100" max="4100" width="36.42578125" style="194" customWidth="1"/>
    <col min="4101" max="4101" width="47.7109375" style="194" customWidth="1"/>
    <col min="4102" max="4102" width="42.7109375" style="194" customWidth="1"/>
    <col min="4103" max="4103" width="23.42578125" style="194" customWidth="1"/>
    <col min="4104" max="4104" width="9.42578125" style="194" customWidth="1"/>
    <col min="4105" max="4105" width="10.42578125" style="194" customWidth="1"/>
    <col min="4106" max="4352" width="9.28515625" style="194"/>
    <col min="4353" max="4353" width="11.42578125" style="194" customWidth="1"/>
    <col min="4354" max="4354" width="25.42578125" style="194" customWidth="1"/>
    <col min="4355" max="4355" width="9.42578125" style="194" customWidth="1"/>
    <col min="4356" max="4356" width="36.42578125" style="194" customWidth="1"/>
    <col min="4357" max="4357" width="47.7109375" style="194" customWidth="1"/>
    <col min="4358" max="4358" width="42.7109375" style="194" customWidth="1"/>
    <col min="4359" max="4359" width="23.42578125" style="194" customWidth="1"/>
    <col min="4360" max="4360" width="9.42578125" style="194" customWidth="1"/>
    <col min="4361" max="4361" width="10.42578125" style="194" customWidth="1"/>
    <col min="4362" max="4608" width="9.28515625" style="194"/>
    <col min="4609" max="4609" width="11.42578125" style="194" customWidth="1"/>
    <col min="4610" max="4610" width="25.42578125" style="194" customWidth="1"/>
    <col min="4611" max="4611" width="9.42578125" style="194" customWidth="1"/>
    <col min="4612" max="4612" width="36.42578125" style="194" customWidth="1"/>
    <col min="4613" max="4613" width="47.7109375" style="194" customWidth="1"/>
    <col min="4614" max="4614" width="42.7109375" style="194" customWidth="1"/>
    <col min="4615" max="4615" width="23.42578125" style="194" customWidth="1"/>
    <col min="4616" max="4616" width="9.42578125" style="194" customWidth="1"/>
    <col min="4617" max="4617" width="10.42578125" style="194" customWidth="1"/>
    <col min="4618" max="4864" width="9.28515625" style="194"/>
    <col min="4865" max="4865" width="11.42578125" style="194" customWidth="1"/>
    <col min="4866" max="4866" width="25.42578125" style="194" customWidth="1"/>
    <col min="4867" max="4867" width="9.42578125" style="194" customWidth="1"/>
    <col min="4868" max="4868" width="36.42578125" style="194" customWidth="1"/>
    <col min="4869" max="4869" width="47.7109375" style="194" customWidth="1"/>
    <col min="4870" max="4870" width="42.7109375" style="194" customWidth="1"/>
    <col min="4871" max="4871" width="23.42578125" style="194" customWidth="1"/>
    <col min="4872" max="4872" width="9.42578125" style="194" customWidth="1"/>
    <col min="4873" max="4873" width="10.42578125" style="194" customWidth="1"/>
    <col min="4874" max="5120" width="9.28515625" style="194"/>
    <col min="5121" max="5121" width="11.42578125" style="194" customWidth="1"/>
    <col min="5122" max="5122" width="25.42578125" style="194" customWidth="1"/>
    <col min="5123" max="5123" width="9.42578125" style="194" customWidth="1"/>
    <col min="5124" max="5124" width="36.42578125" style="194" customWidth="1"/>
    <col min="5125" max="5125" width="47.7109375" style="194" customWidth="1"/>
    <col min="5126" max="5126" width="42.7109375" style="194" customWidth="1"/>
    <col min="5127" max="5127" width="23.42578125" style="194" customWidth="1"/>
    <col min="5128" max="5128" width="9.42578125" style="194" customWidth="1"/>
    <col min="5129" max="5129" width="10.42578125" style="194" customWidth="1"/>
    <col min="5130" max="5376" width="9.28515625" style="194"/>
    <col min="5377" max="5377" width="11.42578125" style="194" customWidth="1"/>
    <col min="5378" max="5378" width="25.42578125" style="194" customWidth="1"/>
    <col min="5379" max="5379" width="9.42578125" style="194" customWidth="1"/>
    <col min="5380" max="5380" width="36.42578125" style="194" customWidth="1"/>
    <col min="5381" max="5381" width="47.7109375" style="194" customWidth="1"/>
    <col min="5382" max="5382" width="42.7109375" style="194" customWidth="1"/>
    <col min="5383" max="5383" width="23.42578125" style="194" customWidth="1"/>
    <col min="5384" max="5384" width="9.42578125" style="194" customWidth="1"/>
    <col min="5385" max="5385" width="10.42578125" style="194" customWidth="1"/>
    <col min="5386" max="5632" width="9.28515625" style="194"/>
    <col min="5633" max="5633" width="11.42578125" style="194" customWidth="1"/>
    <col min="5634" max="5634" width="25.42578125" style="194" customWidth="1"/>
    <col min="5635" max="5635" width="9.42578125" style="194" customWidth="1"/>
    <col min="5636" max="5636" width="36.42578125" style="194" customWidth="1"/>
    <col min="5637" max="5637" width="47.7109375" style="194" customWidth="1"/>
    <col min="5638" max="5638" width="42.7109375" style="194" customWidth="1"/>
    <col min="5639" max="5639" width="23.42578125" style="194" customWidth="1"/>
    <col min="5640" max="5640" width="9.42578125" style="194" customWidth="1"/>
    <col min="5641" max="5641" width="10.42578125" style="194" customWidth="1"/>
    <col min="5642" max="5888" width="9.28515625" style="194"/>
    <col min="5889" max="5889" width="11.42578125" style="194" customWidth="1"/>
    <col min="5890" max="5890" width="25.42578125" style="194" customWidth="1"/>
    <col min="5891" max="5891" width="9.42578125" style="194" customWidth="1"/>
    <col min="5892" max="5892" width="36.42578125" style="194" customWidth="1"/>
    <col min="5893" max="5893" width="47.7109375" style="194" customWidth="1"/>
    <col min="5894" max="5894" width="42.7109375" style="194" customWidth="1"/>
    <col min="5895" max="5895" width="23.42578125" style="194" customWidth="1"/>
    <col min="5896" max="5896" width="9.42578125" style="194" customWidth="1"/>
    <col min="5897" max="5897" width="10.42578125" style="194" customWidth="1"/>
    <col min="5898" max="6144" width="9.28515625" style="194"/>
    <col min="6145" max="6145" width="11.42578125" style="194" customWidth="1"/>
    <col min="6146" max="6146" width="25.42578125" style="194" customWidth="1"/>
    <col min="6147" max="6147" width="9.42578125" style="194" customWidth="1"/>
    <col min="6148" max="6148" width="36.42578125" style="194" customWidth="1"/>
    <col min="6149" max="6149" width="47.7109375" style="194" customWidth="1"/>
    <col min="6150" max="6150" width="42.7109375" style="194" customWidth="1"/>
    <col min="6151" max="6151" width="23.42578125" style="194" customWidth="1"/>
    <col min="6152" max="6152" width="9.42578125" style="194" customWidth="1"/>
    <col min="6153" max="6153" width="10.42578125" style="194" customWidth="1"/>
    <col min="6154" max="6400" width="9.28515625" style="194"/>
    <col min="6401" max="6401" width="11.42578125" style="194" customWidth="1"/>
    <col min="6402" max="6402" width="25.42578125" style="194" customWidth="1"/>
    <col min="6403" max="6403" width="9.42578125" style="194" customWidth="1"/>
    <col min="6404" max="6404" width="36.42578125" style="194" customWidth="1"/>
    <col min="6405" max="6405" width="47.7109375" style="194" customWidth="1"/>
    <col min="6406" max="6406" width="42.7109375" style="194" customWidth="1"/>
    <col min="6407" max="6407" width="23.42578125" style="194" customWidth="1"/>
    <col min="6408" max="6408" width="9.42578125" style="194" customWidth="1"/>
    <col min="6409" max="6409" width="10.42578125" style="194" customWidth="1"/>
    <col min="6410" max="6656" width="9.28515625" style="194"/>
    <col min="6657" max="6657" width="11.42578125" style="194" customWidth="1"/>
    <col min="6658" max="6658" width="25.42578125" style="194" customWidth="1"/>
    <col min="6659" max="6659" width="9.42578125" style="194" customWidth="1"/>
    <col min="6660" max="6660" width="36.42578125" style="194" customWidth="1"/>
    <col min="6661" max="6661" width="47.7109375" style="194" customWidth="1"/>
    <col min="6662" max="6662" width="42.7109375" style="194" customWidth="1"/>
    <col min="6663" max="6663" width="23.42578125" style="194" customWidth="1"/>
    <col min="6664" max="6664" width="9.42578125" style="194" customWidth="1"/>
    <col min="6665" max="6665" width="10.42578125" style="194" customWidth="1"/>
    <col min="6666" max="6912" width="9.28515625" style="194"/>
    <col min="6913" max="6913" width="11.42578125" style="194" customWidth="1"/>
    <col min="6914" max="6914" width="25.42578125" style="194" customWidth="1"/>
    <col min="6915" max="6915" width="9.42578125" style="194" customWidth="1"/>
    <col min="6916" max="6916" width="36.42578125" style="194" customWidth="1"/>
    <col min="6917" max="6917" width="47.7109375" style="194" customWidth="1"/>
    <col min="6918" max="6918" width="42.7109375" style="194" customWidth="1"/>
    <col min="6919" max="6919" width="23.42578125" style="194" customWidth="1"/>
    <col min="6920" max="6920" width="9.42578125" style="194" customWidth="1"/>
    <col min="6921" max="6921" width="10.42578125" style="194" customWidth="1"/>
    <col min="6922" max="7168" width="9.28515625" style="194"/>
    <col min="7169" max="7169" width="11.42578125" style="194" customWidth="1"/>
    <col min="7170" max="7170" width="25.42578125" style="194" customWidth="1"/>
    <col min="7171" max="7171" width="9.42578125" style="194" customWidth="1"/>
    <col min="7172" max="7172" width="36.42578125" style="194" customWidth="1"/>
    <col min="7173" max="7173" width="47.7109375" style="194" customWidth="1"/>
    <col min="7174" max="7174" width="42.7109375" style="194" customWidth="1"/>
    <col min="7175" max="7175" width="23.42578125" style="194" customWidth="1"/>
    <col min="7176" max="7176" width="9.42578125" style="194" customWidth="1"/>
    <col min="7177" max="7177" width="10.42578125" style="194" customWidth="1"/>
    <col min="7178" max="7424" width="9.28515625" style="194"/>
    <col min="7425" max="7425" width="11.42578125" style="194" customWidth="1"/>
    <col min="7426" max="7426" width="25.42578125" style="194" customWidth="1"/>
    <col min="7427" max="7427" width="9.42578125" style="194" customWidth="1"/>
    <col min="7428" max="7428" width="36.42578125" style="194" customWidth="1"/>
    <col min="7429" max="7429" width="47.7109375" style="194" customWidth="1"/>
    <col min="7430" max="7430" width="42.7109375" style="194" customWidth="1"/>
    <col min="7431" max="7431" width="23.42578125" style="194" customWidth="1"/>
    <col min="7432" max="7432" width="9.42578125" style="194" customWidth="1"/>
    <col min="7433" max="7433" width="10.42578125" style="194" customWidth="1"/>
    <col min="7434" max="7680" width="9.28515625" style="194"/>
    <col min="7681" max="7681" width="11.42578125" style="194" customWidth="1"/>
    <col min="7682" max="7682" width="25.42578125" style="194" customWidth="1"/>
    <col min="7683" max="7683" width="9.42578125" style="194" customWidth="1"/>
    <col min="7684" max="7684" width="36.42578125" style="194" customWidth="1"/>
    <col min="7685" max="7685" width="47.7109375" style="194" customWidth="1"/>
    <col min="7686" max="7686" width="42.7109375" style="194" customWidth="1"/>
    <col min="7687" max="7687" width="23.42578125" style="194" customWidth="1"/>
    <col min="7688" max="7688" width="9.42578125" style="194" customWidth="1"/>
    <col min="7689" max="7689" width="10.42578125" style="194" customWidth="1"/>
    <col min="7690" max="7936" width="9.28515625" style="194"/>
    <col min="7937" max="7937" width="11.42578125" style="194" customWidth="1"/>
    <col min="7938" max="7938" width="25.42578125" style="194" customWidth="1"/>
    <col min="7939" max="7939" width="9.42578125" style="194" customWidth="1"/>
    <col min="7940" max="7940" width="36.42578125" style="194" customWidth="1"/>
    <col min="7941" max="7941" width="47.7109375" style="194" customWidth="1"/>
    <col min="7942" max="7942" width="42.7109375" style="194" customWidth="1"/>
    <col min="7943" max="7943" width="23.42578125" style="194" customWidth="1"/>
    <col min="7944" max="7944" width="9.42578125" style="194" customWidth="1"/>
    <col min="7945" max="7945" width="10.42578125" style="194" customWidth="1"/>
    <col min="7946" max="8192" width="9.28515625" style="194"/>
    <col min="8193" max="8193" width="11.42578125" style="194" customWidth="1"/>
    <col min="8194" max="8194" width="25.42578125" style="194" customWidth="1"/>
    <col min="8195" max="8195" width="9.42578125" style="194" customWidth="1"/>
    <col min="8196" max="8196" width="36.42578125" style="194" customWidth="1"/>
    <col min="8197" max="8197" width="47.7109375" style="194" customWidth="1"/>
    <col min="8198" max="8198" width="42.7109375" style="194" customWidth="1"/>
    <col min="8199" max="8199" width="23.42578125" style="194" customWidth="1"/>
    <col min="8200" max="8200" width="9.42578125" style="194" customWidth="1"/>
    <col min="8201" max="8201" width="10.42578125" style="194" customWidth="1"/>
    <col min="8202" max="8448" width="9.28515625" style="194"/>
    <col min="8449" max="8449" width="11.42578125" style="194" customWidth="1"/>
    <col min="8450" max="8450" width="25.42578125" style="194" customWidth="1"/>
    <col min="8451" max="8451" width="9.42578125" style="194" customWidth="1"/>
    <col min="8452" max="8452" width="36.42578125" style="194" customWidth="1"/>
    <col min="8453" max="8453" width="47.7109375" style="194" customWidth="1"/>
    <col min="8454" max="8454" width="42.7109375" style="194" customWidth="1"/>
    <col min="8455" max="8455" width="23.42578125" style="194" customWidth="1"/>
    <col min="8456" max="8456" width="9.42578125" style="194" customWidth="1"/>
    <col min="8457" max="8457" width="10.42578125" style="194" customWidth="1"/>
    <col min="8458" max="8704" width="9.28515625" style="194"/>
    <col min="8705" max="8705" width="11.42578125" style="194" customWidth="1"/>
    <col min="8706" max="8706" width="25.42578125" style="194" customWidth="1"/>
    <col min="8707" max="8707" width="9.42578125" style="194" customWidth="1"/>
    <col min="8708" max="8708" width="36.42578125" style="194" customWidth="1"/>
    <col min="8709" max="8709" width="47.7109375" style="194" customWidth="1"/>
    <col min="8710" max="8710" width="42.7109375" style="194" customWidth="1"/>
    <col min="8711" max="8711" width="23.42578125" style="194" customWidth="1"/>
    <col min="8712" max="8712" width="9.42578125" style="194" customWidth="1"/>
    <col min="8713" max="8713" width="10.42578125" style="194" customWidth="1"/>
    <col min="8714" max="8960" width="9.28515625" style="194"/>
    <col min="8961" max="8961" width="11.42578125" style="194" customWidth="1"/>
    <col min="8962" max="8962" width="25.42578125" style="194" customWidth="1"/>
    <col min="8963" max="8963" width="9.42578125" style="194" customWidth="1"/>
    <col min="8964" max="8964" width="36.42578125" style="194" customWidth="1"/>
    <col min="8965" max="8965" width="47.7109375" style="194" customWidth="1"/>
    <col min="8966" max="8966" width="42.7109375" style="194" customWidth="1"/>
    <col min="8967" max="8967" width="23.42578125" style="194" customWidth="1"/>
    <col min="8968" max="8968" width="9.42578125" style="194" customWidth="1"/>
    <col min="8969" max="8969" width="10.42578125" style="194" customWidth="1"/>
    <col min="8970" max="9216" width="9.28515625" style="194"/>
    <col min="9217" max="9217" width="11.42578125" style="194" customWidth="1"/>
    <col min="9218" max="9218" width="25.42578125" style="194" customWidth="1"/>
    <col min="9219" max="9219" width="9.42578125" style="194" customWidth="1"/>
    <col min="9220" max="9220" width="36.42578125" style="194" customWidth="1"/>
    <col min="9221" max="9221" width="47.7109375" style="194" customWidth="1"/>
    <col min="9222" max="9222" width="42.7109375" style="194" customWidth="1"/>
    <col min="9223" max="9223" width="23.42578125" style="194" customWidth="1"/>
    <col min="9224" max="9224" width="9.42578125" style="194" customWidth="1"/>
    <col min="9225" max="9225" width="10.42578125" style="194" customWidth="1"/>
    <col min="9226" max="9472" width="9.28515625" style="194"/>
    <col min="9473" max="9473" width="11.42578125" style="194" customWidth="1"/>
    <col min="9474" max="9474" width="25.42578125" style="194" customWidth="1"/>
    <col min="9475" max="9475" width="9.42578125" style="194" customWidth="1"/>
    <col min="9476" max="9476" width="36.42578125" style="194" customWidth="1"/>
    <col min="9477" max="9477" width="47.7109375" style="194" customWidth="1"/>
    <col min="9478" max="9478" width="42.7109375" style="194" customWidth="1"/>
    <col min="9479" max="9479" width="23.42578125" style="194" customWidth="1"/>
    <col min="9480" max="9480" width="9.42578125" style="194" customWidth="1"/>
    <col min="9481" max="9481" width="10.42578125" style="194" customWidth="1"/>
    <col min="9482" max="9728" width="9.28515625" style="194"/>
    <col min="9729" max="9729" width="11.42578125" style="194" customWidth="1"/>
    <col min="9730" max="9730" width="25.42578125" style="194" customWidth="1"/>
    <col min="9731" max="9731" width="9.42578125" style="194" customWidth="1"/>
    <col min="9732" max="9732" width="36.42578125" style="194" customWidth="1"/>
    <col min="9733" max="9733" width="47.7109375" style="194" customWidth="1"/>
    <col min="9734" max="9734" width="42.7109375" style="194" customWidth="1"/>
    <col min="9735" max="9735" width="23.42578125" style="194" customWidth="1"/>
    <col min="9736" max="9736" width="9.42578125" style="194" customWidth="1"/>
    <col min="9737" max="9737" width="10.42578125" style="194" customWidth="1"/>
    <col min="9738" max="9984" width="9.28515625" style="194"/>
    <col min="9985" max="9985" width="11.42578125" style="194" customWidth="1"/>
    <col min="9986" max="9986" width="25.42578125" style="194" customWidth="1"/>
    <col min="9987" max="9987" width="9.42578125" style="194" customWidth="1"/>
    <col min="9988" max="9988" width="36.42578125" style="194" customWidth="1"/>
    <col min="9989" max="9989" width="47.7109375" style="194" customWidth="1"/>
    <col min="9990" max="9990" width="42.7109375" style="194" customWidth="1"/>
    <col min="9991" max="9991" width="23.42578125" style="194" customWidth="1"/>
    <col min="9992" max="9992" width="9.42578125" style="194" customWidth="1"/>
    <col min="9993" max="9993" width="10.42578125" style="194" customWidth="1"/>
    <col min="9994" max="10240" width="9.28515625" style="194"/>
    <col min="10241" max="10241" width="11.42578125" style="194" customWidth="1"/>
    <col min="10242" max="10242" width="25.42578125" style="194" customWidth="1"/>
    <col min="10243" max="10243" width="9.42578125" style="194" customWidth="1"/>
    <col min="10244" max="10244" width="36.42578125" style="194" customWidth="1"/>
    <col min="10245" max="10245" width="47.7109375" style="194" customWidth="1"/>
    <col min="10246" max="10246" width="42.7109375" style="194" customWidth="1"/>
    <col min="10247" max="10247" width="23.42578125" style="194" customWidth="1"/>
    <col min="10248" max="10248" width="9.42578125" style="194" customWidth="1"/>
    <col min="10249" max="10249" width="10.42578125" style="194" customWidth="1"/>
    <col min="10250" max="10496" width="9.28515625" style="194"/>
    <col min="10497" max="10497" width="11.42578125" style="194" customWidth="1"/>
    <col min="10498" max="10498" width="25.42578125" style="194" customWidth="1"/>
    <col min="10499" max="10499" width="9.42578125" style="194" customWidth="1"/>
    <col min="10500" max="10500" width="36.42578125" style="194" customWidth="1"/>
    <col min="10501" max="10501" width="47.7109375" style="194" customWidth="1"/>
    <col min="10502" max="10502" width="42.7109375" style="194" customWidth="1"/>
    <col min="10503" max="10503" width="23.42578125" style="194" customWidth="1"/>
    <col min="10504" max="10504" width="9.42578125" style="194" customWidth="1"/>
    <col min="10505" max="10505" width="10.42578125" style="194" customWidth="1"/>
    <col min="10506" max="10752" width="9.28515625" style="194"/>
    <col min="10753" max="10753" width="11.42578125" style="194" customWidth="1"/>
    <col min="10754" max="10754" width="25.42578125" style="194" customWidth="1"/>
    <col min="10755" max="10755" width="9.42578125" style="194" customWidth="1"/>
    <col min="10756" max="10756" width="36.42578125" style="194" customWidth="1"/>
    <col min="10757" max="10757" width="47.7109375" style="194" customWidth="1"/>
    <col min="10758" max="10758" width="42.7109375" style="194" customWidth="1"/>
    <col min="10759" max="10759" width="23.42578125" style="194" customWidth="1"/>
    <col min="10760" max="10760" width="9.42578125" style="194" customWidth="1"/>
    <col min="10761" max="10761" width="10.42578125" style="194" customWidth="1"/>
    <col min="10762" max="11008" width="9.28515625" style="194"/>
    <col min="11009" max="11009" width="11.42578125" style="194" customWidth="1"/>
    <col min="11010" max="11010" width="25.42578125" style="194" customWidth="1"/>
    <col min="11011" max="11011" width="9.42578125" style="194" customWidth="1"/>
    <col min="11012" max="11012" width="36.42578125" style="194" customWidth="1"/>
    <col min="11013" max="11013" width="47.7109375" style="194" customWidth="1"/>
    <col min="11014" max="11014" width="42.7109375" style="194" customWidth="1"/>
    <col min="11015" max="11015" width="23.42578125" style="194" customWidth="1"/>
    <col min="11016" max="11016" width="9.42578125" style="194" customWidth="1"/>
    <col min="11017" max="11017" width="10.42578125" style="194" customWidth="1"/>
    <col min="11018" max="11264" width="9.28515625" style="194"/>
    <col min="11265" max="11265" width="11.42578125" style="194" customWidth="1"/>
    <col min="11266" max="11266" width="25.42578125" style="194" customWidth="1"/>
    <col min="11267" max="11267" width="9.42578125" style="194" customWidth="1"/>
    <col min="11268" max="11268" width="36.42578125" style="194" customWidth="1"/>
    <col min="11269" max="11269" width="47.7109375" style="194" customWidth="1"/>
    <col min="11270" max="11270" width="42.7109375" style="194" customWidth="1"/>
    <col min="11271" max="11271" width="23.42578125" style="194" customWidth="1"/>
    <col min="11272" max="11272" width="9.42578125" style="194" customWidth="1"/>
    <col min="11273" max="11273" width="10.42578125" style="194" customWidth="1"/>
    <col min="11274" max="11520" width="9.28515625" style="194"/>
    <col min="11521" max="11521" width="11.42578125" style="194" customWidth="1"/>
    <col min="11522" max="11522" width="25.42578125" style="194" customWidth="1"/>
    <col min="11523" max="11523" width="9.42578125" style="194" customWidth="1"/>
    <col min="11524" max="11524" width="36.42578125" style="194" customWidth="1"/>
    <col min="11525" max="11525" width="47.7109375" style="194" customWidth="1"/>
    <col min="11526" max="11526" width="42.7109375" style="194" customWidth="1"/>
    <col min="11527" max="11527" width="23.42578125" style="194" customWidth="1"/>
    <col min="11528" max="11528" width="9.42578125" style="194" customWidth="1"/>
    <col min="11529" max="11529" width="10.42578125" style="194" customWidth="1"/>
    <col min="11530" max="11776" width="9.28515625" style="194"/>
    <col min="11777" max="11777" width="11.42578125" style="194" customWidth="1"/>
    <col min="11778" max="11778" width="25.42578125" style="194" customWidth="1"/>
    <col min="11779" max="11779" width="9.42578125" style="194" customWidth="1"/>
    <col min="11780" max="11780" width="36.42578125" style="194" customWidth="1"/>
    <col min="11781" max="11781" width="47.7109375" style="194" customWidth="1"/>
    <col min="11782" max="11782" width="42.7109375" style="194" customWidth="1"/>
    <col min="11783" max="11783" width="23.42578125" style="194" customWidth="1"/>
    <col min="11784" max="11784" width="9.42578125" style="194" customWidth="1"/>
    <col min="11785" max="11785" width="10.42578125" style="194" customWidth="1"/>
    <col min="11786" max="12032" width="9.28515625" style="194"/>
    <col min="12033" max="12033" width="11.42578125" style="194" customWidth="1"/>
    <col min="12034" max="12034" width="25.42578125" style="194" customWidth="1"/>
    <col min="12035" max="12035" width="9.42578125" style="194" customWidth="1"/>
    <col min="12036" max="12036" width="36.42578125" style="194" customWidth="1"/>
    <col min="12037" max="12037" width="47.7109375" style="194" customWidth="1"/>
    <col min="12038" max="12038" width="42.7109375" style="194" customWidth="1"/>
    <col min="12039" max="12039" width="23.42578125" style="194" customWidth="1"/>
    <col min="12040" max="12040" width="9.42578125" style="194" customWidth="1"/>
    <col min="12041" max="12041" width="10.42578125" style="194" customWidth="1"/>
    <col min="12042" max="12288" width="9.28515625" style="194"/>
    <col min="12289" max="12289" width="11.42578125" style="194" customWidth="1"/>
    <col min="12290" max="12290" width="25.42578125" style="194" customWidth="1"/>
    <col min="12291" max="12291" width="9.42578125" style="194" customWidth="1"/>
    <col min="12292" max="12292" width="36.42578125" style="194" customWidth="1"/>
    <col min="12293" max="12293" width="47.7109375" style="194" customWidth="1"/>
    <col min="12294" max="12294" width="42.7109375" style="194" customWidth="1"/>
    <col min="12295" max="12295" width="23.42578125" style="194" customWidth="1"/>
    <col min="12296" max="12296" width="9.42578125" style="194" customWidth="1"/>
    <col min="12297" max="12297" width="10.42578125" style="194" customWidth="1"/>
    <col min="12298" max="12544" width="9.28515625" style="194"/>
    <col min="12545" max="12545" width="11.42578125" style="194" customWidth="1"/>
    <col min="12546" max="12546" width="25.42578125" style="194" customWidth="1"/>
    <col min="12547" max="12547" width="9.42578125" style="194" customWidth="1"/>
    <col min="12548" max="12548" width="36.42578125" style="194" customWidth="1"/>
    <col min="12549" max="12549" width="47.7109375" style="194" customWidth="1"/>
    <col min="12550" max="12550" width="42.7109375" style="194" customWidth="1"/>
    <col min="12551" max="12551" width="23.42578125" style="194" customWidth="1"/>
    <col min="12552" max="12552" width="9.42578125" style="194" customWidth="1"/>
    <col min="12553" max="12553" width="10.42578125" style="194" customWidth="1"/>
    <col min="12554" max="12800" width="9.28515625" style="194"/>
    <col min="12801" max="12801" width="11.42578125" style="194" customWidth="1"/>
    <col min="12802" max="12802" width="25.42578125" style="194" customWidth="1"/>
    <col min="12803" max="12803" width="9.42578125" style="194" customWidth="1"/>
    <col min="12804" max="12804" width="36.42578125" style="194" customWidth="1"/>
    <col min="12805" max="12805" width="47.7109375" style="194" customWidth="1"/>
    <col min="12806" max="12806" width="42.7109375" style="194" customWidth="1"/>
    <col min="12807" max="12807" width="23.42578125" style="194" customWidth="1"/>
    <col min="12808" max="12808" width="9.42578125" style="194" customWidth="1"/>
    <col min="12809" max="12809" width="10.42578125" style="194" customWidth="1"/>
    <col min="12810" max="13056" width="9.28515625" style="194"/>
    <col min="13057" max="13057" width="11.42578125" style="194" customWidth="1"/>
    <col min="13058" max="13058" width="25.42578125" style="194" customWidth="1"/>
    <col min="13059" max="13059" width="9.42578125" style="194" customWidth="1"/>
    <col min="13060" max="13060" width="36.42578125" style="194" customWidth="1"/>
    <col min="13061" max="13061" width="47.7109375" style="194" customWidth="1"/>
    <col min="13062" max="13062" width="42.7109375" style="194" customWidth="1"/>
    <col min="13063" max="13063" width="23.42578125" style="194" customWidth="1"/>
    <col min="13064" max="13064" width="9.42578125" style="194" customWidth="1"/>
    <col min="13065" max="13065" width="10.42578125" style="194" customWidth="1"/>
    <col min="13066" max="13312" width="9.28515625" style="194"/>
    <col min="13313" max="13313" width="11.42578125" style="194" customWidth="1"/>
    <col min="13314" max="13314" width="25.42578125" style="194" customWidth="1"/>
    <col min="13315" max="13315" width="9.42578125" style="194" customWidth="1"/>
    <col min="13316" max="13316" width="36.42578125" style="194" customWidth="1"/>
    <col min="13317" max="13317" width="47.7109375" style="194" customWidth="1"/>
    <col min="13318" max="13318" width="42.7109375" style="194" customWidth="1"/>
    <col min="13319" max="13319" width="23.42578125" style="194" customWidth="1"/>
    <col min="13320" max="13320" width="9.42578125" style="194" customWidth="1"/>
    <col min="13321" max="13321" width="10.42578125" style="194" customWidth="1"/>
    <col min="13322" max="13568" width="9.28515625" style="194"/>
    <col min="13569" max="13569" width="11.42578125" style="194" customWidth="1"/>
    <col min="13570" max="13570" width="25.42578125" style="194" customWidth="1"/>
    <col min="13571" max="13571" width="9.42578125" style="194" customWidth="1"/>
    <col min="13572" max="13572" width="36.42578125" style="194" customWidth="1"/>
    <col min="13573" max="13573" width="47.7109375" style="194" customWidth="1"/>
    <col min="13574" max="13574" width="42.7109375" style="194" customWidth="1"/>
    <col min="13575" max="13575" width="23.42578125" style="194" customWidth="1"/>
    <col min="13576" max="13576" width="9.42578125" style="194" customWidth="1"/>
    <col min="13577" max="13577" width="10.42578125" style="194" customWidth="1"/>
    <col min="13578" max="13824" width="9.28515625" style="194"/>
    <col min="13825" max="13825" width="11.42578125" style="194" customWidth="1"/>
    <col min="13826" max="13826" width="25.42578125" style="194" customWidth="1"/>
    <col min="13827" max="13827" width="9.42578125" style="194" customWidth="1"/>
    <col min="13828" max="13828" width="36.42578125" style="194" customWidth="1"/>
    <col min="13829" max="13829" width="47.7109375" style="194" customWidth="1"/>
    <col min="13830" max="13830" width="42.7109375" style="194" customWidth="1"/>
    <col min="13831" max="13831" width="23.42578125" style="194" customWidth="1"/>
    <col min="13832" max="13832" width="9.42578125" style="194" customWidth="1"/>
    <col min="13833" max="13833" width="10.42578125" style="194" customWidth="1"/>
    <col min="13834" max="14080" width="9.28515625" style="194"/>
    <col min="14081" max="14081" width="11.42578125" style="194" customWidth="1"/>
    <col min="14082" max="14082" width="25.42578125" style="194" customWidth="1"/>
    <col min="14083" max="14083" width="9.42578125" style="194" customWidth="1"/>
    <col min="14084" max="14084" width="36.42578125" style="194" customWidth="1"/>
    <col min="14085" max="14085" width="47.7109375" style="194" customWidth="1"/>
    <col min="14086" max="14086" width="42.7109375" style="194" customWidth="1"/>
    <col min="14087" max="14087" width="23.42578125" style="194" customWidth="1"/>
    <col min="14088" max="14088" width="9.42578125" style="194" customWidth="1"/>
    <col min="14089" max="14089" width="10.42578125" style="194" customWidth="1"/>
    <col min="14090" max="14336" width="9.28515625" style="194"/>
    <col min="14337" max="14337" width="11.42578125" style="194" customWidth="1"/>
    <col min="14338" max="14338" width="25.42578125" style="194" customWidth="1"/>
    <col min="14339" max="14339" width="9.42578125" style="194" customWidth="1"/>
    <col min="14340" max="14340" width="36.42578125" style="194" customWidth="1"/>
    <col min="14341" max="14341" width="47.7109375" style="194" customWidth="1"/>
    <col min="14342" max="14342" width="42.7109375" style="194" customWidth="1"/>
    <col min="14343" max="14343" width="23.42578125" style="194" customWidth="1"/>
    <col min="14344" max="14344" width="9.42578125" style="194" customWidth="1"/>
    <col min="14345" max="14345" width="10.42578125" style="194" customWidth="1"/>
    <col min="14346" max="14592" width="9.28515625" style="194"/>
    <col min="14593" max="14593" width="11.42578125" style="194" customWidth="1"/>
    <col min="14594" max="14594" width="25.42578125" style="194" customWidth="1"/>
    <col min="14595" max="14595" width="9.42578125" style="194" customWidth="1"/>
    <col min="14596" max="14596" width="36.42578125" style="194" customWidth="1"/>
    <col min="14597" max="14597" width="47.7109375" style="194" customWidth="1"/>
    <col min="14598" max="14598" width="42.7109375" style="194" customWidth="1"/>
    <col min="14599" max="14599" width="23.42578125" style="194" customWidth="1"/>
    <col min="14600" max="14600" width="9.42578125" style="194" customWidth="1"/>
    <col min="14601" max="14601" width="10.42578125" style="194" customWidth="1"/>
    <col min="14602" max="14848" width="9.28515625" style="194"/>
    <col min="14849" max="14849" width="11.42578125" style="194" customWidth="1"/>
    <col min="14850" max="14850" width="25.42578125" style="194" customWidth="1"/>
    <col min="14851" max="14851" width="9.42578125" style="194" customWidth="1"/>
    <col min="14852" max="14852" width="36.42578125" style="194" customWidth="1"/>
    <col min="14853" max="14853" width="47.7109375" style="194" customWidth="1"/>
    <col min="14854" max="14854" width="42.7109375" style="194" customWidth="1"/>
    <col min="14855" max="14855" width="23.42578125" style="194" customWidth="1"/>
    <col min="14856" max="14856" width="9.42578125" style="194" customWidth="1"/>
    <col min="14857" max="14857" width="10.42578125" style="194" customWidth="1"/>
    <col min="14858" max="15104" width="9.28515625" style="194"/>
    <col min="15105" max="15105" width="11.42578125" style="194" customWidth="1"/>
    <col min="15106" max="15106" width="25.42578125" style="194" customWidth="1"/>
    <col min="15107" max="15107" width="9.42578125" style="194" customWidth="1"/>
    <col min="15108" max="15108" width="36.42578125" style="194" customWidth="1"/>
    <col min="15109" max="15109" width="47.7109375" style="194" customWidth="1"/>
    <col min="15110" max="15110" width="42.7109375" style="194" customWidth="1"/>
    <col min="15111" max="15111" width="23.42578125" style="194" customWidth="1"/>
    <col min="15112" max="15112" width="9.42578125" style="194" customWidth="1"/>
    <col min="15113" max="15113" width="10.42578125" style="194" customWidth="1"/>
    <col min="15114" max="15360" width="9.28515625" style="194"/>
    <col min="15361" max="15361" width="11.42578125" style="194" customWidth="1"/>
    <col min="15362" max="15362" width="25.42578125" style="194" customWidth="1"/>
    <col min="15363" max="15363" width="9.42578125" style="194" customWidth="1"/>
    <col min="15364" max="15364" width="36.42578125" style="194" customWidth="1"/>
    <col min="15365" max="15365" width="47.7109375" style="194" customWidth="1"/>
    <col min="15366" max="15366" width="42.7109375" style="194" customWidth="1"/>
    <col min="15367" max="15367" width="23.42578125" style="194" customWidth="1"/>
    <col min="15368" max="15368" width="9.42578125" style="194" customWidth="1"/>
    <col min="15369" max="15369" width="10.42578125" style="194" customWidth="1"/>
    <col min="15370" max="15616" width="9.28515625" style="194"/>
    <col min="15617" max="15617" width="11.42578125" style="194" customWidth="1"/>
    <col min="15618" max="15618" width="25.42578125" style="194" customWidth="1"/>
    <col min="15619" max="15619" width="9.42578125" style="194" customWidth="1"/>
    <col min="15620" max="15620" width="36.42578125" style="194" customWidth="1"/>
    <col min="15621" max="15621" width="47.7109375" style="194" customWidth="1"/>
    <col min="15622" max="15622" width="42.7109375" style="194" customWidth="1"/>
    <col min="15623" max="15623" width="23.42578125" style="194" customWidth="1"/>
    <col min="15624" max="15624" width="9.42578125" style="194" customWidth="1"/>
    <col min="15625" max="15625" width="10.42578125" style="194" customWidth="1"/>
    <col min="15626" max="15872" width="9.28515625" style="194"/>
    <col min="15873" max="15873" width="11.42578125" style="194" customWidth="1"/>
    <col min="15874" max="15874" width="25.42578125" style="194" customWidth="1"/>
    <col min="15875" max="15875" width="9.42578125" style="194" customWidth="1"/>
    <col min="15876" max="15876" width="36.42578125" style="194" customWidth="1"/>
    <col min="15877" max="15877" width="47.7109375" style="194" customWidth="1"/>
    <col min="15878" max="15878" width="42.7109375" style="194" customWidth="1"/>
    <col min="15879" max="15879" width="23.42578125" style="194" customWidth="1"/>
    <col min="15880" max="15880" width="9.42578125" style="194" customWidth="1"/>
    <col min="15881" max="15881" width="10.42578125" style="194" customWidth="1"/>
    <col min="15882" max="16128" width="9.28515625" style="194"/>
    <col min="16129" max="16129" width="11.42578125" style="194" customWidth="1"/>
    <col min="16130" max="16130" width="25.42578125" style="194" customWidth="1"/>
    <col min="16131" max="16131" width="9.42578125" style="194" customWidth="1"/>
    <col min="16132" max="16132" width="36.42578125" style="194" customWidth="1"/>
    <col min="16133" max="16133" width="47.7109375" style="194" customWidth="1"/>
    <col min="16134" max="16134" width="42.7109375" style="194" customWidth="1"/>
    <col min="16135" max="16135" width="23.42578125" style="194" customWidth="1"/>
    <col min="16136" max="16136" width="9.42578125" style="194" customWidth="1"/>
    <col min="16137" max="16137" width="10.42578125" style="194" customWidth="1"/>
    <col min="16138" max="16384" width="9.28515625" style="194"/>
  </cols>
  <sheetData>
    <row r="1" spans="1:10" ht="19.5">
      <c r="A1" s="192" t="s">
        <v>105</v>
      </c>
      <c r="C1" s="1216"/>
      <c r="D1" s="1216"/>
    </row>
    <row r="2" spans="1:10" ht="15.75" customHeight="1">
      <c r="C2" s="198" t="s">
        <v>106</v>
      </c>
      <c r="D2" s="198"/>
      <c r="E2" s="1216" t="s">
        <v>107</v>
      </c>
      <c r="F2" s="1216"/>
      <c r="G2" s="1216"/>
      <c r="H2" s="1216"/>
      <c r="I2" s="1108"/>
    </row>
    <row r="3" spans="1:10" ht="6.75" customHeight="1"/>
    <row r="4" spans="1:10" s="203" customFormat="1" ht="42.75">
      <c r="A4" s="200">
        <f>Today_Date</f>
        <v>42577</v>
      </c>
      <c r="B4" s="890" t="s">
        <v>79</v>
      </c>
      <c r="C4" s="891" t="s">
        <v>108</v>
      </c>
      <c r="D4" s="891" t="s">
        <v>109</v>
      </c>
      <c r="E4" s="891" t="s">
        <v>110</v>
      </c>
      <c r="F4" s="890" t="s">
        <v>79</v>
      </c>
      <c r="G4" s="891" t="s">
        <v>81</v>
      </c>
      <c r="H4" s="890" t="s">
        <v>339</v>
      </c>
      <c r="I4" s="890" t="s">
        <v>111</v>
      </c>
    </row>
    <row r="5" spans="1:10" s="213" customFormat="1" ht="24" customHeight="1">
      <c r="A5" s="204"/>
      <c r="B5" s="889" t="s">
        <v>112</v>
      </c>
      <c r="C5" s="206"/>
      <c r="D5" s="206"/>
      <c r="E5" s="207"/>
      <c r="F5" s="208"/>
      <c r="G5" s="209"/>
      <c r="H5" s="210"/>
      <c r="I5" s="211"/>
      <c r="J5" s="212"/>
    </row>
    <row r="6" spans="1:10" ht="15.75" hidden="1" customHeight="1">
      <c r="B6" s="694"/>
      <c r="C6" s="215"/>
      <c r="D6" s="215"/>
      <c r="E6" s="216"/>
      <c r="F6" s="217"/>
      <c r="G6" s="216"/>
      <c r="H6" s="218"/>
      <c r="I6" s="219"/>
    </row>
    <row r="7" spans="1:10" ht="57.75" hidden="1" customHeight="1">
      <c r="B7" s="695"/>
      <c r="C7" s="899"/>
      <c r="D7" s="900"/>
      <c r="E7" s="901"/>
      <c r="F7" s="900"/>
      <c r="G7" s="900"/>
      <c r="H7" s="899"/>
      <c r="I7" s="870"/>
    </row>
    <row r="8" spans="1:10" ht="18.75" customHeight="1">
      <c r="B8" s="694"/>
      <c r="C8" s="671"/>
      <c r="D8" s="671"/>
      <c r="E8" s="672"/>
      <c r="F8" s="673"/>
      <c r="G8" s="672"/>
      <c r="H8" s="674"/>
      <c r="I8" s="219"/>
    </row>
    <row r="9" spans="1:10" ht="18.75">
      <c r="B9" s="695" t="str">
        <f>IF(I9&lt;&gt;"",I9,"")</f>
        <v/>
      </c>
      <c r="C9" s="869"/>
      <c r="D9" s="831"/>
      <c r="E9" s="832"/>
      <c r="F9" s="832"/>
      <c r="G9" s="902"/>
      <c r="H9" s="869"/>
      <c r="I9" s="696" t="str">
        <f>IF(C9&lt;&gt;"",$A$4-C9,"")</f>
        <v/>
      </c>
    </row>
    <row r="10" spans="1:10">
      <c r="B10" s="694"/>
      <c r="C10" s="215"/>
      <c r="D10" s="215"/>
      <c r="E10" s="216"/>
      <c r="F10" s="217"/>
      <c r="G10" s="216"/>
      <c r="H10" s="218"/>
      <c r="I10" s="219"/>
    </row>
    <row r="11" spans="1:10" ht="18.75">
      <c r="B11" s="695" t="str">
        <f>IF(I11&lt;&gt;"",I11,"")</f>
        <v/>
      </c>
      <c r="C11" s="224"/>
      <c r="D11" s="225"/>
      <c r="E11" s="226"/>
      <c r="F11" s="226"/>
      <c r="G11" s="227"/>
      <c r="H11" s="224"/>
      <c r="I11" s="696" t="str">
        <f>IF(C11&lt;&gt;"",$A$4-C11,"")</f>
        <v/>
      </c>
    </row>
    <row r="12" spans="1:10">
      <c r="B12" s="694"/>
      <c r="C12" s="215"/>
      <c r="D12" s="215"/>
      <c r="E12" s="216"/>
      <c r="F12" s="217"/>
      <c r="G12" s="216"/>
      <c r="H12" s="218"/>
      <c r="I12" s="219"/>
    </row>
    <row r="13" spans="1:10" ht="18.75">
      <c r="B13" s="695" t="str">
        <f>IF(I13&lt;&gt;"",I13,"")</f>
        <v/>
      </c>
      <c r="C13" s="224"/>
      <c r="D13" s="225"/>
      <c r="E13" s="226"/>
      <c r="F13" s="226"/>
      <c r="G13" s="227"/>
      <c r="H13" s="224"/>
      <c r="I13" s="696" t="str">
        <f>IF(C13&lt;&gt;"",$A$4-C13,"")</f>
        <v/>
      </c>
    </row>
    <row r="14" spans="1:10" ht="18">
      <c r="B14" s="894" t="s">
        <v>340</v>
      </c>
      <c r="C14" s="206"/>
      <c r="D14" s="207"/>
      <c r="E14" s="207"/>
      <c r="F14" s="208"/>
      <c r="G14" s="229"/>
      <c r="H14" s="230"/>
      <c r="I14" s="211"/>
    </row>
    <row r="15" spans="1:10" ht="15.75" customHeight="1">
      <c r="B15" s="694"/>
      <c r="C15" s="671"/>
      <c r="D15" s="671"/>
      <c r="E15" s="672"/>
      <c r="F15" s="673"/>
      <c r="G15" s="672"/>
      <c r="H15" s="674"/>
      <c r="I15" s="676"/>
    </row>
    <row r="16" spans="1:10" ht="18.75">
      <c r="B16" s="695" t="str">
        <f>IF(I16&lt;&gt;"",I16,"")</f>
        <v/>
      </c>
      <c r="C16" s="869"/>
      <c r="D16" s="831"/>
      <c r="E16" s="832"/>
      <c r="F16" s="832"/>
      <c r="G16" s="902"/>
      <c r="H16" s="869"/>
      <c r="I16" s="696" t="str">
        <f>IF(C16&lt;&gt;"",$A$4-C16,"")</f>
        <v/>
      </c>
    </row>
  </sheetData>
  <mergeCells count="2">
    <mergeCell ref="C1:D1"/>
    <mergeCell ref="E2:H2"/>
  </mergeCells>
  <conditionalFormatting sqref="B10:B11">
    <cfRule type="iconSet" priority="28">
      <iconSet iconSet="3TrafficLights2" showValue="0" reverse="1">
        <cfvo type="percent" val="0"/>
        <cfvo type="num" val="15"/>
        <cfvo type="num" val="30"/>
      </iconSet>
    </cfRule>
  </conditionalFormatting>
  <conditionalFormatting sqref="B10:B11">
    <cfRule type="iconSet" priority="30">
      <iconSet iconSet="3TrafficLights2" showValue="0" reverse="1">
        <cfvo type="percent" val="0"/>
        <cfvo type="num" val="15"/>
        <cfvo type="num" val="30"/>
      </iconSet>
    </cfRule>
  </conditionalFormatting>
  <conditionalFormatting sqref="B10:B11">
    <cfRule type="iconSet" priority="29">
      <iconSet iconSet="3TrafficLights2" showValue="0" reverse="1">
        <cfvo type="percent" val="0"/>
        <cfvo type="num" val="15"/>
        <cfvo type="num" val="30"/>
      </iconSet>
    </cfRule>
  </conditionalFormatting>
  <conditionalFormatting sqref="B10:B11">
    <cfRule type="iconSet" priority="27">
      <iconSet iconSet="3TrafficLights2" showValue="0" reverse="1">
        <cfvo type="percent" val="0"/>
        <cfvo type="num" val="15"/>
        <cfvo type="num" val="30"/>
      </iconSet>
    </cfRule>
  </conditionalFormatting>
  <conditionalFormatting sqref="B10:B11">
    <cfRule type="iconSet" priority="26">
      <iconSet iconSet="3TrafficLights2" showValue="0" reverse="1">
        <cfvo type="percent" val="0"/>
        <cfvo type="num" val="15"/>
        <cfvo type="num" val="30"/>
      </iconSet>
    </cfRule>
  </conditionalFormatting>
  <conditionalFormatting sqref="B10:B11">
    <cfRule type="iconSet" priority="25">
      <iconSet iconSet="3TrafficLights2" showValue="0" reverse="1">
        <cfvo type="percent" val="0"/>
        <cfvo type="num" val="15"/>
        <cfvo type="num" val="30"/>
      </iconSet>
    </cfRule>
  </conditionalFormatting>
  <conditionalFormatting sqref="B10:B11">
    <cfRule type="iconSet" priority="24">
      <iconSet iconSet="3TrafficLights2" showValue="0" reverse="1">
        <cfvo type="percent" val="0"/>
        <cfvo type="num" val="15"/>
        <cfvo type="num" val="30"/>
      </iconSet>
    </cfRule>
  </conditionalFormatting>
  <conditionalFormatting sqref="B10:B11">
    <cfRule type="iconSet" priority="23">
      <iconSet iconSet="3TrafficLights2" showValue="0" reverse="1">
        <cfvo type="percent" val="0"/>
        <cfvo type="num" val="15"/>
        <cfvo type="num" val="30"/>
      </iconSet>
    </cfRule>
  </conditionalFormatting>
  <conditionalFormatting sqref="B10:B11">
    <cfRule type="iconSet" priority="22">
      <iconSet iconSet="3TrafficLights2" showValue="0" reverse="1">
        <cfvo type="percent" val="0"/>
        <cfvo type="num" val="15"/>
        <cfvo type="num" val="30"/>
      </iconSet>
    </cfRule>
  </conditionalFormatting>
  <conditionalFormatting sqref="B10:B11">
    <cfRule type="iconSet" priority="21">
      <iconSet iconSet="3TrafficLights2" showValue="0" reverse="1">
        <cfvo type="percent" val="0"/>
        <cfvo type="num" val="15"/>
        <cfvo type="num" val="30"/>
      </iconSet>
    </cfRule>
  </conditionalFormatting>
  <conditionalFormatting sqref="B10:B11">
    <cfRule type="iconSet" priority="20">
      <iconSet iconSet="3TrafficLights2" showValue="0" reverse="1">
        <cfvo type="percent" val="0"/>
        <cfvo type="num" val="15"/>
        <cfvo type="num" val="30"/>
      </iconSet>
    </cfRule>
  </conditionalFormatting>
  <conditionalFormatting sqref="B10:B11">
    <cfRule type="iconSet" priority="19">
      <iconSet iconSet="3TrafficLights2" showValue="0" reverse="1">
        <cfvo type="percent" val="0"/>
        <cfvo type="num" val="15"/>
        <cfvo type="num" val="30"/>
      </iconSet>
    </cfRule>
  </conditionalFormatting>
  <conditionalFormatting sqref="B10">
    <cfRule type="iconSet" priority="18">
      <iconSet iconSet="3TrafficLights2" showValue="0" reverse="1">
        <cfvo type="percent" val="0"/>
        <cfvo type="num" val="15"/>
        <cfvo type="num" val="30"/>
      </iconSet>
    </cfRule>
  </conditionalFormatting>
  <conditionalFormatting sqref="B10">
    <cfRule type="iconSet" priority="17">
      <iconSet iconSet="3TrafficLights2" showValue="0" reverse="1">
        <cfvo type="percent" val="0"/>
        <cfvo type="num" val="15"/>
        <cfvo type="num" val="30"/>
      </iconSet>
    </cfRule>
  </conditionalFormatting>
  <conditionalFormatting sqref="B10">
    <cfRule type="iconSet" priority="16">
      <iconSet iconSet="3TrafficLights2" showValue="0" reverse="1">
        <cfvo type="percent" val="0"/>
        <cfvo type="num" val="15"/>
        <cfvo type="num" val="30"/>
      </iconSet>
    </cfRule>
  </conditionalFormatting>
  <conditionalFormatting sqref="B10">
    <cfRule type="iconSet" priority="15">
      <iconSet iconSet="3TrafficLights2" showValue="0" reverse="1">
        <cfvo type="percent" val="0"/>
        <cfvo type="num" val="15"/>
        <cfvo type="num" val="30"/>
      </iconSet>
    </cfRule>
  </conditionalFormatting>
  <conditionalFormatting sqref="B10">
    <cfRule type="iconSet" priority="14">
      <iconSet iconSet="3TrafficLights2" showValue="0" reverse="1">
        <cfvo type="percent" val="0"/>
        <cfvo type="num" val="15"/>
        <cfvo type="num" val="30"/>
      </iconSet>
    </cfRule>
  </conditionalFormatting>
  <conditionalFormatting sqref="B10">
    <cfRule type="iconSet" priority="13">
      <iconSet iconSet="3TrafficLights2" showValue="0" reverse="1">
        <cfvo type="percent" val="0"/>
        <cfvo type="num" val="15"/>
        <cfvo type="num" val="30"/>
      </iconSet>
    </cfRule>
  </conditionalFormatting>
  <conditionalFormatting sqref="B10">
    <cfRule type="iconSet" priority="12">
      <iconSet iconSet="3TrafficLights2" showValue="0" reverse="1">
        <cfvo type="percent" val="0"/>
        <cfvo type="num" val="15"/>
        <cfvo type="num" val="30"/>
      </iconSet>
    </cfRule>
  </conditionalFormatting>
  <conditionalFormatting sqref="B10">
    <cfRule type="iconSet" priority="11">
      <iconSet iconSet="3TrafficLights2" showValue="0" reverse="1">
        <cfvo type="percent" val="0"/>
        <cfvo type="num" val="15"/>
        <cfvo type="num" val="30"/>
      </iconSet>
    </cfRule>
  </conditionalFormatting>
  <conditionalFormatting sqref="B11">
    <cfRule type="iconSet" priority="10">
      <iconSet iconSet="3TrafficLights2" showValue="0" reverse="1">
        <cfvo type="percent" val="0"/>
        <cfvo type="num" val="15"/>
        <cfvo type="num" val="30"/>
      </iconSet>
    </cfRule>
  </conditionalFormatting>
  <conditionalFormatting sqref="B10">
    <cfRule type="iconSet" priority="9">
      <iconSet iconSet="3TrafficLights2" showValue="0" reverse="1">
        <cfvo type="percent" val="0"/>
        <cfvo type="num" val="15"/>
        <cfvo type="num" val="30"/>
      </iconSet>
    </cfRule>
  </conditionalFormatting>
  <conditionalFormatting sqref="B10">
    <cfRule type="iconSet" priority="8">
      <iconSet iconSet="3TrafficLights2" showValue="0" reverse="1">
        <cfvo type="percent" val="0"/>
        <cfvo type="num" val="15"/>
        <cfvo type="num" val="30"/>
      </iconSet>
    </cfRule>
  </conditionalFormatting>
  <conditionalFormatting sqref="B10">
    <cfRule type="iconSet" priority="7">
      <iconSet iconSet="3TrafficLights2" showValue="0" reverse="1">
        <cfvo type="percent" val="0"/>
        <cfvo type="num" val="15"/>
        <cfvo type="num" val="30"/>
      </iconSet>
    </cfRule>
  </conditionalFormatting>
  <conditionalFormatting sqref="B10">
    <cfRule type="iconSet" priority="6">
      <iconSet iconSet="3TrafficLights2" showValue="0" reverse="1">
        <cfvo type="percent" val="0"/>
        <cfvo type="num" val="15"/>
        <cfvo type="num" val="30"/>
      </iconSet>
    </cfRule>
  </conditionalFormatting>
  <conditionalFormatting sqref="B11">
    <cfRule type="iconSet" priority="5">
      <iconSet iconSet="3TrafficLights2" showValue="0" reverse="1">
        <cfvo type="percent" val="0"/>
        <cfvo type="num" val="15"/>
        <cfvo type="num" val="30"/>
      </iconSet>
    </cfRule>
  </conditionalFormatting>
  <conditionalFormatting sqref="B11">
    <cfRule type="iconSet" priority="4">
      <iconSet iconSet="3TrafficLights2" showValue="0" reverse="1">
        <cfvo type="percent" val="0"/>
        <cfvo type="num" val="15"/>
        <cfvo type="num" val="30"/>
      </iconSet>
    </cfRule>
  </conditionalFormatting>
  <conditionalFormatting sqref="B11">
    <cfRule type="iconSet" priority="3">
      <iconSet iconSet="3TrafficLights2" showValue="0" reverse="1">
        <cfvo type="percent" val="0"/>
        <cfvo type="num" val="15"/>
        <cfvo type="num" val="30"/>
      </iconSet>
    </cfRule>
  </conditionalFormatting>
  <conditionalFormatting sqref="B11">
    <cfRule type="iconSet" priority="2">
      <iconSet iconSet="3TrafficLights2" showValue="0" reverse="1">
        <cfvo type="percent" val="0"/>
        <cfvo type="num" val="15"/>
        <cfvo type="num" val="30"/>
      </iconSet>
    </cfRule>
  </conditionalFormatting>
  <conditionalFormatting sqref="B11">
    <cfRule type="iconSet" priority="1">
      <iconSet iconSet="3TrafficLights2" showValue="0" reverse="1">
        <cfvo type="percent" val="0"/>
        <cfvo type="num" val="15"/>
        <cfvo type="num" val="30"/>
      </iconSet>
    </cfRule>
  </conditionalFormatting>
  <conditionalFormatting sqref="B10:B11">
    <cfRule type="iconSet" priority="99">
      <iconSet iconSet="3TrafficLights2" showValue="0" reverse="1">
        <cfvo type="percent" val="0"/>
        <cfvo type="num" val="15"/>
        <cfvo type="num" val="30"/>
      </iconSet>
    </cfRule>
  </conditionalFormatting>
  <conditionalFormatting sqref="B10">
    <cfRule type="iconSet" priority="98">
      <iconSet iconSet="3TrafficLights2" showValue="0" reverse="1">
        <cfvo type="percent" val="0"/>
        <cfvo type="num" val="15"/>
        <cfvo type="num" val="30"/>
      </iconSet>
    </cfRule>
  </conditionalFormatting>
  <conditionalFormatting sqref="B11">
    <cfRule type="iconSet" priority="97">
      <iconSet iconSet="3TrafficLights2" showValue="0" reverse="1">
        <cfvo type="percent" val="0"/>
        <cfvo type="num" val="15"/>
        <cfvo type="num" val="30"/>
      </iconSet>
    </cfRule>
  </conditionalFormatting>
  <conditionalFormatting sqref="B10">
    <cfRule type="iconSet" priority="96">
      <iconSet iconSet="3TrafficLights2" showValue="0" reverse="1">
        <cfvo type="percent" val="0"/>
        <cfvo type="num" val="15"/>
        <cfvo type="num" val="30"/>
      </iconSet>
    </cfRule>
  </conditionalFormatting>
  <conditionalFormatting sqref="B10">
    <cfRule type="iconSet" priority="95">
      <iconSet iconSet="3TrafficLights2" showValue="0" reverse="1">
        <cfvo type="percent" val="0"/>
        <cfvo type="num" val="15"/>
        <cfvo type="num" val="30"/>
      </iconSet>
    </cfRule>
  </conditionalFormatting>
  <conditionalFormatting sqref="B10">
    <cfRule type="iconSet" priority="94">
      <iconSet iconSet="3TrafficLights2" showValue="0" reverse="1">
        <cfvo type="percent" val="0"/>
        <cfvo type="num" val="15"/>
        <cfvo type="num" val="30"/>
      </iconSet>
    </cfRule>
  </conditionalFormatting>
  <conditionalFormatting sqref="B10">
    <cfRule type="iconSet" priority="93">
      <iconSet iconSet="3TrafficLights2" showValue="0" reverse="1">
        <cfvo type="percent" val="0"/>
        <cfvo type="num" val="15"/>
        <cfvo type="num" val="30"/>
      </iconSet>
    </cfRule>
  </conditionalFormatting>
  <conditionalFormatting sqref="B10">
    <cfRule type="iconSet" priority="92">
      <iconSet iconSet="3TrafficLights2" showValue="0" reverse="1">
        <cfvo type="percent" val="0"/>
        <cfvo type="num" val="15"/>
        <cfvo type="num" val="30"/>
      </iconSet>
    </cfRule>
  </conditionalFormatting>
  <conditionalFormatting sqref="B10">
    <cfRule type="iconSet" priority="91">
      <iconSet iconSet="3TrafficLights2" showValue="0" reverse="1">
        <cfvo type="percent" val="0"/>
        <cfvo type="num" val="15"/>
        <cfvo type="num" val="30"/>
      </iconSet>
    </cfRule>
  </conditionalFormatting>
  <conditionalFormatting sqref="B10">
    <cfRule type="iconSet" priority="90">
      <iconSet iconSet="3TrafficLights2" showValue="0" reverse="1">
        <cfvo type="percent" val="0"/>
        <cfvo type="num" val="15"/>
        <cfvo type="num" val="30"/>
      </iconSet>
    </cfRule>
  </conditionalFormatting>
  <conditionalFormatting sqref="B10">
    <cfRule type="iconSet" priority="89">
      <iconSet iconSet="3TrafficLights2" showValue="0" reverse="1">
        <cfvo type="percent" val="0"/>
        <cfvo type="num" val="15"/>
        <cfvo type="num" val="30"/>
      </iconSet>
    </cfRule>
  </conditionalFormatting>
  <conditionalFormatting sqref="B11">
    <cfRule type="iconSet" priority="88">
      <iconSet iconSet="3TrafficLights2" showValue="0" reverse="1">
        <cfvo type="percent" val="0"/>
        <cfvo type="num" val="15"/>
        <cfvo type="num" val="30"/>
      </iconSet>
    </cfRule>
  </conditionalFormatting>
  <conditionalFormatting sqref="B10">
    <cfRule type="iconSet" priority="87">
      <iconSet iconSet="3TrafficLights2" showValue="0" reverse="1">
        <cfvo type="percent" val="0"/>
        <cfvo type="num" val="15"/>
        <cfvo type="num" val="30"/>
      </iconSet>
    </cfRule>
  </conditionalFormatting>
  <conditionalFormatting sqref="B10">
    <cfRule type="iconSet" priority="86">
      <iconSet iconSet="3TrafficLights2" showValue="0" reverse="1">
        <cfvo type="percent" val="0"/>
        <cfvo type="num" val="15"/>
        <cfvo type="num" val="30"/>
      </iconSet>
    </cfRule>
  </conditionalFormatting>
  <conditionalFormatting sqref="B10">
    <cfRule type="iconSet" priority="85">
      <iconSet iconSet="3TrafficLights2" showValue="0" reverse="1">
        <cfvo type="percent" val="0"/>
        <cfvo type="num" val="15"/>
        <cfvo type="num" val="30"/>
      </iconSet>
    </cfRule>
  </conditionalFormatting>
  <conditionalFormatting sqref="B10">
    <cfRule type="iconSet" priority="84">
      <iconSet iconSet="3TrafficLights2" showValue="0" reverse="1">
        <cfvo type="percent" val="0"/>
        <cfvo type="num" val="15"/>
        <cfvo type="num" val="30"/>
      </iconSet>
    </cfRule>
  </conditionalFormatting>
  <conditionalFormatting sqref="B11">
    <cfRule type="iconSet" priority="83">
      <iconSet iconSet="3TrafficLights2" showValue="0" reverse="1">
        <cfvo type="percent" val="0"/>
        <cfvo type="num" val="15"/>
        <cfvo type="num" val="30"/>
      </iconSet>
    </cfRule>
  </conditionalFormatting>
  <conditionalFormatting sqref="B11">
    <cfRule type="iconSet" priority="82">
      <iconSet iconSet="3TrafficLights2" showValue="0" reverse="1">
        <cfvo type="percent" val="0"/>
        <cfvo type="num" val="15"/>
        <cfvo type="num" val="30"/>
      </iconSet>
    </cfRule>
  </conditionalFormatting>
  <conditionalFormatting sqref="B11">
    <cfRule type="iconSet" priority="81">
      <iconSet iconSet="3TrafficLights2" showValue="0" reverse="1">
        <cfvo type="percent" val="0"/>
        <cfvo type="num" val="15"/>
        <cfvo type="num" val="30"/>
      </iconSet>
    </cfRule>
  </conditionalFormatting>
  <conditionalFormatting sqref="B11">
    <cfRule type="iconSet" priority="80">
      <iconSet iconSet="3TrafficLights2" showValue="0" reverse="1">
        <cfvo type="percent" val="0"/>
        <cfvo type="num" val="15"/>
        <cfvo type="num" val="30"/>
      </iconSet>
    </cfRule>
  </conditionalFormatting>
  <conditionalFormatting sqref="B11">
    <cfRule type="iconSet" priority="79">
      <iconSet iconSet="3TrafficLights2" showValue="0" reverse="1">
        <cfvo type="percent" val="0"/>
        <cfvo type="num" val="15"/>
        <cfvo type="num" val="30"/>
      </iconSet>
    </cfRule>
  </conditionalFormatting>
  <conditionalFormatting sqref="B10:B11">
    <cfRule type="iconSet" priority="78">
      <iconSet iconSet="3TrafficLights2" showValue="0" reverse="1">
        <cfvo type="percent" val="0"/>
        <cfvo type="num" val="15"/>
        <cfvo type="num" val="30"/>
      </iconSet>
    </cfRule>
  </conditionalFormatting>
  <conditionalFormatting sqref="B10:B11">
    <cfRule type="iconSet" priority="77">
      <iconSet iconSet="3TrafficLights2" showValue="0" reverse="1">
        <cfvo type="percent" val="0"/>
        <cfvo type="num" val="15"/>
        <cfvo type="num" val="30"/>
      </iconSet>
    </cfRule>
  </conditionalFormatting>
  <conditionalFormatting sqref="B10:B11">
    <cfRule type="iconSet" priority="76">
      <iconSet iconSet="3TrafficLights2" showValue="0" reverse="1">
        <cfvo type="percent" val="0"/>
        <cfvo type="num" val="15"/>
        <cfvo type="num" val="30"/>
      </iconSet>
    </cfRule>
  </conditionalFormatting>
  <conditionalFormatting sqref="B10:B11">
    <cfRule type="iconSet" priority="75">
      <iconSet iconSet="3TrafficLights2" showValue="0" reverse="1">
        <cfvo type="percent" val="0"/>
        <cfvo type="num" val="15"/>
        <cfvo type="num" val="30"/>
      </iconSet>
    </cfRule>
  </conditionalFormatting>
  <conditionalFormatting sqref="B10:B11">
    <cfRule type="iconSet" priority="74">
      <iconSet iconSet="3TrafficLights2" showValue="0" reverse="1">
        <cfvo type="percent" val="0"/>
        <cfvo type="num" val="15"/>
        <cfvo type="num" val="30"/>
      </iconSet>
    </cfRule>
  </conditionalFormatting>
  <conditionalFormatting sqref="B10:B11">
    <cfRule type="iconSet" priority="73">
      <iconSet iconSet="3TrafficLights2" showValue="0" reverse="1">
        <cfvo type="percent" val="0"/>
        <cfvo type="num" val="15"/>
        <cfvo type="num" val="30"/>
      </iconSet>
    </cfRule>
  </conditionalFormatting>
  <conditionalFormatting sqref="B10:B11">
    <cfRule type="iconSet" priority="72">
      <iconSet iconSet="3TrafficLights2" showValue="0" reverse="1">
        <cfvo type="percent" val="0"/>
        <cfvo type="num" val="15"/>
        <cfvo type="num" val="30"/>
      </iconSet>
    </cfRule>
  </conditionalFormatting>
  <conditionalFormatting sqref="B10:B11">
    <cfRule type="iconSet" priority="71">
      <iconSet iconSet="3TrafficLights2" showValue="0" reverse="1">
        <cfvo type="percent" val="0"/>
        <cfvo type="num" val="15"/>
        <cfvo type="num" val="30"/>
      </iconSet>
    </cfRule>
  </conditionalFormatting>
  <conditionalFormatting sqref="B10:B11">
    <cfRule type="iconSet" priority="70">
      <iconSet iconSet="3TrafficLights2" showValue="0" reverse="1">
        <cfvo type="percent" val="0"/>
        <cfvo type="num" val="15"/>
        <cfvo type="num" val="30"/>
      </iconSet>
    </cfRule>
  </conditionalFormatting>
  <conditionalFormatting sqref="B10:B11">
    <cfRule type="iconSet" priority="69">
      <iconSet iconSet="3TrafficLights2" showValue="0" reverse="1">
        <cfvo type="percent" val="0"/>
        <cfvo type="num" val="15"/>
        <cfvo type="num" val="30"/>
      </iconSet>
    </cfRule>
  </conditionalFormatting>
  <conditionalFormatting sqref="B10:B11">
    <cfRule type="iconSet" priority="68">
      <iconSet iconSet="3TrafficLights2" showValue="0" reverse="1">
        <cfvo type="percent" val="0"/>
        <cfvo type="num" val="15"/>
        <cfvo type="num" val="30"/>
      </iconSet>
    </cfRule>
  </conditionalFormatting>
  <conditionalFormatting sqref="B10:B11">
    <cfRule type="iconSet" priority="67">
      <iconSet iconSet="3TrafficLights2" showValue="0" reverse="1">
        <cfvo type="percent" val="0"/>
        <cfvo type="num" val="15"/>
        <cfvo type="num" val="30"/>
      </iconSet>
    </cfRule>
  </conditionalFormatting>
  <conditionalFormatting sqref="B10">
    <cfRule type="iconSet" priority="66">
      <iconSet iconSet="3TrafficLights2" showValue="0" reverse="1">
        <cfvo type="percent" val="0"/>
        <cfvo type="num" val="15"/>
        <cfvo type="num" val="30"/>
      </iconSet>
    </cfRule>
  </conditionalFormatting>
  <conditionalFormatting sqref="B10">
    <cfRule type="iconSet" priority="65">
      <iconSet iconSet="3TrafficLights2" showValue="0" reverse="1">
        <cfvo type="percent" val="0"/>
        <cfvo type="num" val="15"/>
        <cfvo type="num" val="30"/>
      </iconSet>
    </cfRule>
  </conditionalFormatting>
  <conditionalFormatting sqref="B10">
    <cfRule type="iconSet" priority="64">
      <iconSet iconSet="3TrafficLights2" showValue="0" reverse="1">
        <cfvo type="percent" val="0"/>
        <cfvo type="num" val="15"/>
        <cfvo type="num" val="30"/>
      </iconSet>
    </cfRule>
  </conditionalFormatting>
  <conditionalFormatting sqref="B10">
    <cfRule type="iconSet" priority="63">
      <iconSet iconSet="3TrafficLights2" showValue="0" reverse="1">
        <cfvo type="percent" val="0"/>
        <cfvo type="num" val="15"/>
        <cfvo type="num" val="30"/>
      </iconSet>
    </cfRule>
  </conditionalFormatting>
  <conditionalFormatting sqref="B10">
    <cfRule type="iconSet" priority="62">
      <iconSet iconSet="3TrafficLights2" showValue="0" reverse="1">
        <cfvo type="percent" val="0"/>
        <cfvo type="num" val="15"/>
        <cfvo type="num" val="30"/>
      </iconSet>
    </cfRule>
  </conditionalFormatting>
  <conditionalFormatting sqref="B10">
    <cfRule type="iconSet" priority="61">
      <iconSet iconSet="3TrafficLights2" showValue="0" reverse="1">
        <cfvo type="percent" val="0"/>
        <cfvo type="num" val="15"/>
        <cfvo type="num" val="30"/>
      </iconSet>
    </cfRule>
  </conditionalFormatting>
  <conditionalFormatting sqref="B10">
    <cfRule type="iconSet" priority="60">
      <iconSet iconSet="3TrafficLights2" showValue="0" reverse="1">
        <cfvo type="percent" val="0"/>
        <cfvo type="num" val="15"/>
        <cfvo type="num" val="30"/>
      </iconSet>
    </cfRule>
  </conditionalFormatting>
  <conditionalFormatting sqref="B10">
    <cfRule type="iconSet" priority="59">
      <iconSet iconSet="3TrafficLights2" showValue="0" reverse="1">
        <cfvo type="percent" val="0"/>
        <cfvo type="num" val="15"/>
        <cfvo type="num" val="30"/>
      </iconSet>
    </cfRule>
  </conditionalFormatting>
  <conditionalFormatting sqref="B11">
    <cfRule type="iconSet" priority="58">
      <iconSet iconSet="3TrafficLights2" showValue="0" reverse="1">
        <cfvo type="percent" val="0"/>
        <cfvo type="num" val="15"/>
        <cfvo type="num" val="30"/>
      </iconSet>
    </cfRule>
  </conditionalFormatting>
  <conditionalFormatting sqref="B10">
    <cfRule type="iconSet" priority="57">
      <iconSet iconSet="3TrafficLights2" showValue="0" reverse="1">
        <cfvo type="percent" val="0"/>
        <cfvo type="num" val="15"/>
        <cfvo type="num" val="30"/>
      </iconSet>
    </cfRule>
  </conditionalFormatting>
  <conditionalFormatting sqref="B10">
    <cfRule type="iconSet" priority="56">
      <iconSet iconSet="3TrafficLights2" showValue="0" reverse="1">
        <cfvo type="percent" val="0"/>
        <cfvo type="num" val="15"/>
        <cfvo type="num" val="30"/>
      </iconSet>
    </cfRule>
  </conditionalFormatting>
  <conditionalFormatting sqref="B10">
    <cfRule type="iconSet" priority="55">
      <iconSet iconSet="3TrafficLights2" showValue="0" reverse="1">
        <cfvo type="percent" val="0"/>
        <cfvo type="num" val="15"/>
        <cfvo type="num" val="30"/>
      </iconSet>
    </cfRule>
  </conditionalFormatting>
  <conditionalFormatting sqref="B10">
    <cfRule type="iconSet" priority="54">
      <iconSet iconSet="3TrafficLights2" showValue="0" reverse="1">
        <cfvo type="percent" val="0"/>
        <cfvo type="num" val="15"/>
        <cfvo type="num" val="30"/>
      </iconSet>
    </cfRule>
  </conditionalFormatting>
  <conditionalFormatting sqref="B11">
    <cfRule type="iconSet" priority="53">
      <iconSet iconSet="3TrafficLights2" showValue="0" reverse="1">
        <cfvo type="percent" val="0"/>
        <cfvo type="num" val="15"/>
        <cfvo type="num" val="30"/>
      </iconSet>
    </cfRule>
  </conditionalFormatting>
  <conditionalFormatting sqref="B11">
    <cfRule type="iconSet" priority="52">
      <iconSet iconSet="3TrafficLights2" showValue="0" reverse="1">
        <cfvo type="percent" val="0"/>
        <cfvo type="num" val="15"/>
        <cfvo type="num" val="30"/>
      </iconSet>
    </cfRule>
  </conditionalFormatting>
  <conditionalFormatting sqref="B11">
    <cfRule type="iconSet" priority="51">
      <iconSet iconSet="3TrafficLights2" showValue="0" reverse="1">
        <cfvo type="percent" val="0"/>
        <cfvo type="num" val="15"/>
        <cfvo type="num" val="30"/>
      </iconSet>
    </cfRule>
  </conditionalFormatting>
  <conditionalFormatting sqref="B11">
    <cfRule type="iconSet" priority="50">
      <iconSet iconSet="3TrafficLights2" showValue="0" reverse="1">
        <cfvo type="percent" val="0"/>
        <cfvo type="num" val="15"/>
        <cfvo type="num" val="30"/>
      </iconSet>
    </cfRule>
  </conditionalFormatting>
  <conditionalFormatting sqref="B11">
    <cfRule type="iconSet" priority="49">
      <iconSet iconSet="3TrafficLights2" showValue="0" reverse="1">
        <cfvo type="percent" val="0"/>
        <cfvo type="num" val="15"/>
        <cfvo type="num" val="30"/>
      </iconSet>
    </cfRule>
  </conditionalFormatting>
  <conditionalFormatting sqref="B10">
    <cfRule type="iconSet" priority="48">
      <iconSet iconSet="3TrafficLights2" showValue="0" reverse="1">
        <cfvo type="percent" val="0"/>
        <cfvo type="num" val="15"/>
        <cfvo type="num" val="30"/>
      </iconSet>
    </cfRule>
  </conditionalFormatting>
  <conditionalFormatting sqref="B10">
    <cfRule type="iconSet" priority="47">
      <iconSet iconSet="3TrafficLights2" showValue="0" reverse="1">
        <cfvo type="percent" val="0"/>
        <cfvo type="num" val="15"/>
        <cfvo type="num" val="30"/>
      </iconSet>
    </cfRule>
  </conditionalFormatting>
  <conditionalFormatting sqref="B10">
    <cfRule type="iconSet" priority="46">
      <iconSet iconSet="3TrafficLights2" showValue="0" reverse="1">
        <cfvo type="percent" val="0"/>
        <cfvo type="num" val="15"/>
        <cfvo type="num" val="30"/>
      </iconSet>
    </cfRule>
  </conditionalFormatting>
  <conditionalFormatting sqref="B10">
    <cfRule type="iconSet" priority="45">
      <iconSet iconSet="3TrafficLights2" showValue="0" reverse="1">
        <cfvo type="percent" val="0"/>
        <cfvo type="num" val="15"/>
        <cfvo type="num" val="30"/>
      </iconSet>
    </cfRule>
  </conditionalFormatting>
  <conditionalFormatting sqref="B10">
    <cfRule type="iconSet" priority="44">
      <iconSet iconSet="3TrafficLights2" showValue="0" reverse="1">
        <cfvo type="percent" val="0"/>
        <cfvo type="num" val="15"/>
        <cfvo type="num" val="30"/>
      </iconSet>
    </cfRule>
  </conditionalFormatting>
  <conditionalFormatting sqref="B10">
    <cfRule type="iconSet" priority="43">
      <iconSet iconSet="3TrafficLights2" showValue="0" reverse="1">
        <cfvo type="percent" val="0"/>
        <cfvo type="num" val="15"/>
        <cfvo type="num" val="30"/>
      </iconSet>
    </cfRule>
  </conditionalFormatting>
  <conditionalFormatting sqref="B10">
    <cfRule type="iconSet" priority="42">
      <iconSet iconSet="3TrafficLights2" showValue="0" reverse="1">
        <cfvo type="percent" val="0"/>
        <cfvo type="num" val="15"/>
        <cfvo type="num" val="30"/>
      </iconSet>
    </cfRule>
  </conditionalFormatting>
  <conditionalFormatting sqref="B10">
    <cfRule type="iconSet" priority="41">
      <iconSet iconSet="3TrafficLights2" showValue="0" reverse="1">
        <cfvo type="percent" val="0"/>
        <cfvo type="num" val="15"/>
        <cfvo type="num" val="30"/>
      </iconSet>
    </cfRule>
  </conditionalFormatting>
  <conditionalFormatting sqref="B11">
    <cfRule type="iconSet" priority="40">
      <iconSet iconSet="3TrafficLights2" showValue="0" reverse="1">
        <cfvo type="percent" val="0"/>
        <cfvo type="num" val="15"/>
        <cfvo type="num" val="30"/>
      </iconSet>
    </cfRule>
  </conditionalFormatting>
  <conditionalFormatting sqref="B10">
    <cfRule type="iconSet" priority="39">
      <iconSet iconSet="3TrafficLights2" showValue="0" reverse="1">
        <cfvo type="percent" val="0"/>
        <cfvo type="num" val="15"/>
        <cfvo type="num" val="30"/>
      </iconSet>
    </cfRule>
  </conditionalFormatting>
  <conditionalFormatting sqref="B10">
    <cfRule type="iconSet" priority="38">
      <iconSet iconSet="3TrafficLights2" showValue="0" reverse="1">
        <cfvo type="percent" val="0"/>
        <cfvo type="num" val="15"/>
        <cfvo type="num" val="30"/>
      </iconSet>
    </cfRule>
  </conditionalFormatting>
  <conditionalFormatting sqref="B10">
    <cfRule type="iconSet" priority="37">
      <iconSet iconSet="3TrafficLights2" showValue="0" reverse="1">
        <cfvo type="percent" val="0"/>
        <cfvo type="num" val="15"/>
        <cfvo type="num" val="30"/>
      </iconSet>
    </cfRule>
  </conditionalFormatting>
  <conditionalFormatting sqref="B10">
    <cfRule type="iconSet" priority="36">
      <iconSet iconSet="3TrafficLights2" showValue="0" reverse="1">
        <cfvo type="percent" val="0"/>
        <cfvo type="num" val="15"/>
        <cfvo type="num" val="30"/>
      </iconSet>
    </cfRule>
  </conditionalFormatting>
  <conditionalFormatting sqref="B11">
    <cfRule type="iconSet" priority="35">
      <iconSet iconSet="3TrafficLights2" showValue="0" reverse="1">
        <cfvo type="percent" val="0"/>
        <cfvo type="num" val="15"/>
        <cfvo type="num" val="30"/>
      </iconSet>
    </cfRule>
  </conditionalFormatting>
  <conditionalFormatting sqref="B11">
    <cfRule type="iconSet" priority="34">
      <iconSet iconSet="3TrafficLights2" showValue="0" reverse="1">
        <cfvo type="percent" val="0"/>
        <cfvo type="num" val="15"/>
        <cfvo type="num" val="30"/>
      </iconSet>
    </cfRule>
  </conditionalFormatting>
  <conditionalFormatting sqref="B11">
    <cfRule type="iconSet" priority="33">
      <iconSet iconSet="3TrafficLights2" showValue="0" reverse="1">
        <cfvo type="percent" val="0"/>
        <cfvo type="num" val="15"/>
        <cfvo type="num" val="30"/>
      </iconSet>
    </cfRule>
  </conditionalFormatting>
  <conditionalFormatting sqref="B11">
    <cfRule type="iconSet" priority="32">
      <iconSet iconSet="3TrafficLights2" showValue="0" reverse="1">
        <cfvo type="percent" val="0"/>
        <cfvo type="num" val="15"/>
        <cfvo type="num" val="30"/>
      </iconSet>
    </cfRule>
  </conditionalFormatting>
  <conditionalFormatting sqref="B11">
    <cfRule type="iconSet" priority="31">
      <iconSet iconSet="3TrafficLights2" showValue="0" reverse="1">
        <cfvo type="percent" val="0"/>
        <cfvo type="num" val="15"/>
        <cfvo type="num" val="30"/>
      </iconSet>
    </cfRule>
  </conditionalFormatting>
  <conditionalFormatting sqref="B3">
    <cfRule type="iconSet" priority="157">
      <iconSet iconSet="3TrafficLights2" showValue="0" reverse="1">
        <cfvo type="percent" val="0"/>
        <cfvo type="num" val="15"/>
        <cfvo type="num" val="30"/>
      </iconSet>
    </cfRule>
  </conditionalFormatting>
  <conditionalFormatting sqref="B3:B4">
    <cfRule type="iconSet" priority="156">
      <iconSet iconSet="3TrafficLights2" showValue="0" reverse="1">
        <cfvo type="percent" val="0"/>
        <cfvo type="num" val="15"/>
        <cfvo type="num" val="30"/>
      </iconSet>
    </cfRule>
  </conditionalFormatting>
  <conditionalFormatting sqref="B2">
    <cfRule type="iconSet" priority="155">
      <iconSet iconSet="3TrafficLights2" showValue="0" reverse="1">
        <cfvo type="percent" val="0"/>
        <cfvo type="num" val="15"/>
        <cfvo type="num" val="30"/>
      </iconSet>
    </cfRule>
  </conditionalFormatting>
  <conditionalFormatting sqref="B2:B3">
    <cfRule type="iconSet" priority="154">
      <iconSet iconSet="3TrafficLights2" showValue="0" reverse="1">
        <cfvo type="percent" val="0"/>
        <cfvo type="num" val="15"/>
        <cfvo type="num" val="30"/>
      </iconSet>
    </cfRule>
  </conditionalFormatting>
  <conditionalFormatting sqref="B5">
    <cfRule type="iconSet" priority="153">
      <iconSet iconSet="3TrafficLights2" showValue="0" reverse="1">
        <cfvo type="percent" val="0"/>
        <cfvo type="num" val="15"/>
        <cfvo type="num" val="30"/>
      </iconSet>
    </cfRule>
  </conditionalFormatting>
  <conditionalFormatting sqref="B7">
    <cfRule type="iconSet" priority="152">
      <iconSet iconSet="3TrafficLights2" showValue="0" reverse="1">
        <cfvo type="percent" val="0"/>
        <cfvo type="num" val="15"/>
        <cfvo type="num" val="30"/>
      </iconSet>
    </cfRule>
  </conditionalFormatting>
  <conditionalFormatting sqref="B6">
    <cfRule type="iconSet" priority="151">
      <iconSet iconSet="3TrafficLights2" showValue="0" reverse="1">
        <cfvo type="percent" val="0"/>
        <cfvo type="num" val="15"/>
        <cfvo type="num" val="30"/>
      </iconSet>
    </cfRule>
  </conditionalFormatting>
  <conditionalFormatting sqref="B6">
    <cfRule type="iconSet" priority="150">
      <iconSet iconSet="3TrafficLights2" showValue="0" reverse="1">
        <cfvo type="percent" val="0"/>
        <cfvo type="num" val="15"/>
        <cfvo type="num" val="30"/>
      </iconSet>
    </cfRule>
  </conditionalFormatting>
  <conditionalFormatting sqref="B14">
    <cfRule type="iconSet" priority="149">
      <iconSet iconSet="3TrafficLights2" showValue="0" reverse="1">
        <cfvo type="percent" val="0"/>
        <cfvo type="num" val="15"/>
        <cfvo type="num" val="30"/>
      </iconSet>
    </cfRule>
  </conditionalFormatting>
  <conditionalFormatting sqref="B14">
    <cfRule type="iconSet" priority="148">
      <iconSet iconSet="3TrafficLights2" showValue="0" reverse="1">
        <cfvo type="percent" val="0"/>
        <cfvo type="num" val="15"/>
        <cfvo type="num" val="30"/>
      </iconSet>
    </cfRule>
  </conditionalFormatting>
  <conditionalFormatting sqref="B8">
    <cfRule type="iconSet" priority="147">
      <iconSet iconSet="3TrafficLights2" showValue="0" reverse="1">
        <cfvo type="percent" val="0"/>
        <cfvo type="num" val="15"/>
        <cfvo type="num" val="30"/>
      </iconSet>
    </cfRule>
  </conditionalFormatting>
  <conditionalFormatting sqref="B8">
    <cfRule type="iconSet" priority="146">
      <iconSet iconSet="3TrafficLights2" showValue="0" reverse="1">
        <cfvo type="percent" val="0"/>
        <cfvo type="num" val="15"/>
        <cfvo type="num" val="30"/>
      </iconSet>
    </cfRule>
  </conditionalFormatting>
  <conditionalFormatting sqref="B8">
    <cfRule type="iconSet" priority="145">
      <iconSet iconSet="3TrafficLights2" showValue="0" reverse="1">
        <cfvo type="percent" val="0"/>
        <cfvo type="num" val="15"/>
        <cfvo type="num" val="30"/>
      </iconSet>
    </cfRule>
  </conditionalFormatting>
  <conditionalFormatting sqref="B8">
    <cfRule type="iconSet" priority="144">
      <iconSet iconSet="3TrafficLights2" showValue="0" reverse="1">
        <cfvo type="percent" val="0"/>
        <cfvo type="num" val="15"/>
        <cfvo type="num" val="30"/>
      </iconSet>
    </cfRule>
  </conditionalFormatting>
  <conditionalFormatting sqref="B8">
    <cfRule type="iconSet" priority="143">
      <iconSet iconSet="3TrafficLights2" showValue="0" reverse="1">
        <cfvo type="percent" val="0"/>
        <cfvo type="num" val="15"/>
        <cfvo type="num" val="30"/>
      </iconSet>
    </cfRule>
  </conditionalFormatting>
  <conditionalFormatting sqref="B8">
    <cfRule type="iconSet" priority="142">
      <iconSet iconSet="3TrafficLights2" showValue="0" reverse="1">
        <cfvo type="percent" val="0"/>
        <cfvo type="num" val="15"/>
        <cfvo type="num" val="30"/>
      </iconSet>
    </cfRule>
  </conditionalFormatting>
  <conditionalFormatting sqref="B8">
    <cfRule type="iconSet" priority="141">
      <iconSet iconSet="3TrafficLights2" showValue="0" reverse="1">
        <cfvo type="percent" val="0"/>
        <cfvo type="num" val="15"/>
        <cfvo type="num" val="30"/>
      </iconSet>
    </cfRule>
  </conditionalFormatting>
  <conditionalFormatting sqref="B8">
    <cfRule type="iconSet" priority="140">
      <iconSet iconSet="3TrafficLights2" showValue="0" reverse="1">
        <cfvo type="percent" val="0"/>
        <cfvo type="num" val="15"/>
        <cfvo type="num" val="30"/>
      </iconSet>
    </cfRule>
  </conditionalFormatting>
  <conditionalFormatting sqref="B15">
    <cfRule type="iconSet" priority="139">
      <iconSet iconSet="3TrafficLights2" showValue="0" reverse="1">
        <cfvo type="percent" val="0"/>
        <cfvo type="num" val="15"/>
        <cfvo type="num" val="30"/>
      </iconSet>
    </cfRule>
  </conditionalFormatting>
  <conditionalFormatting sqref="B15">
    <cfRule type="iconSet" priority="138">
      <iconSet iconSet="3TrafficLights2" showValue="0" reverse="1">
        <cfvo type="percent" val="0"/>
        <cfvo type="num" val="15"/>
        <cfvo type="num" val="30"/>
      </iconSet>
    </cfRule>
  </conditionalFormatting>
  <conditionalFormatting sqref="B15">
    <cfRule type="iconSet" priority="137">
      <iconSet iconSet="3TrafficLights2" showValue="0" reverse="1">
        <cfvo type="percent" val="0"/>
        <cfvo type="num" val="15"/>
        <cfvo type="num" val="30"/>
      </iconSet>
    </cfRule>
  </conditionalFormatting>
  <conditionalFormatting sqref="B15">
    <cfRule type="iconSet" priority="136">
      <iconSet iconSet="3TrafficLights2" showValue="0" reverse="1">
        <cfvo type="percent" val="0"/>
        <cfvo type="num" val="15"/>
        <cfvo type="num" val="30"/>
      </iconSet>
    </cfRule>
  </conditionalFormatting>
  <conditionalFormatting sqref="B9">
    <cfRule type="iconSet" priority="133">
      <iconSet iconSet="3TrafficLights2" showValue="0" reverse="1">
        <cfvo type="percent" val="0"/>
        <cfvo type="num" val="15"/>
        <cfvo type="num" val="30"/>
      </iconSet>
    </cfRule>
  </conditionalFormatting>
  <conditionalFormatting sqref="B9">
    <cfRule type="iconSet" priority="135">
      <iconSet iconSet="3TrafficLights2" showValue="0" reverse="1">
        <cfvo type="percent" val="0"/>
        <cfvo type="num" val="15"/>
        <cfvo type="num" val="30"/>
      </iconSet>
    </cfRule>
  </conditionalFormatting>
  <conditionalFormatting sqref="B9">
    <cfRule type="iconSet" priority="134">
      <iconSet iconSet="3TrafficLights2" showValue="0" reverse="1">
        <cfvo type="percent" val="0"/>
        <cfvo type="num" val="15"/>
        <cfvo type="num" val="30"/>
      </iconSet>
    </cfRule>
  </conditionalFormatting>
  <conditionalFormatting sqref="B9">
    <cfRule type="iconSet" priority="132">
      <iconSet iconSet="3TrafficLights2" showValue="0" reverse="1">
        <cfvo type="percent" val="0"/>
        <cfvo type="num" val="15"/>
        <cfvo type="num" val="30"/>
      </iconSet>
    </cfRule>
  </conditionalFormatting>
  <conditionalFormatting sqref="B9">
    <cfRule type="iconSet" priority="131">
      <iconSet iconSet="3TrafficLights2" showValue="0" reverse="1">
        <cfvo type="percent" val="0"/>
        <cfvo type="num" val="15"/>
        <cfvo type="num" val="30"/>
      </iconSet>
    </cfRule>
  </conditionalFormatting>
  <conditionalFormatting sqref="B9">
    <cfRule type="iconSet" priority="130">
      <iconSet iconSet="3TrafficLights2" showValue="0" reverse="1">
        <cfvo type="percent" val="0"/>
        <cfvo type="num" val="15"/>
        <cfvo type="num" val="30"/>
      </iconSet>
    </cfRule>
  </conditionalFormatting>
  <conditionalFormatting sqref="B16">
    <cfRule type="iconSet" priority="127">
      <iconSet iconSet="3TrafficLights2" showValue="0" reverse="1">
        <cfvo type="percent" val="0"/>
        <cfvo type="num" val="15"/>
        <cfvo type="num" val="30"/>
      </iconSet>
    </cfRule>
  </conditionalFormatting>
  <conditionalFormatting sqref="B16">
    <cfRule type="iconSet" priority="129">
      <iconSet iconSet="3TrafficLights2" showValue="0" reverse="1">
        <cfvo type="percent" val="0"/>
        <cfvo type="num" val="15"/>
        <cfvo type="num" val="30"/>
      </iconSet>
    </cfRule>
  </conditionalFormatting>
  <conditionalFormatting sqref="B16">
    <cfRule type="iconSet" priority="128">
      <iconSet iconSet="3TrafficLights2" showValue="0" reverse="1">
        <cfvo type="percent" val="0"/>
        <cfvo type="num" val="15"/>
        <cfvo type="num" val="30"/>
      </iconSet>
    </cfRule>
  </conditionalFormatting>
  <conditionalFormatting sqref="B16">
    <cfRule type="iconSet" priority="126">
      <iconSet iconSet="3TrafficLights2" showValue="0" reverse="1">
        <cfvo type="percent" val="0"/>
        <cfvo type="num" val="15"/>
        <cfvo type="num" val="30"/>
      </iconSet>
    </cfRule>
  </conditionalFormatting>
  <conditionalFormatting sqref="B16">
    <cfRule type="iconSet" priority="125">
      <iconSet iconSet="3TrafficLights2" showValue="0" reverse="1">
        <cfvo type="percent" val="0"/>
        <cfvo type="num" val="15"/>
        <cfvo type="num" val="30"/>
      </iconSet>
    </cfRule>
  </conditionalFormatting>
  <conditionalFormatting sqref="B16">
    <cfRule type="iconSet" priority="124">
      <iconSet iconSet="3TrafficLights2" showValue="0" reverse="1">
        <cfvo type="percent" val="0"/>
        <cfvo type="num" val="15"/>
        <cfvo type="num" val="30"/>
      </iconSet>
    </cfRule>
  </conditionalFormatting>
  <conditionalFormatting sqref="B12:B13">
    <cfRule type="iconSet" priority="121">
      <iconSet iconSet="3TrafficLights2" showValue="0" reverse="1">
        <cfvo type="percent" val="0"/>
        <cfvo type="num" val="15"/>
        <cfvo type="num" val="30"/>
      </iconSet>
    </cfRule>
  </conditionalFormatting>
  <conditionalFormatting sqref="B12:B13">
    <cfRule type="iconSet" priority="123">
      <iconSet iconSet="3TrafficLights2" showValue="0" reverse="1">
        <cfvo type="percent" val="0"/>
        <cfvo type="num" val="15"/>
        <cfvo type="num" val="30"/>
      </iconSet>
    </cfRule>
  </conditionalFormatting>
  <conditionalFormatting sqref="B12:B13">
    <cfRule type="iconSet" priority="122">
      <iconSet iconSet="3TrafficLights2" showValue="0" reverse="1">
        <cfvo type="percent" val="0"/>
        <cfvo type="num" val="15"/>
        <cfvo type="num" val="30"/>
      </iconSet>
    </cfRule>
  </conditionalFormatting>
  <conditionalFormatting sqref="B12:B13">
    <cfRule type="iconSet" priority="120">
      <iconSet iconSet="3TrafficLights2" showValue="0" reverse="1">
        <cfvo type="percent" val="0"/>
        <cfvo type="num" val="15"/>
        <cfvo type="num" val="30"/>
      </iconSet>
    </cfRule>
  </conditionalFormatting>
  <conditionalFormatting sqref="B12:B13">
    <cfRule type="iconSet" priority="119">
      <iconSet iconSet="3TrafficLights2" showValue="0" reverse="1">
        <cfvo type="percent" val="0"/>
        <cfvo type="num" val="15"/>
        <cfvo type="num" val="30"/>
      </iconSet>
    </cfRule>
  </conditionalFormatting>
  <conditionalFormatting sqref="B12:B13">
    <cfRule type="iconSet" priority="118">
      <iconSet iconSet="3TrafficLights2" showValue="0" reverse="1">
        <cfvo type="percent" val="0"/>
        <cfvo type="num" val="15"/>
        <cfvo type="num" val="30"/>
      </iconSet>
    </cfRule>
  </conditionalFormatting>
  <conditionalFormatting sqref="B12:B13">
    <cfRule type="iconSet" priority="117">
      <iconSet iconSet="3TrafficLights2" showValue="0" reverse="1">
        <cfvo type="percent" val="0"/>
        <cfvo type="num" val="15"/>
        <cfvo type="num" val="30"/>
      </iconSet>
    </cfRule>
  </conditionalFormatting>
  <conditionalFormatting sqref="B12:B13">
    <cfRule type="iconSet" priority="116">
      <iconSet iconSet="3TrafficLights2" showValue="0" reverse="1">
        <cfvo type="percent" val="0"/>
        <cfvo type="num" val="15"/>
        <cfvo type="num" val="30"/>
      </iconSet>
    </cfRule>
  </conditionalFormatting>
  <conditionalFormatting sqref="B12:B13">
    <cfRule type="iconSet" priority="115">
      <iconSet iconSet="3TrafficLights2" showValue="0" reverse="1">
        <cfvo type="percent" val="0"/>
        <cfvo type="num" val="15"/>
        <cfvo type="num" val="30"/>
      </iconSet>
    </cfRule>
  </conditionalFormatting>
  <conditionalFormatting sqref="B12:B13">
    <cfRule type="iconSet" priority="114">
      <iconSet iconSet="3TrafficLights2" showValue="0" reverse="1">
        <cfvo type="percent" val="0"/>
        <cfvo type="num" val="15"/>
        <cfvo type="num" val="30"/>
      </iconSet>
    </cfRule>
  </conditionalFormatting>
  <conditionalFormatting sqref="B12:B13">
    <cfRule type="iconSet" priority="113">
      <iconSet iconSet="3TrafficLights2" showValue="0" reverse="1">
        <cfvo type="percent" val="0"/>
        <cfvo type="num" val="15"/>
        <cfvo type="num" val="30"/>
      </iconSet>
    </cfRule>
  </conditionalFormatting>
  <conditionalFormatting sqref="B12:B13">
    <cfRule type="iconSet" priority="112">
      <iconSet iconSet="3TrafficLights2" showValue="0" reverse="1">
        <cfvo type="percent" val="0"/>
        <cfvo type="num" val="15"/>
        <cfvo type="num" val="30"/>
      </iconSet>
    </cfRule>
  </conditionalFormatting>
  <conditionalFormatting sqref="B12">
    <cfRule type="iconSet" priority="111">
      <iconSet iconSet="3TrafficLights2" showValue="0" reverse="1">
        <cfvo type="percent" val="0"/>
        <cfvo type="num" val="15"/>
        <cfvo type="num" val="30"/>
      </iconSet>
    </cfRule>
  </conditionalFormatting>
  <conditionalFormatting sqref="B12">
    <cfRule type="iconSet" priority="110">
      <iconSet iconSet="3TrafficLights2" showValue="0" reverse="1">
        <cfvo type="percent" val="0"/>
        <cfvo type="num" val="15"/>
        <cfvo type="num" val="30"/>
      </iconSet>
    </cfRule>
  </conditionalFormatting>
  <conditionalFormatting sqref="B12">
    <cfRule type="iconSet" priority="109">
      <iconSet iconSet="3TrafficLights2" showValue="0" reverse="1">
        <cfvo type="percent" val="0"/>
        <cfvo type="num" val="15"/>
        <cfvo type="num" val="30"/>
      </iconSet>
    </cfRule>
  </conditionalFormatting>
  <conditionalFormatting sqref="B12">
    <cfRule type="iconSet" priority="108">
      <iconSet iconSet="3TrafficLights2" showValue="0" reverse="1">
        <cfvo type="percent" val="0"/>
        <cfvo type="num" val="15"/>
        <cfvo type="num" val="30"/>
      </iconSet>
    </cfRule>
  </conditionalFormatting>
  <conditionalFormatting sqref="B12">
    <cfRule type="iconSet" priority="107">
      <iconSet iconSet="3TrafficLights2" showValue="0" reverse="1">
        <cfvo type="percent" val="0"/>
        <cfvo type="num" val="15"/>
        <cfvo type="num" val="30"/>
      </iconSet>
    </cfRule>
  </conditionalFormatting>
  <conditionalFormatting sqref="B12">
    <cfRule type="iconSet" priority="106">
      <iconSet iconSet="3TrafficLights2" showValue="0" reverse="1">
        <cfvo type="percent" val="0"/>
        <cfvo type="num" val="15"/>
        <cfvo type="num" val="30"/>
      </iconSet>
    </cfRule>
  </conditionalFormatting>
  <conditionalFormatting sqref="B12">
    <cfRule type="iconSet" priority="105">
      <iconSet iconSet="3TrafficLights2" showValue="0" reverse="1">
        <cfvo type="percent" val="0"/>
        <cfvo type="num" val="15"/>
        <cfvo type="num" val="30"/>
      </iconSet>
    </cfRule>
  </conditionalFormatting>
  <conditionalFormatting sqref="B12">
    <cfRule type="iconSet" priority="104">
      <iconSet iconSet="3TrafficLights2" showValue="0" reverse="1">
        <cfvo type="percent" val="0"/>
        <cfvo type="num" val="15"/>
        <cfvo type="num" val="30"/>
      </iconSet>
    </cfRule>
  </conditionalFormatting>
  <conditionalFormatting sqref="B12">
    <cfRule type="iconSet" priority="103">
      <iconSet iconSet="3TrafficLights2" showValue="0" reverse="1">
        <cfvo type="percent" val="0"/>
        <cfvo type="num" val="15"/>
        <cfvo type="num" val="30"/>
      </iconSet>
    </cfRule>
  </conditionalFormatting>
  <conditionalFormatting sqref="B12">
    <cfRule type="iconSet" priority="102">
      <iconSet iconSet="3TrafficLights2" showValue="0" reverse="1">
        <cfvo type="percent" val="0"/>
        <cfvo type="num" val="15"/>
        <cfvo type="num" val="30"/>
      </iconSet>
    </cfRule>
  </conditionalFormatting>
  <conditionalFormatting sqref="B12">
    <cfRule type="iconSet" priority="101">
      <iconSet iconSet="3TrafficLights2" showValue="0" reverse="1">
        <cfvo type="percent" val="0"/>
        <cfvo type="num" val="15"/>
        <cfvo type="num" val="30"/>
      </iconSet>
    </cfRule>
  </conditionalFormatting>
  <conditionalFormatting sqref="B12">
    <cfRule type="iconSet" priority="100">
      <iconSet iconSet="3TrafficLights2" showValue="0" reverse="1">
        <cfvo type="percent" val="0"/>
        <cfvo type="num" val="15"/>
        <cfvo type="num" val="30"/>
      </iconSet>
    </cfRule>
  </conditionalFormatting>
  <hyperlinks>
    <hyperlink ref="A1" location="China!Print_Area" display="Back"/>
  </hyperlinks>
  <printOptions horizontalCentered="1"/>
  <pageMargins left="0.74803149606299202" right="0.74803149606299202" top="0.98425196850393704" bottom="0.98425196850393704" header="0.511811023622047" footer="0.511811023622047"/>
  <pageSetup paperSize="9" scale="42" orientation="portrait" cellComments="asDisplayed" r:id="rId1"/>
  <headerFooter alignWithMargins="0">
    <oddHeader>&amp;C&amp;F/&amp;A&amp;R
&amp;T  &amp;D</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9"/>
  <sheetViews>
    <sheetView showGridLines="0" zoomScale="85" zoomScaleNormal="85" workbookViewId="0">
      <pane ySplit="1" topLeftCell="A2" activePane="bottomLeft" state="frozen"/>
      <selection activeCell="A39" sqref="A39:U39"/>
      <selection pane="bottomLeft"/>
    </sheetView>
  </sheetViews>
  <sheetFormatPr defaultRowHeight="15.75" customHeight="1"/>
  <cols>
    <col min="1" max="1" width="9.42578125" style="193" bestFit="1" customWidth="1"/>
    <col min="2" max="2" width="10.5703125" style="193" customWidth="1"/>
    <col min="3" max="3" width="10.5703125" style="194" customWidth="1"/>
    <col min="4" max="4" width="36.7109375" style="194" customWidth="1"/>
    <col min="5" max="5" width="42.5703125" style="194" customWidth="1"/>
    <col min="6" max="6" width="48.7109375" style="195" customWidth="1"/>
    <col min="7" max="7" width="12.7109375" style="196" customWidth="1"/>
    <col min="8" max="8" width="10.5703125" style="197" customWidth="1"/>
    <col min="9" max="9" width="8.28515625" style="197" customWidth="1"/>
    <col min="10" max="13" width="9.28515625" style="194" customWidth="1"/>
    <col min="14" max="14" width="13.28515625" style="194" customWidth="1"/>
    <col min="15" max="256" width="9.28515625" style="194"/>
    <col min="257" max="257" width="9.42578125" style="194" bestFit="1" customWidth="1"/>
    <col min="258" max="259" width="10.5703125" style="194" customWidth="1"/>
    <col min="260" max="260" width="36.7109375" style="194" customWidth="1"/>
    <col min="261" max="261" width="42.5703125" style="194" customWidth="1"/>
    <col min="262" max="262" width="48.7109375" style="194" customWidth="1"/>
    <col min="263" max="263" width="12.7109375" style="194" customWidth="1"/>
    <col min="264" max="264" width="10.5703125" style="194" customWidth="1"/>
    <col min="265" max="265" width="8.28515625" style="194" customWidth="1"/>
    <col min="266" max="269" width="9.28515625" style="194" customWidth="1"/>
    <col min="270" max="270" width="13.28515625" style="194" customWidth="1"/>
    <col min="271" max="512" width="9.28515625" style="194"/>
    <col min="513" max="513" width="9.42578125" style="194" bestFit="1" customWidth="1"/>
    <col min="514" max="515" width="10.5703125" style="194" customWidth="1"/>
    <col min="516" max="516" width="36.7109375" style="194" customWidth="1"/>
    <col min="517" max="517" width="42.5703125" style="194" customWidth="1"/>
    <col min="518" max="518" width="48.7109375" style="194" customWidth="1"/>
    <col min="519" max="519" width="12.7109375" style="194" customWidth="1"/>
    <col min="520" max="520" width="10.5703125" style="194" customWidth="1"/>
    <col min="521" max="521" width="8.28515625" style="194" customWidth="1"/>
    <col min="522" max="525" width="9.28515625" style="194" customWidth="1"/>
    <col min="526" max="526" width="13.28515625" style="194" customWidth="1"/>
    <col min="527" max="768" width="9.28515625" style="194"/>
    <col min="769" max="769" width="9.42578125" style="194" bestFit="1" customWidth="1"/>
    <col min="770" max="771" width="10.5703125" style="194" customWidth="1"/>
    <col min="772" max="772" width="36.7109375" style="194" customWidth="1"/>
    <col min="773" max="773" width="42.5703125" style="194" customWidth="1"/>
    <col min="774" max="774" width="48.7109375" style="194" customWidth="1"/>
    <col min="775" max="775" width="12.7109375" style="194" customWidth="1"/>
    <col min="776" max="776" width="10.5703125" style="194" customWidth="1"/>
    <col min="777" max="777" width="8.28515625" style="194" customWidth="1"/>
    <col min="778" max="781" width="9.28515625" style="194" customWidth="1"/>
    <col min="782" max="782" width="13.28515625" style="194" customWidth="1"/>
    <col min="783" max="1024" width="9.28515625" style="194"/>
    <col min="1025" max="1025" width="9.42578125" style="194" bestFit="1" customWidth="1"/>
    <col min="1026" max="1027" width="10.5703125" style="194" customWidth="1"/>
    <col min="1028" max="1028" width="36.7109375" style="194" customWidth="1"/>
    <col min="1029" max="1029" width="42.5703125" style="194" customWidth="1"/>
    <col min="1030" max="1030" width="48.7109375" style="194" customWidth="1"/>
    <col min="1031" max="1031" width="12.7109375" style="194" customWidth="1"/>
    <col min="1032" max="1032" width="10.5703125" style="194" customWidth="1"/>
    <col min="1033" max="1033" width="8.28515625" style="194" customWidth="1"/>
    <col min="1034" max="1037" width="9.28515625" style="194" customWidth="1"/>
    <col min="1038" max="1038" width="13.28515625" style="194" customWidth="1"/>
    <col min="1039" max="1280" width="9.28515625" style="194"/>
    <col min="1281" max="1281" width="9.42578125" style="194" bestFit="1" customWidth="1"/>
    <col min="1282" max="1283" width="10.5703125" style="194" customWidth="1"/>
    <col min="1284" max="1284" width="36.7109375" style="194" customWidth="1"/>
    <col min="1285" max="1285" width="42.5703125" style="194" customWidth="1"/>
    <col min="1286" max="1286" width="48.7109375" style="194" customWidth="1"/>
    <col min="1287" max="1287" width="12.7109375" style="194" customWidth="1"/>
    <col min="1288" max="1288" width="10.5703125" style="194" customWidth="1"/>
    <col min="1289" max="1289" width="8.28515625" style="194" customWidth="1"/>
    <col min="1290" max="1293" width="9.28515625" style="194" customWidth="1"/>
    <col min="1294" max="1294" width="13.28515625" style="194" customWidth="1"/>
    <col min="1295" max="1536" width="9.28515625" style="194"/>
    <col min="1537" max="1537" width="9.42578125" style="194" bestFit="1" customWidth="1"/>
    <col min="1538" max="1539" width="10.5703125" style="194" customWidth="1"/>
    <col min="1540" max="1540" width="36.7109375" style="194" customWidth="1"/>
    <col min="1541" max="1541" width="42.5703125" style="194" customWidth="1"/>
    <col min="1542" max="1542" width="48.7109375" style="194" customWidth="1"/>
    <col min="1543" max="1543" width="12.7109375" style="194" customWidth="1"/>
    <col min="1544" max="1544" width="10.5703125" style="194" customWidth="1"/>
    <col min="1545" max="1545" width="8.28515625" style="194" customWidth="1"/>
    <col min="1546" max="1549" width="9.28515625" style="194" customWidth="1"/>
    <col min="1550" max="1550" width="13.28515625" style="194" customWidth="1"/>
    <col min="1551" max="1792" width="9.28515625" style="194"/>
    <col min="1793" max="1793" width="9.42578125" style="194" bestFit="1" customWidth="1"/>
    <col min="1794" max="1795" width="10.5703125" style="194" customWidth="1"/>
    <col min="1796" max="1796" width="36.7109375" style="194" customWidth="1"/>
    <col min="1797" max="1797" width="42.5703125" style="194" customWidth="1"/>
    <col min="1798" max="1798" width="48.7109375" style="194" customWidth="1"/>
    <col min="1799" max="1799" width="12.7109375" style="194" customWidth="1"/>
    <col min="1800" max="1800" width="10.5703125" style="194" customWidth="1"/>
    <col min="1801" max="1801" width="8.28515625" style="194" customWidth="1"/>
    <col min="1802" max="1805" width="9.28515625" style="194" customWidth="1"/>
    <col min="1806" max="1806" width="13.28515625" style="194" customWidth="1"/>
    <col min="1807" max="2048" width="9.28515625" style="194"/>
    <col min="2049" max="2049" width="9.42578125" style="194" bestFit="1" customWidth="1"/>
    <col min="2050" max="2051" width="10.5703125" style="194" customWidth="1"/>
    <col min="2052" max="2052" width="36.7109375" style="194" customWidth="1"/>
    <col min="2053" max="2053" width="42.5703125" style="194" customWidth="1"/>
    <col min="2054" max="2054" width="48.7109375" style="194" customWidth="1"/>
    <col min="2055" max="2055" width="12.7109375" style="194" customWidth="1"/>
    <col min="2056" max="2056" width="10.5703125" style="194" customWidth="1"/>
    <col min="2057" max="2057" width="8.28515625" style="194" customWidth="1"/>
    <col min="2058" max="2061" width="9.28515625" style="194" customWidth="1"/>
    <col min="2062" max="2062" width="13.28515625" style="194" customWidth="1"/>
    <col min="2063" max="2304" width="9.28515625" style="194"/>
    <col min="2305" max="2305" width="9.42578125" style="194" bestFit="1" customWidth="1"/>
    <col min="2306" max="2307" width="10.5703125" style="194" customWidth="1"/>
    <col min="2308" max="2308" width="36.7109375" style="194" customWidth="1"/>
    <col min="2309" max="2309" width="42.5703125" style="194" customWidth="1"/>
    <col min="2310" max="2310" width="48.7109375" style="194" customWidth="1"/>
    <col min="2311" max="2311" width="12.7109375" style="194" customWidth="1"/>
    <col min="2312" max="2312" width="10.5703125" style="194" customWidth="1"/>
    <col min="2313" max="2313" width="8.28515625" style="194" customWidth="1"/>
    <col min="2314" max="2317" width="9.28515625" style="194" customWidth="1"/>
    <col min="2318" max="2318" width="13.28515625" style="194" customWidth="1"/>
    <col min="2319" max="2560" width="9.28515625" style="194"/>
    <col min="2561" max="2561" width="9.42578125" style="194" bestFit="1" customWidth="1"/>
    <col min="2562" max="2563" width="10.5703125" style="194" customWidth="1"/>
    <col min="2564" max="2564" width="36.7109375" style="194" customWidth="1"/>
    <col min="2565" max="2565" width="42.5703125" style="194" customWidth="1"/>
    <col min="2566" max="2566" width="48.7109375" style="194" customWidth="1"/>
    <col min="2567" max="2567" width="12.7109375" style="194" customWidth="1"/>
    <col min="2568" max="2568" width="10.5703125" style="194" customWidth="1"/>
    <col min="2569" max="2569" width="8.28515625" style="194" customWidth="1"/>
    <col min="2570" max="2573" width="9.28515625" style="194" customWidth="1"/>
    <col min="2574" max="2574" width="13.28515625" style="194" customWidth="1"/>
    <col min="2575" max="2816" width="9.28515625" style="194"/>
    <col min="2817" max="2817" width="9.42578125" style="194" bestFit="1" customWidth="1"/>
    <col min="2818" max="2819" width="10.5703125" style="194" customWidth="1"/>
    <col min="2820" max="2820" width="36.7109375" style="194" customWidth="1"/>
    <col min="2821" max="2821" width="42.5703125" style="194" customWidth="1"/>
    <col min="2822" max="2822" width="48.7109375" style="194" customWidth="1"/>
    <col min="2823" max="2823" width="12.7109375" style="194" customWidth="1"/>
    <col min="2824" max="2824" width="10.5703125" style="194" customWidth="1"/>
    <col min="2825" max="2825" width="8.28515625" style="194" customWidth="1"/>
    <col min="2826" max="2829" width="9.28515625" style="194" customWidth="1"/>
    <col min="2830" max="2830" width="13.28515625" style="194" customWidth="1"/>
    <col min="2831" max="3072" width="9.28515625" style="194"/>
    <col min="3073" max="3073" width="9.42578125" style="194" bestFit="1" customWidth="1"/>
    <col min="3074" max="3075" width="10.5703125" style="194" customWidth="1"/>
    <col min="3076" max="3076" width="36.7109375" style="194" customWidth="1"/>
    <col min="3077" max="3077" width="42.5703125" style="194" customWidth="1"/>
    <col min="3078" max="3078" width="48.7109375" style="194" customWidth="1"/>
    <col min="3079" max="3079" width="12.7109375" style="194" customWidth="1"/>
    <col min="3080" max="3080" width="10.5703125" style="194" customWidth="1"/>
    <col min="3081" max="3081" width="8.28515625" style="194" customWidth="1"/>
    <col min="3082" max="3085" width="9.28515625" style="194" customWidth="1"/>
    <col min="3086" max="3086" width="13.28515625" style="194" customWidth="1"/>
    <col min="3087" max="3328" width="9.28515625" style="194"/>
    <col min="3329" max="3329" width="9.42578125" style="194" bestFit="1" customWidth="1"/>
    <col min="3330" max="3331" width="10.5703125" style="194" customWidth="1"/>
    <col min="3332" max="3332" width="36.7109375" style="194" customWidth="1"/>
    <col min="3333" max="3333" width="42.5703125" style="194" customWidth="1"/>
    <col min="3334" max="3334" width="48.7109375" style="194" customWidth="1"/>
    <col min="3335" max="3335" width="12.7109375" style="194" customWidth="1"/>
    <col min="3336" max="3336" width="10.5703125" style="194" customWidth="1"/>
    <col min="3337" max="3337" width="8.28515625" style="194" customWidth="1"/>
    <col min="3338" max="3341" width="9.28515625" style="194" customWidth="1"/>
    <col min="3342" max="3342" width="13.28515625" style="194" customWidth="1"/>
    <col min="3343" max="3584" width="9.28515625" style="194"/>
    <col min="3585" max="3585" width="9.42578125" style="194" bestFit="1" customWidth="1"/>
    <col min="3586" max="3587" width="10.5703125" style="194" customWidth="1"/>
    <col min="3588" max="3588" width="36.7109375" style="194" customWidth="1"/>
    <col min="3589" max="3589" width="42.5703125" style="194" customWidth="1"/>
    <col min="3590" max="3590" width="48.7109375" style="194" customWidth="1"/>
    <col min="3591" max="3591" width="12.7109375" style="194" customWidth="1"/>
    <col min="3592" max="3592" width="10.5703125" style="194" customWidth="1"/>
    <col min="3593" max="3593" width="8.28515625" style="194" customWidth="1"/>
    <col min="3594" max="3597" width="9.28515625" style="194" customWidth="1"/>
    <col min="3598" max="3598" width="13.28515625" style="194" customWidth="1"/>
    <col min="3599" max="3840" width="9.28515625" style="194"/>
    <col min="3841" max="3841" width="9.42578125" style="194" bestFit="1" customWidth="1"/>
    <col min="3842" max="3843" width="10.5703125" style="194" customWidth="1"/>
    <col min="3844" max="3844" width="36.7109375" style="194" customWidth="1"/>
    <col min="3845" max="3845" width="42.5703125" style="194" customWidth="1"/>
    <col min="3846" max="3846" width="48.7109375" style="194" customWidth="1"/>
    <col min="3847" max="3847" width="12.7109375" style="194" customWidth="1"/>
    <col min="3848" max="3848" width="10.5703125" style="194" customWidth="1"/>
    <col min="3849" max="3849" width="8.28515625" style="194" customWidth="1"/>
    <col min="3850" max="3853" width="9.28515625" style="194" customWidth="1"/>
    <col min="3854" max="3854" width="13.28515625" style="194" customWidth="1"/>
    <col min="3855" max="4096" width="9.28515625" style="194"/>
    <col min="4097" max="4097" width="9.42578125" style="194" bestFit="1" customWidth="1"/>
    <col min="4098" max="4099" width="10.5703125" style="194" customWidth="1"/>
    <col min="4100" max="4100" width="36.7109375" style="194" customWidth="1"/>
    <col min="4101" max="4101" width="42.5703125" style="194" customWidth="1"/>
    <col min="4102" max="4102" width="48.7109375" style="194" customWidth="1"/>
    <col min="4103" max="4103" width="12.7109375" style="194" customWidth="1"/>
    <col min="4104" max="4104" width="10.5703125" style="194" customWidth="1"/>
    <col min="4105" max="4105" width="8.28515625" style="194" customWidth="1"/>
    <col min="4106" max="4109" width="9.28515625" style="194" customWidth="1"/>
    <col min="4110" max="4110" width="13.28515625" style="194" customWidth="1"/>
    <col min="4111" max="4352" width="9.28515625" style="194"/>
    <col min="4353" max="4353" width="9.42578125" style="194" bestFit="1" customWidth="1"/>
    <col min="4354" max="4355" width="10.5703125" style="194" customWidth="1"/>
    <col min="4356" max="4356" width="36.7109375" style="194" customWidth="1"/>
    <col min="4357" max="4357" width="42.5703125" style="194" customWidth="1"/>
    <col min="4358" max="4358" width="48.7109375" style="194" customWidth="1"/>
    <col min="4359" max="4359" width="12.7109375" style="194" customWidth="1"/>
    <col min="4360" max="4360" width="10.5703125" style="194" customWidth="1"/>
    <col min="4361" max="4361" width="8.28515625" style="194" customWidth="1"/>
    <col min="4362" max="4365" width="9.28515625" style="194" customWidth="1"/>
    <col min="4366" max="4366" width="13.28515625" style="194" customWidth="1"/>
    <col min="4367" max="4608" width="9.28515625" style="194"/>
    <col min="4609" max="4609" width="9.42578125" style="194" bestFit="1" customWidth="1"/>
    <col min="4610" max="4611" width="10.5703125" style="194" customWidth="1"/>
    <col min="4612" max="4612" width="36.7109375" style="194" customWidth="1"/>
    <col min="4613" max="4613" width="42.5703125" style="194" customWidth="1"/>
    <col min="4614" max="4614" width="48.7109375" style="194" customWidth="1"/>
    <col min="4615" max="4615" width="12.7109375" style="194" customWidth="1"/>
    <col min="4616" max="4616" width="10.5703125" style="194" customWidth="1"/>
    <col min="4617" max="4617" width="8.28515625" style="194" customWidth="1"/>
    <col min="4618" max="4621" width="9.28515625" style="194" customWidth="1"/>
    <col min="4622" max="4622" width="13.28515625" style="194" customWidth="1"/>
    <col min="4623" max="4864" width="9.28515625" style="194"/>
    <col min="4865" max="4865" width="9.42578125" style="194" bestFit="1" customWidth="1"/>
    <col min="4866" max="4867" width="10.5703125" style="194" customWidth="1"/>
    <col min="4868" max="4868" width="36.7109375" style="194" customWidth="1"/>
    <col min="4869" max="4869" width="42.5703125" style="194" customWidth="1"/>
    <col min="4870" max="4870" width="48.7109375" style="194" customWidth="1"/>
    <col min="4871" max="4871" width="12.7109375" style="194" customWidth="1"/>
    <col min="4872" max="4872" width="10.5703125" style="194" customWidth="1"/>
    <col min="4873" max="4873" width="8.28515625" style="194" customWidth="1"/>
    <col min="4874" max="4877" width="9.28515625" style="194" customWidth="1"/>
    <col min="4878" max="4878" width="13.28515625" style="194" customWidth="1"/>
    <col min="4879" max="5120" width="9.28515625" style="194"/>
    <col min="5121" max="5121" width="9.42578125" style="194" bestFit="1" customWidth="1"/>
    <col min="5122" max="5123" width="10.5703125" style="194" customWidth="1"/>
    <col min="5124" max="5124" width="36.7109375" style="194" customWidth="1"/>
    <col min="5125" max="5125" width="42.5703125" style="194" customWidth="1"/>
    <col min="5126" max="5126" width="48.7109375" style="194" customWidth="1"/>
    <col min="5127" max="5127" width="12.7109375" style="194" customWidth="1"/>
    <col min="5128" max="5128" width="10.5703125" style="194" customWidth="1"/>
    <col min="5129" max="5129" width="8.28515625" style="194" customWidth="1"/>
    <col min="5130" max="5133" width="9.28515625" style="194" customWidth="1"/>
    <col min="5134" max="5134" width="13.28515625" style="194" customWidth="1"/>
    <col min="5135" max="5376" width="9.28515625" style="194"/>
    <col min="5377" max="5377" width="9.42578125" style="194" bestFit="1" customWidth="1"/>
    <col min="5378" max="5379" width="10.5703125" style="194" customWidth="1"/>
    <col min="5380" max="5380" width="36.7109375" style="194" customWidth="1"/>
    <col min="5381" max="5381" width="42.5703125" style="194" customWidth="1"/>
    <col min="5382" max="5382" width="48.7109375" style="194" customWidth="1"/>
    <col min="5383" max="5383" width="12.7109375" style="194" customWidth="1"/>
    <col min="5384" max="5384" width="10.5703125" style="194" customWidth="1"/>
    <col min="5385" max="5385" width="8.28515625" style="194" customWidth="1"/>
    <col min="5386" max="5389" width="9.28515625" style="194" customWidth="1"/>
    <col min="5390" max="5390" width="13.28515625" style="194" customWidth="1"/>
    <col min="5391" max="5632" width="9.28515625" style="194"/>
    <col min="5633" max="5633" width="9.42578125" style="194" bestFit="1" customWidth="1"/>
    <col min="5634" max="5635" width="10.5703125" style="194" customWidth="1"/>
    <col min="5636" max="5636" width="36.7109375" style="194" customWidth="1"/>
    <col min="5637" max="5637" width="42.5703125" style="194" customWidth="1"/>
    <col min="5638" max="5638" width="48.7109375" style="194" customWidth="1"/>
    <col min="5639" max="5639" width="12.7109375" style="194" customWidth="1"/>
    <col min="5640" max="5640" width="10.5703125" style="194" customWidth="1"/>
    <col min="5641" max="5641" width="8.28515625" style="194" customWidth="1"/>
    <col min="5642" max="5645" width="9.28515625" style="194" customWidth="1"/>
    <col min="5646" max="5646" width="13.28515625" style="194" customWidth="1"/>
    <col min="5647" max="5888" width="9.28515625" style="194"/>
    <col min="5889" max="5889" width="9.42578125" style="194" bestFit="1" customWidth="1"/>
    <col min="5890" max="5891" width="10.5703125" style="194" customWidth="1"/>
    <col min="5892" max="5892" width="36.7109375" style="194" customWidth="1"/>
    <col min="5893" max="5893" width="42.5703125" style="194" customWidth="1"/>
    <col min="5894" max="5894" width="48.7109375" style="194" customWidth="1"/>
    <col min="5895" max="5895" width="12.7109375" style="194" customWidth="1"/>
    <col min="5896" max="5896" width="10.5703125" style="194" customWidth="1"/>
    <col min="5897" max="5897" width="8.28515625" style="194" customWidth="1"/>
    <col min="5898" max="5901" width="9.28515625" style="194" customWidth="1"/>
    <col min="5902" max="5902" width="13.28515625" style="194" customWidth="1"/>
    <col min="5903" max="6144" width="9.28515625" style="194"/>
    <col min="6145" max="6145" width="9.42578125" style="194" bestFit="1" customWidth="1"/>
    <col min="6146" max="6147" width="10.5703125" style="194" customWidth="1"/>
    <col min="6148" max="6148" width="36.7109375" style="194" customWidth="1"/>
    <col min="6149" max="6149" width="42.5703125" style="194" customWidth="1"/>
    <col min="6150" max="6150" width="48.7109375" style="194" customWidth="1"/>
    <col min="6151" max="6151" width="12.7109375" style="194" customWidth="1"/>
    <col min="6152" max="6152" width="10.5703125" style="194" customWidth="1"/>
    <col min="6153" max="6153" width="8.28515625" style="194" customWidth="1"/>
    <col min="6154" max="6157" width="9.28515625" style="194" customWidth="1"/>
    <col min="6158" max="6158" width="13.28515625" style="194" customWidth="1"/>
    <col min="6159" max="6400" width="9.28515625" style="194"/>
    <col min="6401" max="6401" width="9.42578125" style="194" bestFit="1" customWidth="1"/>
    <col min="6402" max="6403" width="10.5703125" style="194" customWidth="1"/>
    <col min="6404" max="6404" width="36.7109375" style="194" customWidth="1"/>
    <col min="6405" max="6405" width="42.5703125" style="194" customWidth="1"/>
    <col min="6406" max="6406" width="48.7109375" style="194" customWidth="1"/>
    <col min="6407" max="6407" width="12.7109375" style="194" customWidth="1"/>
    <col min="6408" max="6408" width="10.5703125" style="194" customWidth="1"/>
    <col min="6409" max="6409" width="8.28515625" style="194" customWidth="1"/>
    <col min="6410" max="6413" width="9.28515625" style="194" customWidth="1"/>
    <col min="6414" max="6414" width="13.28515625" style="194" customWidth="1"/>
    <col min="6415" max="6656" width="9.28515625" style="194"/>
    <col min="6657" max="6657" width="9.42578125" style="194" bestFit="1" customWidth="1"/>
    <col min="6658" max="6659" width="10.5703125" style="194" customWidth="1"/>
    <col min="6660" max="6660" width="36.7109375" style="194" customWidth="1"/>
    <col min="6661" max="6661" width="42.5703125" style="194" customWidth="1"/>
    <col min="6662" max="6662" width="48.7109375" style="194" customWidth="1"/>
    <col min="6663" max="6663" width="12.7109375" style="194" customWidth="1"/>
    <col min="6664" max="6664" width="10.5703125" style="194" customWidth="1"/>
    <col min="6665" max="6665" width="8.28515625" style="194" customWidth="1"/>
    <col min="6666" max="6669" width="9.28515625" style="194" customWidth="1"/>
    <col min="6670" max="6670" width="13.28515625" style="194" customWidth="1"/>
    <col min="6671" max="6912" width="9.28515625" style="194"/>
    <col min="6913" max="6913" width="9.42578125" style="194" bestFit="1" customWidth="1"/>
    <col min="6914" max="6915" width="10.5703125" style="194" customWidth="1"/>
    <col min="6916" max="6916" width="36.7109375" style="194" customWidth="1"/>
    <col min="6917" max="6917" width="42.5703125" style="194" customWidth="1"/>
    <col min="6918" max="6918" width="48.7109375" style="194" customWidth="1"/>
    <col min="6919" max="6919" width="12.7109375" style="194" customWidth="1"/>
    <col min="6920" max="6920" width="10.5703125" style="194" customWidth="1"/>
    <col min="6921" max="6921" width="8.28515625" style="194" customWidth="1"/>
    <col min="6922" max="6925" width="9.28515625" style="194" customWidth="1"/>
    <col min="6926" max="6926" width="13.28515625" style="194" customWidth="1"/>
    <col min="6927" max="7168" width="9.28515625" style="194"/>
    <col min="7169" max="7169" width="9.42578125" style="194" bestFit="1" customWidth="1"/>
    <col min="7170" max="7171" width="10.5703125" style="194" customWidth="1"/>
    <col min="7172" max="7172" width="36.7109375" style="194" customWidth="1"/>
    <col min="7173" max="7173" width="42.5703125" style="194" customWidth="1"/>
    <col min="7174" max="7174" width="48.7109375" style="194" customWidth="1"/>
    <col min="7175" max="7175" width="12.7109375" style="194" customWidth="1"/>
    <col min="7176" max="7176" width="10.5703125" style="194" customWidth="1"/>
    <col min="7177" max="7177" width="8.28515625" style="194" customWidth="1"/>
    <col min="7178" max="7181" width="9.28515625" style="194" customWidth="1"/>
    <col min="7182" max="7182" width="13.28515625" style="194" customWidth="1"/>
    <col min="7183" max="7424" width="9.28515625" style="194"/>
    <col min="7425" max="7425" width="9.42578125" style="194" bestFit="1" customWidth="1"/>
    <col min="7426" max="7427" width="10.5703125" style="194" customWidth="1"/>
    <col min="7428" max="7428" width="36.7109375" style="194" customWidth="1"/>
    <col min="7429" max="7429" width="42.5703125" style="194" customWidth="1"/>
    <col min="7430" max="7430" width="48.7109375" style="194" customWidth="1"/>
    <col min="7431" max="7431" width="12.7109375" style="194" customWidth="1"/>
    <col min="7432" max="7432" width="10.5703125" style="194" customWidth="1"/>
    <col min="7433" max="7433" width="8.28515625" style="194" customWidth="1"/>
    <col min="7434" max="7437" width="9.28515625" style="194" customWidth="1"/>
    <col min="7438" max="7438" width="13.28515625" style="194" customWidth="1"/>
    <col min="7439" max="7680" width="9.28515625" style="194"/>
    <col min="7681" max="7681" width="9.42578125" style="194" bestFit="1" customWidth="1"/>
    <col min="7682" max="7683" width="10.5703125" style="194" customWidth="1"/>
    <col min="7684" max="7684" width="36.7109375" style="194" customWidth="1"/>
    <col min="7685" max="7685" width="42.5703125" style="194" customWidth="1"/>
    <col min="7686" max="7686" width="48.7109375" style="194" customWidth="1"/>
    <col min="7687" max="7687" width="12.7109375" style="194" customWidth="1"/>
    <col min="7688" max="7688" width="10.5703125" style="194" customWidth="1"/>
    <col min="7689" max="7689" width="8.28515625" style="194" customWidth="1"/>
    <col min="7690" max="7693" width="9.28515625" style="194" customWidth="1"/>
    <col min="7694" max="7694" width="13.28515625" style="194" customWidth="1"/>
    <col min="7695" max="7936" width="9.28515625" style="194"/>
    <col min="7937" max="7937" width="9.42578125" style="194" bestFit="1" customWidth="1"/>
    <col min="7938" max="7939" width="10.5703125" style="194" customWidth="1"/>
    <col min="7940" max="7940" width="36.7109375" style="194" customWidth="1"/>
    <col min="7941" max="7941" width="42.5703125" style="194" customWidth="1"/>
    <col min="7942" max="7942" width="48.7109375" style="194" customWidth="1"/>
    <col min="7943" max="7943" width="12.7109375" style="194" customWidth="1"/>
    <col min="7944" max="7944" width="10.5703125" style="194" customWidth="1"/>
    <col min="7945" max="7945" width="8.28515625" style="194" customWidth="1"/>
    <col min="7946" max="7949" width="9.28515625" style="194" customWidth="1"/>
    <col min="7950" max="7950" width="13.28515625" style="194" customWidth="1"/>
    <col min="7951" max="8192" width="9.28515625" style="194"/>
    <col min="8193" max="8193" width="9.42578125" style="194" bestFit="1" customWidth="1"/>
    <col min="8194" max="8195" width="10.5703125" style="194" customWidth="1"/>
    <col min="8196" max="8196" width="36.7109375" style="194" customWidth="1"/>
    <col min="8197" max="8197" width="42.5703125" style="194" customWidth="1"/>
    <col min="8198" max="8198" width="48.7109375" style="194" customWidth="1"/>
    <col min="8199" max="8199" width="12.7109375" style="194" customWidth="1"/>
    <col min="8200" max="8200" width="10.5703125" style="194" customWidth="1"/>
    <col min="8201" max="8201" width="8.28515625" style="194" customWidth="1"/>
    <col min="8202" max="8205" width="9.28515625" style="194" customWidth="1"/>
    <col min="8206" max="8206" width="13.28515625" style="194" customWidth="1"/>
    <col min="8207" max="8448" width="9.28515625" style="194"/>
    <col min="8449" max="8449" width="9.42578125" style="194" bestFit="1" customWidth="1"/>
    <col min="8450" max="8451" width="10.5703125" style="194" customWidth="1"/>
    <col min="8452" max="8452" width="36.7109375" style="194" customWidth="1"/>
    <col min="8453" max="8453" width="42.5703125" style="194" customWidth="1"/>
    <col min="8454" max="8454" width="48.7109375" style="194" customWidth="1"/>
    <col min="8455" max="8455" width="12.7109375" style="194" customWidth="1"/>
    <col min="8456" max="8456" width="10.5703125" style="194" customWidth="1"/>
    <col min="8457" max="8457" width="8.28515625" style="194" customWidth="1"/>
    <col min="8458" max="8461" width="9.28515625" style="194" customWidth="1"/>
    <col min="8462" max="8462" width="13.28515625" style="194" customWidth="1"/>
    <col min="8463" max="8704" width="9.28515625" style="194"/>
    <col min="8705" max="8705" width="9.42578125" style="194" bestFit="1" customWidth="1"/>
    <col min="8706" max="8707" width="10.5703125" style="194" customWidth="1"/>
    <col min="8708" max="8708" width="36.7109375" style="194" customWidth="1"/>
    <col min="8709" max="8709" width="42.5703125" style="194" customWidth="1"/>
    <col min="8710" max="8710" width="48.7109375" style="194" customWidth="1"/>
    <col min="8711" max="8711" width="12.7109375" style="194" customWidth="1"/>
    <col min="8712" max="8712" width="10.5703125" style="194" customWidth="1"/>
    <col min="8713" max="8713" width="8.28515625" style="194" customWidth="1"/>
    <col min="8714" max="8717" width="9.28515625" style="194" customWidth="1"/>
    <col min="8718" max="8718" width="13.28515625" style="194" customWidth="1"/>
    <col min="8719" max="8960" width="9.28515625" style="194"/>
    <col min="8961" max="8961" width="9.42578125" style="194" bestFit="1" customWidth="1"/>
    <col min="8962" max="8963" width="10.5703125" style="194" customWidth="1"/>
    <col min="8964" max="8964" width="36.7109375" style="194" customWidth="1"/>
    <col min="8965" max="8965" width="42.5703125" style="194" customWidth="1"/>
    <col min="8966" max="8966" width="48.7109375" style="194" customWidth="1"/>
    <col min="8967" max="8967" width="12.7109375" style="194" customWidth="1"/>
    <col min="8968" max="8968" width="10.5703125" style="194" customWidth="1"/>
    <col min="8969" max="8969" width="8.28515625" style="194" customWidth="1"/>
    <col min="8970" max="8973" width="9.28515625" style="194" customWidth="1"/>
    <col min="8974" max="8974" width="13.28515625" style="194" customWidth="1"/>
    <col min="8975" max="9216" width="9.28515625" style="194"/>
    <col min="9217" max="9217" width="9.42578125" style="194" bestFit="1" customWidth="1"/>
    <col min="9218" max="9219" width="10.5703125" style="194" customWidth="1"/>
    <col min="9220" max="9220" width="36.7109375" style="194" customWidth="1"/>
    <col min="9221" max="9221" width="42.5703125" style="194" customWidth="1"/>
    <col min="9222" max="9222" width="48.7109375" style="194" customWidth="1"/>
    <col min="9223" max="9223" width="12.7109375" style="194" customWidth="1"/>
    <col min="9224" max="9224" width="10.5703125" style="194" customWidth="1"/>
    <col min="9225" max="9225" width="8.28515625" style="194" customWidth="1"/>
    <col min="9226" max="9229" width="9.28515625" style="194" customWidth="1"/>
    <col min="9230" max="9230" width="13.28515625" style="194" customWidth="1"/>
    <col min="9231" max="9472" width="9.28515625" style="194"/>
    <col min="9473" max="9473" width="9.42578125" style="194" bestFit="1" customWidth="1"/>
    <col min="9474" max="9475" width="10.5703125" style="194" customWidth="1"/>
    <col min="9476" max="9476" width="36.7109375" style="194" customWidth="1"/>
    <col min="9477" max="9477" width="42.5703125" style="194" customWidth="1"/>
    <col min="9478" max="9478" width="48.7109375" style="194" customWidth="1"/>
    <col min="9479" max="9479" width="12.7109375" style="194" customWidth="1"/>
    <col min="9480" max="9480" width="10.5703125" style="194" customWidth="1"/>
    <col min="9481" max="9481" width="8.28515625" style="194" customWidth="1"/>
    <col min="9482" max="9485" width="9.28515625" style="194" customWidth="1"/>
    <col min="9486" max="9486" width="13.28515625" style="194" customWidth="1"/>
    <col min="9487" max="9728" width="9.28515625" style="194"/>
    <col min="9729" max="9729" width="9.42578125" style="194" bestFit="1" customWidth="1"/>
    <col min="9730" max="9731" width="10.5703125" style="194" customWidth="1"/>
    <col min="9732" max="9732" width="36.7109375" style="194" customWidth="1"/>
    <col min="9733" max="9733" width="42.5703125" style="194" customWidth="1"/>
    <col min="9734" max="9734" width="48.7109375" style="194" customWidth="1"/>
    <col min="9735" max="9735" width="12.7109375" style="194" customWidth="1"/>
    <col min="9736" max="9736" width="10.5703125" style="194" customWidth="1"/>
    <col min="9737" max="9737" width="8.28515625" style="194" customWidth="1"/>
    <col min="9738" max="9741" width="9.28515625" style="194" customWidth="1"/>
    <col min="9742" max="9742" width="13.28515625" style="194" customWidth="1"/>
    <col min="9743" max="9984" width="9.28515625" style="194"/>
    <col min="9985" max="9985" width="9.42578125" style="194" bestFit="1" customWidth="1"/>
    <col min="9986" max="9987" width="10.5703125" style="194" customWidth="1"/>
    <col min="9988" max="9988" width="36.7109375" style="194" customWidth="1"/>
    <col min="9989" max="9989" width="42.5703125" style="194" customWidth="1"/>
    <col min="9990" max="9990" width="48.7109375" style="194" customWidth="1"/>
    <col min="9991" max="9991" width="12.7109375" style="194" customWidth="1"/>
    <col min="9992" max="9992" width="10.5703125" style="194" customWidth="1"/>
    <col min="9993" max="9993" width="8.28515625" style="194" customWidth="1"/>
    <col min="9994" max="9997" width="9.28515625" style="194" customWidth="1"/>
    <col min="9998" max="9998" width="13.28515625" style="194" customWidth="1"/>
    <col min="9999" max="10240" width="9.28515625" style="194"/>
    <col min="10241" max="10241" width="9.42578125" style="194" bestFit="1" customWidth="1"/>
    <col min="10242" max="10243" width="10.5703125" style="194" customWidth="1"/>
    <col min="10244" max="10244" width="36.7109375" style="194" customWidth="1"/>
    <col min="10245" max="10245" width="42.5703125" style="194" customWidth="1"/>
    <col min="10246" max="10246" width="48.7109375" style="194" customWidth="1"/>
    <col min="10247" max="10247" width="12.7109375" style="194" customWidth="1"/>
    <col min="10248" max="10248" width="10.5703125" style="194" customWidth="1"/>
    <col min="10249" max="10249" width="8.28515625" style="194" customWidth="1"/>
    <col min="10250" max="10253" width="9.28515625" style="194" customWidth="1"/>
    <col min="10254" max="10254" width="13.28515625" style="194" customWidth="1"/>
    <col min="10255" max="10496" width="9.28515625" style="194"/>
    <col min="10497" max="10497" width="9.42578125" style="194" bestFit="1" customWidth="1"/>
    <col min="10498" max="10499" width="10.5703125" style="194" customWidth="1"/>
    <col min="10500" max="10500" width="36.7109375" style="194" customWidth="1"/>
    <col min="10501" max="10501" width="42.5703125" style="194" customWidth="1"/>
    <col min="10502" max="10502" width="48.7109375" style="194" customWidth="1"/>
    <col min="10503" max="10503" width="12.7109375" style="194" customWidth="1"/>
    <col min="10504" max="10504" width="10.5703125" style="194" customWidth="1"/>
    <col min="10505" max="10505" width="8.28515625" style="194" customWidth="1"/>
    <col min="10506" max="10509" width="9.28515625" style="194" customWidth="1"/>
    <col min="10510" max="10510" width="13.28515625" style="194" customWidth="1"/>
    <col min="10511" max="10752" width="9.28515625" style="194"/>
    <col min="10753" max="10753" width="9.42578125" style="194" bestFit="1" customWidth="1"/>
    <col min="10754" max="10755" width="10.5703125" style="194" customWidth="1"/>
    <col min="10756" max="10756" width="36.7109375" style="194" customWidth="1"/>
    <col min="10757" max="10757" width="42.5703125" style="194" customWidth="1"/>
    <col min="10758" max="10758" width="48.7109375" style="194" customWidth="1"/>
    <col min="10759" max="10759" width="12.7109375" style="194" customWidth="1"/>
    <col min="10760" max="10760" width="10.5703125" style="194" customWidth="1"/>
    <col min="10761" max="10761" width="8.28515625" style="194" customWidth="1"/>
    <col min="10762" max="10765" width="9.28515625" style="194" customWidth="1"/>
    <col min="10766" max="10766" width="13.28515625" style="194" customWidth="1"/>
    <col min="10767" max="11008" width="9.28515625" style="194"/>
    <col min="11009" max="11009" width="9.42578125" style="194" bestFit="1" customWidth="1"/>
    <col min="11010" max="11011" width="10.5703125" style="194" customWidth="1"/>
    <col min="11012" max="11012" width="36.7109375" style="194" customWidth="1"/>
    <col min="11013" max="11013" width="42.5703125" style="194" customWidth="1"/>
    <col min="11014" max="11014" width="48.7109375" style="194" customWidth="1"/>
    <col min="11015" max="11015" width="12.7109375" style="194" customWidth="1"/>
    <col min="11016" max="11016" width="10.5703125" style="194" customWidth="1"/>
    <col min="11017" max="11017" width="8.28515625" style="194" customWidth="1"/>
    <col min="11018" max="11021" width="9.28515625" style="194" customWidth="1"/>
    <col min="11022" max="11022" width="13.28515625" style="194" customWidth="1"/>
    <col min="11023" max="11264" width="9.28515625" style="194"/>
    <col min="11265" max="11265" width="9.42578125" style="194" bestFit="1" customWidth="1"/>
    <col min="11266" max="11267" width="10.5703125" style="194" customWidth="1"/>
    <col min="11268" max="11268" width="36.7109375" style="194" customWidth="1"/>
    <col min="11269" max="11269" width="42.5703125" style="194" customWidth="1"/>
    <col min="11270" max="11270" width="48.7109375" style="194" customWidth="1"/>
    <col min="11271" max="11271" width="12.7109375" style="194" customWidth="1"/>
    <col min="11272" max="11272" width="10.5703125" style="194" customWidth="1"/>
    <col min="11273" max="11273" width="8.28515625" style="194" customWidth="1"/>
    <col min="11274" max="11277" width="9.28515625" style="194" customWidth="1"/>
    <col min="11278" max="11278" width="13.28515625" style="194" customWidth="1"/>
    <col min="11279" max="11520" width="9.28515625" style="194"/>
    <col min="11521" max="11521" width="9.42578125" style="194" bestFit="1" customWidth="1"/>
    <col min="11522" max="11523" width="10.5703125" style="194" customWidth="1"/>
    <col min="11524" max="11524" width="36.7109375" style="194" customWidth="1"/>
    <col min="11525" max="11525" width="42.5703125" style="194" customWidth="1"/>
    <col min="11526" max="11526" width="48.7109375" style="194" customWidth="1"/>
    <col min="11527" max="11527" width="12.7109375" style="194" customWidth="1"/>
    <col min="11528" max="11528" width="10.5703125" style="194" customWidth="1"/>
    <col min="11529" max="11529" width="8.28515625" style="194" customWidth="1"/>
    <col min="11530" max="11533" width="9.28515625" style="194" customWidth="1"/>
    <col min="11534" max="11534" width="13.28515625" style="194" customWidth="1"/>
    <col min="11535" max="11776" width="9.28515625" style="194"/>
    <col min="11777" max="11777" width="9.42578125" style="194" bestFit="1" customWidth="1"/>
    <col min="11778" max="11779" width="10.5703125" style="194" customWidth="1"/>
    <col min="11780" max="11780" width="36.7109375" style="194" customWidth="1"/>
    <col min="11781" max="11781" width="42.5703125" style="194" customWidth="1"/>
    <col min="11782" max="11782" width="48.7109375" style="194" customWidth="1"/>
    <col min="11783" max="11783" width="12.7109375" style="194" customWidth="1"/>
    <col min="11784" max="11784" width="10.5703125" style="194" customWidth="1"/>
    <col min="11785" max="11785" width="8.28515625" style="194" customWidth="1"/>
    <col min="11786" max="11789" width="9.28515625" style="194" customWidth="1"/>
    <col min="11790" max="11790" width="13.28515625" style="194" customWidth="1"/>
    <col min="11791" max="12032" width="9.28515625" style="194"/>
    <col min="12033" max="12033" width="9.42578125" style="194" bestFit="1" customWidth="1"/>
    <col min="12034" max="12035" width="10.5703125" style="194" customWidth="1"/>
    <col min="12036" max="12036" width="36.7109375" style="194" customWidth="1"/>
    <col min="12037" max="12037" width="42.5703125" style="194" customWidth="1"/>
    <col min="12038" max="12038" width="48.7109375" style="194" customWidth="1"/>
    <col min="12039" max="12039" width="12.7109375" style="194" customWidth="1"/>
    <col min="12040" max="12040" width="10.5703125" style="194" customWidth="1"/>
    <col min="12041" max="12041" width="8.28515625" style="194" customWidth="1"/>
    <col min="12042" max="12045" width="9.28515625" style="194" customWidth="1"/>
    <col min="12046" max="12046" width="13.28515625" style="194" customWidth="1"/>
    <col min="12047" max="12288" width="9.28515625" style="194"/>
    <col min="12289" max="12289" width="9.42578125" style="194" bestFit="1" customWidth="1"/>
    <col min="12290" max="12291" width="10.5703125" style="194" customWidth="1"/>
    <col min="12292" max="12292" width="36.7109375" style="194" customWidth="1"/>
    <col min="12293" max="12293" width="42.5703125" style="194" customWidth="1"/>
    <col min="12294" max="12294" width="48.7109375" style="194" customWidth="1"/>
    <col min="12295" max="12295" width="12.7109375" style="194" customWidth="1"/>
    <col min="12296" max="12296" width="10.5703125" style="194" customWidth="1"/>
    <col min="12297" max="12297" width="8.28515625" style="194" customWidth="1"/>
    <col min="12298" max="12301" width="9.28515625" style="194" customWidth="1"/>
    <col min="12302" max="12302" width="13.28515625" style="194" customWidth="1"/>
    <col min="12303" max="12544" width="9.28515625" style="194"/>
    <col min="12545" max="12545" width="9.42578125" style="194" bestFit="1" customWidth="1"/>
    <col min="12546" max="12547" width="10.5703125" style="194" customWidth="1"/>
    <col min="12548" max="12548" width="36.7109375" style="194" customWidth="1"/>
    <col min="12549" max="12549" width="42.5703125" style="194" customWidth="1"/>
    <col min="12550" max="12550" width="48.7109375" style="194" customWidth="1"/>
    <col min="12551" max="12551" width="12.7109375" style="194" customWidth="1"/>
    <col min="12552" max="12552" width="10.5703125" style="194" customWidth="1"/>
    <col min="12553" max="12553" width="8.28515625" style="194" customWidth="1"/>
    <col min="12554" max="12557" width="9.28515625" style="194" customWidth="1"/>
    <col min="12558" max="12558" width="13.28515625" style="194" customWidth="1"/>
    <col min="12559" max="12800" width="9.28515625" style="194"/>
    <col min="12801" max="12801" width="9.42578125" style="194" bestFit="1" customWidth="1"/>
    <col min="12802" max="12803" width="10.5703125" style="194" customWidth="1"/>
    <col min="12804" max="12804" width="36.7109375" style="194" customWidth="1"/>
    <col min="12805" max="12805" width="42.5703125" style="194" customWidth="1"/>
    <col min="12806" max="12806" width="48.7109375" style="194" customWidth="1"/>
    <col min="12807" max="12807" width="12.7109375" style="194" customWidth="1"/>
    <col min="12808" max="12808" width="10.5703125" style="194" customWidth="1"/>
    <col min="12809" max="12809" width="8.28515625" style="194" customWidth="1"/>
    <col min="12810" max="12813" width="9.28515625" style="194" customWidth="1"/>
    <col min="12814" max="12814" width="13.28515625" style="194" customWidth="1"/>
    <col min="12815" max="13056" width="9.28515625" style="194"/>
    <col min="13057" max="13057" width="9.42578125" style="194" bestFit="1" customWidth="1"/>
    <col min="13058" max="13059" width="10.5703125" style="194" customWidth="1"/>
    <col min="13060" max="13060" width="36.7109375" style="194" customWidth="1"/>
    <col min="13061" max="13061" width="42.5703125" style="194" customWidth="1"/>
    <col min="13062" max="13062" width="48.7109375" style="194" customWidth="1"/>
    <col min="13063" max="13063" width="12.7109375" style="194" customWidth="1"/>
    <col min="13064" max="13064" width="10.5703125" style="194" customWidth="1"/>
    <col min="13065" max="13065" width="8.28515625" style="194" customWidth="1"/>
    <col min="13066" max="13069" width="9.28515625" style="194" customWidth="1"/>
    <col min="13070" max="13070" width="13.28515625" style="194" customWidth="1"/>
    <col min="13071" max="13312" width="9.28515625" style="194"/>
    <col min="13313" max="13313" width="9.42578125" style="194" bestFit="1" customWidth="1"/>
    <col min="13314" max="13315" width="10.5703125" style="194" customWidth="1"/>
    <col min="13316" max="13316" width="36.7109375" style="194" customWidth="1"/>
    <col min="13317" max="13317" width="42.5703125" style="194" customWidth="1"/>
    <col min="13318" max="13318" width="48.7109375" style="194" customWidth="1"/>
    <col min="13319" max="13319" width="12.7109375" style="194" customWidth="1"/>
    <col min="13320" max="13320" width="10.5703125" style="194" customWidth="1"/>
    <col min="13321" max="13321" width="8.28515625" style="194" customWidth="1"/>
    <col min="13322" max="13325" width="9.28515625" style="194" customWidth="1"/>
    <col min="13326" max="13326" width="13.28515625" style="194" customWidth="1"/>
    <col min="13327" max="13568" width="9.28515625" style="194"/>
    <col min="13569" max="13569" width="9.42578125" style="194" bestFit="1" customWidth="1"/>
    <col min="13570" max="13571" width="10.5703125" style="194" customWidth="1"/>
    <col min="13572" max="13572" width="36.7109375" style="194" customWidth="1"/>
    <col min="13573" max="13573" width="42.5703125" style="194" customWidth="1"/>
    <col min="13574" max="13574" width="48.7109375" style="194" customWidth="1"/>
    <col min="13575" max="13575" width="12.7109375" style="194" customWidth="1"/>
    <col min="13576" max="13576" width="10.5703125" style="194" customWidth="1"/>
    <col min="13577" max="13577" width="8.28515625" style="194" customWidth="1"/>
    <col min="13578" max="13581" width="9.28515625" style="194" customWidth="1"/>
    <col min="13582" max="13582" width="13.28515625" style="194" customWidth="1"/>
    <col min="13583" max="13824" width="9.28515625" style="194"/>
    <col min="13825" max="13825" width="9.42578125" style="194" bestFit="1" customWidth="1"/>
    <col min="13826" max="13827" width="10.5703125" style="194" customWidth="1"/>
    <col min="13828" max="13828" width="36.7109375" style="194" customWidth="1"/>
    <col min="13829" max="13829" width="42.5703125" style="194" customWidth="1"/>
    <col min="13830" max="13830" width="48.7109375" style="194" customWidth="1"/>
    <col min="13831" max="13831" width="12.7109375" style="194" customWidth="1"/>
    <col min="13832" max="13832" width="10.5703125" style="194" customWidth="1"/>
    <col min="13833" max="13833" width="8.28515625" style="194" customWidth="1"/>
    <col min="13834" max="13837" width="9.28515625" style="194" customWidth="1"/>
    <col min="13838" max="13838" width="13.28515625" style="194" customWidth="1"/>
    <col min="13839" max="14080" width="9.28515625" style="194"/>
    <col min="14081" max="14081" width="9.42578125" style="194" bestFit="1" customWidth="1"/>
    <col min="14082" max="14083" width="10.5703125" style="194" customWidth="1"/>
    <col min="14084" max="14084" width="36.7109375" style="194" customWidth="1"/>
    <col min="14085" max="14085" width="42.5703125" style="194" customWidth="1"/>
    <col min="14086" max="14086" width="48.7109375" style="194" customWidth="1"/>
    <col min="14087" max="14087" width="12.7109375" style="194" customWidth="1"/>
    <col min="14088" max="14088" width="10.5703125" style="194" customWidth="1"/>
    <col min="14089" max="14089" width="8.28515625" style="194" customWidth="1"/>
    <col min="14090" max="14093" width="9.28515625" style="194" customWidth="1"/>
    <col min="14094" max="14094" width="13.28515625" style="194" customWidth="1"/>
    <col min="14095" max="14336" width="9.28515625" style="194"/>
    <col min="14337" max="14337" width="9.42578125" style="194" bestFit="1" customWidth="1"/>
    <col min="14338" max="14339" width="10.5703125" style="194" customWidth="1"/>
    <col min="14340" max="14340" width="36.7109375" style="194" customWidth="1"/>
    <col min="14341" max="14341" width="42.5703125" style="194" customWidth="1"/>
    <col min="14342" max="14342" width="48.7109375" style="194" customWidth="1"/>
    <col min="14343" max="14343" width="12.7109375" style="194" customWidth="1"/>
    <col min="14344" max="14344" width="10.5703125" style="194" customWidth="1"/>
    <col min="14345" max="14345" width="8.28515625" style="194" customWidth="1"/>
    <col min="14346" max="14349" width="9.28515625" style="194" customWidth="1"/>
    <col min="14350" max="14350" width="13.28515625" style="194" customWidth="1"/>
    <col min="14351" max="14592" width="9.28515625" style="194"/>
    <col min="14593" max="14593" width="9.42578125" style="194" bestFit="1" customWidth="1"/>
    <col min="14594" max="14595" width="10.5703125" style="194" customWidth="1"/>
    <col min="14596" max="14596" width="36.7109375" style="194" customWidth="1"/>
    <col min="14597" max="14597" width="42.5703125" style="194" customWidth="1"/>
    <col min="14598" max="14598" width="48.7109375" style="194" customWidth="1"/>
    <col min="14599" max="14599" width="12.7109375" style="194" customWidth="1"/>
    <col min="14600" max="14600" width="10.5703125" style="194" customWidth="1"/>
    <col min="14601" max="14601" width="8.28515625" style="194" customWidth="1"/>
    <col min="14602" max="14605" width="9.28515625" style="194" customWidth="1"/>
    <col min="14606" max="14606" width="13.28515625" style="194" customWidth="1"/>
    <col min="14607" max="14848" width="9.28515625" style="194"/>
    <col min="14849" max="14849" width="9.42578125" style="194" bestFit="1" customWidth="1"/>
    <col min="14850" max="14851" width="10.5703125" style="194" customWidth="1"/>
    <col min="14852" max="14852" width="36.7109375" style="194" customWidth="1"/>
    <col min="14853" max="14853" width="42.5703125" style="194" customWidth="1"/>
    <col min="14854" max="14854" width="48.7109375" style="194" customWidth="1"/>
    <col min="14855" max="14855" width="12.7109375" style="194" customWidth="1"/>
    <col min="14856" max="14856" width="10.5703125" style="194" customWidth="1"/>
    <col min="14857" max="14857" width="8.28515625" style="194" customWidth="1"/>
    <col min="14858" max="14861" width="9.28515625" style="194" customWidth="1"/>
    <col min="14862" max="14862" width="13.28515625" style="194" customWidth="1"/>
    <col min="14863" max="15104" width="9.28515625" style="194"/>
    <col min="15105" max="15105" width="9.42578125" style="194" bestFit="1" customWidth="1"/>
    <col min="15106" max="15107" width="10.5703125" style="194" customWidth="1"/>
    <col min="15108" max="15108" width="36.7109375" style="194" customWidth="1"/>
    <col min="15109" max="15109" width="42.5703125" style="194" customWidth="1"/>
    <col min="15110" max="15110" width="48.7109375" style="194" customWidth="1"/>
    <col min="15111" max="15111" width="12.7109375" style="194" customWidth="1"/>
    <col min="15112" max="15112" width="10.5703125" style="194" customWidth="1"/>
    <col min="15113" max="15113" width="8.28515625" style="194" customWidth="1"/>
    <col min="15114" max="15117" width="9.28515625" style="194" customWidth="1"/>
    <col min="15118" max="15118" width="13.28515625" style="194" customWidth="1"/>
    <col min="15119" max="15360" width="9.28515625" style="194"/>
    <col min="15361" max="15361" width="9.42578125" style="194" bestFit="1" customWidth="1"/>
    <col min="15362" max="15363" width="10.5703125" style="194" customWidth="1"/>
    <col min="15364" max="15364" width="36.7109375" style="194" customWidth="1"/>
    <col min="15365" max="15365" width="42.5703125" style="194" customWidth="1"/>
    <col min="15366" max="15366" width="48.7109375" style="194" customWidth="1"/>
    <col min="15367" max="15367" width="12.7109375" style="194" customWidth="1"/>
    <col min="15368" max="15368" width="10.5703125" style="194" customWidth="1"/>
    <col min="15369" max="15369" width="8.28515625" style="194" customWidth="1"/>
    <col min="15370" max="15373" width="9.28515625" style="194" customWidth="1"/>
    <col min="15374" max="15374" width="13.28515625" style="194" customWidth="1"/>
    <col min="15375" max="15616" width="9.28515625" style="194"/>
    <col min="15617" max="15617" width="9.42578125" style="194" bestFit="1" customWidth="1"/>
    <col min="15618" max="15619" width="10.5703125" style="194" customWidth="1"/>
    <col min="15620" max="15620" width="36.7109375" style="194" customWidth="1"/>
    <col min="15621" max="15621" width="42.5703125" style="194" customWidth="1"/>
    <col min="15622" max="15622" width="48.7109375" style="194" customWidth="1"/>
    <col min="15623" max="15623" width="12.7109375" style="194" customWidth="1"/>
    <col min="15624" max="15624" width="10.5703125" style="194" customWidth="1"/>
    <col min="15625" max="15625" width="8.28515625" style="194" customWidth="1"/>
    <col min="15626" max="15629" width="9.28515625" style="194" customWidth="1"/>
    <col min="15630" max="15630" width="13.28515625" style="194" customWidth="1"/>
    <col min="15631" max="15872" width="9.28515625" style="194"/>
    <col min="15873" max="15873" width="9.42578125" style="194" bestFit="1" customWidth="1"/>
    <col min="15874" max="15875" width="10.5703125" style="194" customWidth="1"/>
    <col min="15876" max="15876" width="36.7109375" style="194" customWidth="1"/>
    <col min="15877" max="15877" width="42.5703125" style="194" customWidth="1"/>
    <col min="15878" max="15878" width="48.7109375" style="194" customWidth="1"/>
    <col min="15879" max="15879" width="12.7109375" style="194" customWidth="1"/>
    <col min="15880" max="15880" width="10.5703125" style="194" customWidth="1"/>
    <col min="15881" max="15881" width="8.28515625" style="194" customWidth="1"/>
    <col min="15882" max="15885" width="9.28515625" style="194" customWidth="1"/>
    <col min="15886" max="15886" width="13.28515625" style="194" customWidth="1"/>
    <col min="15887" max="16128" width="9.28515625" style="194"/>
    <col min="16129" max="16129" width="9.42578125" style="194" bestFit="1" customWidth="1"/>
    <col min="16130" max="16131" width="10.5703125" style="194" customWidth="1"/>
    <col min="16132" max="16132" width="36.7109375" style="194" customWidth="1"/>
    <col min="16133" max="16133" width="42.5703125" style="194" customWidth="1"/>
    <col min="16134" max="16134" width="48.7109375" style="194" customWidth="1"/>
    <col min="16135" max="16135" width="12.7109375" style="194" customWidth="1"/>
    <col min="16136" max="16136" width="10.5703125" style="194" customWidth="1"/>
    <col min="16137" max="16137" width="8.28515625" style="194" customWidth="1"/>
    <col min="16138" max="16141" width="9.28515625" style="194" customWidth="1"/>
    <col min="16142" max="16142" width="13.28515625" style="194" customWidth="1"/>
    <col min="16143" max="16384" width="9.28515625" style="194"/>
  </cols>
  <sheetData>
    <row r="1" spans="1:9" ht="15.75" customHeight="1">
      <c r="A1" s="192" t="s">
        <v>113</v>
      </c>
      <c r="C1" s="1217"/>
      <c r="D1" s="1217"/>
    </row>
    <row r="2" spans="1:9" ht="15.75" customHeight="1">
      <c r="C2" s="198" t="s">
        <v>114</v>
      </c>
      <c r="D2" s="198"/>
      <c r="E2" s="1218" t="s">
        <v>115</v>
      </c>
      <c r="F2" s="1218"/>
      <c r="G2" s="1218"/>
      <c r="H2" s="1218"/>
      <c r="I2" s="199"/>
    </row>
    <row r="4" spans="1:9" s="203" customFormat="1" ht="28.5">
      <c r="A4" s="200">
        <f>Today_Date</f>
        <v>42577</v>
      </c>
      <c r="B4" s="201" t="s">
        <v>79</v>
      </c>
      <c r="C4" s="202" t="s">
        <v>108</v>
      </c>
      <c r="D4" s="202" t="s">
        <v>109</v>
      </c>
      <c r="E4" s="202" t="s">
        <v>110</v>
      </c>
      <c r="F4" s="201" t="s">
        <v>79</v>
      </c>
      <c r="G4" s="202" t="s">
        <v>81</v>
      </c>
      <c r="H4" s="201" t="s">
        <v>116</v>
      </c>
      <c r="I4" s="201" t="s">
        <v>111</v>
      </c>
    </row>
    <row r="5" spans="1:9" ht="18">
      <c r="B5" s="205" t="s">
        <v>112</v>
      </c>
      <c r="C5" s="206"/>
      <c r="D5" s="206"/>
      <c r="E5" s="207"/>
      <c r="F5" s="208"/>
      <c r="G5" s="209"/>
      <c r="H5" s="210"/>
      <c r="I5" s="211"/>
    </row>
    <row r="6" spans="1:9">
      <c r="B6" s="214"/>
      <c r="C6" s="215"/>
      <c r="D6" s="215"/>
      <c r="E6" s="216"/>
      <c r="F6" s="217"/>
      <c r="G6" s="216"/>
      <c r="H6" s="218"/>
      <c r="I6" s="219"/>
    </row>
    <row r="7" spans="1:9" ht="18.75">
      <c r="B7" s="220" t="str">
        <f>IF(I7&lt;&gt;"",I7,"")</f>
        <v/>
      </c>
      <c r="C7" s="224"/>
      <c r="D7" s="225"/>
      <c r="E7" s="226"/>
      <c r="F7" s="226"/>
      <c r="G7" s="227"/>
      <c r="H7" s="224"/>
      <c r="I7" s="675" t="str">
        <f>IF(C7&lt;&gt;"",$A$4-C7,"")</f>
        <v/>
      </c>
    </row>
    <row r="8" spans="1:9">
      <c r="B8" s="694"/>
      <c r="C8" s="215"/>
      <c r="D8" s="215"/>
      <c r="E8" s="216"/>
      <c r="F8" s="217"/>
      <c r="G8" s="216"/>
      <c r="H8" s="218"/>
      <c r="I8" s="219"/>
    </row>
    <row r="9" spans="1:9" ht="18.75">
      <c r="B9" s="695" t="str">
        <f>IF(I9&lt;&gt;"",I9,"")</f>
        <v/>
      </c>
      <c r="C9" s="224"/>
      <c r="D9" s="225"/>
      <c r="E9" s="226"/>
      <c r="F9" s="226"/>
      <c r="G9" s="227"/>
      <c r="H9" s="224"/>
      <c r="I9" s="696" t="str">
        <f>IF(C9&lt;&gt;"",$A$4-C9,"")</f>
        <v/>
      </c>
    </row>
  </sheetData>
  <mergeCells count="2">
    <mergeCell ref="C1:D1"/>
    <mergeCell ref="E2:H2"/>
  </mergeCells>
  <conditionalFormatting sqref="B6">
    <cfRule type="iconSet" priority="39">
      <iconSet iconSet="3TrafficLights2" showValue="0" reverse="1">
        <cfvo type="percent" val="0"/>
        <cfvo type="num" val="15"/>
        <cfvo type="num" val="30"/>
      </iconSet>
    </cfRule>
  </conditionalFormatting>
  <conditionalFormatting sqref="B6">
    <cfRule type="iconSet" priority="38">
      <iconSet iconSet="3TrafficLights2" showValue="0" reverse="1">
        <cfvo type="percent" val="0"/>
        <cfvo type="num" val="15"/>
        <cfvo type="num" val="30"/>
      </iconSet>
    </cfRule>
  </conditionalFormatting>
  <conditionalFormatting sqref="B6">
    <cfRule type="iconSet" priority="37">
      <iconSet iconSet="3TrafficLights2" showValue="0" reverse="1">
        <cfvo type="percent" val="0"/>
        <cfvo type="num" val="15"/>
        <cfvo type="num" val="30"/>
      </iconSet>
    </cfRule>
  </conditionalFormatting>
  <conditionalFormatting sqref="B5">
    <cfRule type="iconSet" priority="49">
      <iconSet iconSet="3TrafficLights2" showValue="0" reverse="1">
        <cfvo type="percent" val="0"/>
        <cfvo type="num" val="15"/>
        <cfvo type="num" val="30"/>
      </iconSet>
    </cfRule>
  </conditionalFormatting>
  <conditionalFormatting sqref="B6">
    <cfRule type="iconSet" priority="48">
      <iconSet iconSet="3TrafficLights2" showValue="0" reverse="1">
        <cfvo type="percent" val="0"/>
        <cfvo type="num" val="15"/>
        <cfvo type="num" val="30"/>
      </iconSet>
    </cfRule>
  </conditionalFormatting>
  <conditionalFormatting sqref="B6">
    <cfRule type="iconSet" priority="47">
      <iconSet iconSet="3TrafficLights2" showValue="0" reverse="1">
        <cfvo type="percent" val="0"/>
        <cfvo type="num" val="15"/>
        <cfvo type="num" val="30"/>
      </iconSet>
    </cfRule>
  </conditionalFormatting>
  <conditionalFormatting sqref="B6">
    <cfRule type="iconSet" priority="46">
      <iconSet iconSet="3TrafficLights2" showValue="0" reverse="1">
        <cfvo type="percent" val="0"/>
        <cfvo type="num" val="15"/>
        <cfvo type="num" val="30"/>
      </iconSet>
    </cfRule>
  </conditionalFormatting>
  <conditionalFormatting sqref="B6">
    <cfRule type="iconSet" priority="45">
      <iconSet iconSet="3TrafficLights2" showValue="0" reverse="1">
        <cfvo type="percent" val="0"/>
        <cfvo type="num" val="15"/>
        <cfvo type="num" val="30"/>
      </iconSet>
    </cfRule>
  </conditionalFormatting>
  <conditionalFormatting sqref="B6">
    <cfRule type="iconSet" priority="44">
      <iconSet iconSet="3TrafficLights2" showValue="0" reverse="1">
        <cfvo type="percent" val="0"/>
        <cfvo type="num" val="15"/>
        <cfvo type="num" val="30"/>
      </iconSet>
    </cfRule>
  </conditionalFormatting>
  <conditionalFormatting sqref="B6">
    <cfRule type="iconSet" priority="43">
      <iconSet iconSet="3TrafficLights2" showValue="0" reverse="1">
        <cfvo type="percent" val="0"/>
        <cfvo type="num" val="15"/>
        <cfvo type="num" val="30"/>
      </iconSet>
    </cfRule>
  </conditionalFormatting>
  <conditionalFormatting sqref="B6">
    <cfRule type="iconSet" priority="42">
      <iconSet iconSet="3TrafficLights2" showValue="0" reverse="1">
        <cfvo type="percent" val="0"/>
        <cfvo type="num" val="15"/>
        <cfvo type="num" val="30"/>
      </iconSet>
    </cfRule>
  </conditionalFormatting>
  <conditionalFormatting sqref="B6">
    <cfRule type="iconSet" priority="41">
      <iconSet iconSet="3TrafficLights2" showValue="0" reverse="1">
        <cfvo type="percent" val="0"/>
        <cfvo type="num" val="15"/>
        <cfvo type="num" val="30"/>
      </iconSet>
    </cfRule>
  </conditionalFormatting>
  <conditionalFormatting sqref="B7">
    <cfRule type="iconSet" priority="35">
      <iconSet iconSet="3TrafficLights2" showValue="0" reverse="1">
        <cfvo type="percent" val="0"/>
        <cfvo type="num" val="15"/>
        <cfvo type="num" val="30"/>
      </iconSet>
    </cfRule>
  </conditionalFormatting>
  <conditionalFormatting sqref="B6">
    <cfRule type="iconSet" priority="40">
      <iconSet iconSet="3TrafficLights2" showValue="0" reverse="1">
        <cfvo type="percent" val="0"/>
        <cfvo type="num" val="15"/>
        <cfvo type="num" val="30"/>
      </iconSet>
    </cfRule>
  </conditionalFormatting>
  <conditionalFormatting sqref="B7">
    <cfRule type="iconSet" priority="34">
      <iconSet iconSet="3TrafficLights2" showValue="0" reverse="1">
        <cfvo type="percent" val="0"/>
        <cfvo type="num" val="15"/>
        <cfvo type="num" val="30"/>
      </iconSet>
    </cfRule>
  </conditionalFormatting>
  <conditionalFormatting sqref="B7">
    <cfRule type="iconSet" priority="36">
      <iconSet iconSet="3TrafficLights2" showValue="0" reverse="1">
        <cfvo type="percent" val="0"/>
        <cfvo type="num" val="15"/>
        <cfvo type="num" val="30"/>
      </iconSet>
    </cfRule>
  </conditionalFormatting>
  <conditionalFormatting sqref="B7">
    <cfRule type="iconSet" priority="33">
      <iconSet iconSet="3TrafficLights2" showValue="0" reverse="1">
        <cfvo type="percent" val="0"/>
        <cfvo type="num" val="15"/>
        <cfvo type="num" val="30"/>
      </iconSet>
    </cfRule>
  </conditionalFormatting>
  <conditionalFormatting sqref="B7">
    <cfRule type="iconSet" priority="32">
      <iconSet iconSet="3TrafficLights2" showValue="0" reverse="1">
        <cfvo type="percent" val="0"/>
        <cfvo type="num" val="15"/>
        <cfvo type="num" val="30"/>
      </iconSet>
    </cfRule>
  </conditionalFormatting>
  <conditionalFormatting sqref="B7">
    <cfRule type="iconSet" priority="31">
      <iconSet iconSet="3TrafficLights2" showValue="0" reverse="1">
        <cfvo type="percent" val="0"/>
        <cfvo type="num" val="15"/>
        <cfvo type="num" val="30"/>
      </iconSet>
    </cfRule>
  </conditionalFormatting>
  <conditionalFormatting sqref="B8:B9">
    <cfRule type="iconSet" priority="28">
      <iconSet iconSet="3TrafficLights2" showValue="0" reverse="1">
        <cfvo type="percent" val="0"/>
        <cfvo type="num" val="15"/>
        <cfvo type="num" val="30"/>
      </iconSet>
    </cfRule>
  </conditionalFormatting>
  <conditionalFormatting sqref="B8:B9">
    <cfRule type="iconSet" priority="30">
      <iconSet iconSet="3TrafficLights2" showValue="0" reverse="1">
        <cfvo type="percent" val="0"/>
        <cfvo type="num" val="15"/>
        <cfvo type="num" val="30"/>
      </iconSet>
    </cfRule>
  </conditionalFormatting>
  <conditionalFormatting sqref="B8:B9">
    <cfRule type="iconSet" priority="29">
      <iconSet iconSet="3TrafficLights2" showValue="0" reverse="1">
        <cfvo type="percent" val="0"/>
        <cfvo type="num" val="15"/>
        <cfvo type="num" val="30"/>
      </iconSet>
    </cfRule>
  </conditionalFormatting>
  <conditionalFormatting sqref="B8:B9">
    <cfRule type="iconSet" priority="27">
      <iconSet iconSet="3TrafficLights2" showValue="0" reverse="1">
        <cfvo type="percent" val="0"/>
        <cfvo type="num" val="15"/>
        <cfvo type="num" val="30"/>
      </iconSet>
    </cfRule>
  </conditionalFormatting>
  <conditionalFormatting sqref="B8:B9">
    <cfRule type="iconSet" priority="26">
      <iconSet iconSet="3TrafficLights2" showValue="0" reverse="1">
        <cfvo type="percent" val="0"/>
        <cfvo type="num" val="15"/>
        <cfvo type="num" val="30"/>
      </iconSet>
    </cfRule>
  </conditionalFormatting>
  <conditionalFormatting sqref="B8:B9">
    <cfRule type="iconSet" priority="25">
      <iconSet iconSet="3TrafficLights2" showValue="0" reverse="1">
        <cfvo type="percent" val="0"/>
        <cfvo type="num" val="15"/>
        <cfvo type="num" val="30"/>
      </iconSet>
    </cfRule>
  </conditionalFormatting>
  <conditionalFormatting sqref="B8:B9">
    <cfRule type="iconSet" priority="24">
      <iconSet iconSet="3TrafficLights2" showValue="0" reverse="1">
        <cfvo type="percent" val="0"/>
        <cfvo type="num" val="15"/>
        <cfvo type="num" val="30"/>
      </iconSet>
    </cfRule>
  </conditionalFormatting>
  <conditionalFormatting sqref="B8:B9">
    <cfRule type="iconSet" priority="23">
      <iconSet iconSet="3TrafficLights2" showValue="0" reverse="1">
        <cfvo type="percent" val="0"/>
        <cfvo type="num" val="15"/>
        <cfvo type="num" val="30"/>
      </iconSet>
    </cfRule>
  </conditionalFormatting>
  <conditionalFormatting sqref="B8:B9">
    <cfRule type="iconSet" priority="22">
      <iconSet iconSet="3TrafficLights2" showValue="0" reverse="1">
        <cfvo type="percent" val="0"/>
        <cfvo type="num" val="15"/>
        <cfvo type="num" val="30"/>
      </iconSet>
    </cfRule>
  </conditionalFormatting>
  <conditionalFormatting sqref="B8:B9">
    <cfRule type="iconSet" priority="21">
      <iconSet iconSet="3TrafficLights2" showValue="0" reverse="1">
        <cfvo type="percent" val="0"/>
        <cfvo type="num" val="15"/>
        <cfvo type="num" val="30"/>
      </iconSet>
    </cfRule>
  </conditionalFormatting>
  <conditionalFormatting sqref="B8:B9">
    <cfRule type="iconSet" priority="20">
      <iconSet iconSet="3TrafficLights2" showValue="0" reverse="1">
        <cfvo type="percent" val="0"/>
        <cfvo type="num" val="15"/>
        <cfvo type="num" val="30"/>
      </iconSet>
    </cfRule>
  </conditionalFormatting>
  <conditionalFormatting sqref="B8:B9">
    <cfRule type="iconSet" priority="19">
      <iconSet iconSet="3TrafficLights2" showValue="0" reverse="1">
        <cfvo type="percent" val="0"/>
        <cfvo type="num" val="15"/>
        <cfvo type="num" val="30"/>
      </iconSet>
    </cfRule>
  </conditionalFormatting>
  <conditionalFormatting sqref="B8">
    <cfRule type="iconSet" priority="18">
      <iconSet iconSet="3TrafficLights2" showValue="0" reverse="1">
        <cfvo type="percent" val="0"/>
        <cfvo type="num" val="15"/>
        <cfvo type="num" val="30"/>
      </iconSet>
    </cfRule>
  </conditionalFormatting>
  <conditionalFormatting sqref="B8">
    <cfRule type="iconSet" priority="17">
      <iconSet iconSet="3TrafficLights2" showValue="0" reverse="1">
        <cfvo type="percent" val="0"/>
        <cfvo type="num" val="15"/>
        <cfvo type="num" val="30"/>
      </iconSet>
    </cfRule>
  </conditionalFormatting>
  <conditionalFormatting sqref="B8">
    <cfRule type="iconSet" priority="16">
      <iconSet iconSet="3TrafficLights2" showValue="0" reverse="1">
        <cfvo type="percent" val="0"/>
        <cfvo type="num" val="15"/>
        <cfvo type="num" val="30"/>
      </iconSet>
    </cfRule>
  </conditionalFormatting>
  <conditionalFormatting sqref="B8">
    <cfRule type="iconSet" priority="15">
      <iconSet iconSet="3TrafficLights2" showValue="0" reverse="1">
        <cfvo type="percent" val="0"/>
        <cfvo type="num" val="15"/>
        <cfvo type="num" val="30"/>
      </iconSet>
    </cfRule>
  </conditionalFormatting>
  <conditionalFormatting sqref="B8">
    <cfRule type="iconSet" priority="14">
      <iconSet iconSet="3TrafficLights2" showValue="0" reverse="1">
        <cfvo type="percent" val="0"/>
        <cfvo type="num" val="15"/>
        <cfvo type="num" val="30"/>
      </iconSet>
    </cfRule>
  </conditionalFormatting>
  <conditionalFormatting sqref="B8">
    <cfRule type="iconSet" priority="13">
      <iconSet iconSet="3TrafficLights2" showValue="0" reverse="1">
        <cfvo type="percent" val="0"/>
        <cfvo type="num" val="15"/>
        <cfvo type="num" val="30"/>
      </iconSet>
    </cfRule>
  </conditionalFormatting>
  <conditionalFormatting sqref="B8">
    <cfRule type="iconSet" priority="12">
      <iconSet iconSet="3TrafficLights2" showValue="0" reverse="1">
        <cfvo type="percent" val="0"/>
        <cfvo type="num" val="15"/>
        <cfvo type="num" val="30"/>
      </iconSet>
    </cfRule>
  </conditionalFormatting>
  <conditionalFormatting sqref="B8">
    <cfRule type="iconSet" priority="11">
      <iconSet iconSet="3TrafficLights2" showValue="0" reverse="1">
        <cfvo type="percent" val="0"/>
        <cfvo type="num" val="15"/>
        <cfvo type="num" val="30"/>
      </iconSet>
    </cfRule>
  </conditionalFormatting>
  <conditionalFormatting sqref="B9">
    <cfRule type="iconSet" priority="10">
      <iconSet iconSet="3TrafficLights2" showValue="0" reverse="1">
        <cfvo type="percent" val="0"/>
        <cfvo type="num" val="15"/>
        <cfvo type="num" val="30"/>
      </iconSet>
    </cfRule>
  </conditionalFormatting>
  <conditionalFormatting sqref="B8">
    <cfRule type="iconSet" priority="9">
      <iconSet iconSet="3TrafficLights2" showValue="0" reverse="1">
        <cfvo type="percent" val="0"/>
        <cfvo type="num" val="15"/>
        <cfvo type="num" val="30"/>
      </iconSet>
    </cfRule>
  </conditionalFormatting>
  <conditionalFormatting sqref="B8">
    <cfRule type="iconSet" priority="8">
      <iconSet iconSet="3TrafficLights2" showValue="0" reverse="1">
        <cfvo type="percent" val="0"/>
        <cfvo type="num" val="15"/>
        <cfvo type="num" val="30"/>
      </iconSet>
    </cfRule>
  </conditionalFormatting>
  <conditionalFormatting sqref="B8">
    <cfRule type="iconSet" priority="7">
      <iconSet iconSet="3TrafficLights2" showValue="0" reverse="1">
        <cfvo type="percent" val="0"/>
        <cfvo type="num" val="15"/>
        <cfvo type="num" val="30"/>
      </iconSet>
    </cfRule>
  </conditionalFormatting>
  <conditionalFormatting sqref="B8">
    <cfRule type="iconSet" priority="6">
      <iconSet iconSet="3TrafficLights2" showValue="0" reverse="1">
        <cfvo type="percent" val="0"/>
        <cfvo type="num" val="15"/>
        <cfvo type="num" val="30"/>
      </iconSet>
    </cfRule>
  </conditionalFormatting>
  <conditionalFormatting sqref="B9">
    <cfRule type="iconSet" priority="5">
      <iconSet iconSet="3TrafficLights2" showValue="0" reverse="1">
        <cfvo type="percent" val="0"/>
        <cfvo type="num" val="15"/>
        <cfvo type="num" val="30"/>
      </iconSet>
    </cfRule>
  </conditionalFormatting>
  <conditionalFormatting sqref="B9">
    <cfRule type="iconSet" priority="4">
      <iconSet iconSet="3TrafficLights2" showValue="0" reverse="1">
        <cfvo type="percent" val="0"/>
        <cfvo type="num" val="15"/>
        <cfvo type="num" val="30"/>
      </iconSet>
    </cfRule>
  </conditionalFormatting>
  <conditionalFormatting sqref="B9">
    <cfRule type="iconSet" priority="3">
      <iconSet iconSet="3TrafficLights2" showValue="0" reverse="1">
        <cfvo type="percent" val="0"/>
        <cfvo type="num" val="15"/>
        <cfvo type="num" val="30"/>
      </iconSet>
    </cfRule>
  </conditionalFormatting>
  <conditionalFormatting sqref="B9">
    <cfRule type="iconSet" priority="2">
      <iconSet iconSet="3TrafficLights2" showValue="0" reverse="1">
        <cfvo type="percent" val="0"/>
        <cfvo type="num" val="15"/>
        <cfvo type="num" val="30"/>
      </iconSet>
    </cfRule>
  </conditionalFormatting>
  <conditionalFormatting sqref="B9">
    <cfRule type="iconSet" priority="1">
      <iconSet iconSet="3TrafficLights2" showValue="0" reverse="1">
        <cfvo type="percent" val="0"/>
        <cfvo type="num" val="15"/>
        <cfvo type="num" val="30"/>
      </iconSet>
    </cfRule>
  </conditionalFormatting>
  <hyperlinks>
    <hyperlink ref="A1" location="Taiwan!A1" display="Back"/>
  </hyperlinks>
  <printOptions horizontalCentered="1"/>
  <pageMargins left="0.25" right="0.25" top="1" bottom="1" header="0.5" footer="0.5"/>
  <pageSetup scale="80" orientation="landscape"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79998168889431442"/>
  </sheetPr>
  <dimension ref="A1:AY40"/>
  <sheetViews>
    <sheetView showGridLines="0" topLeftCell="A6" zoomScale="70" zoomScaleNormal="70" workbookViewId="0">
      <pane ySplit="1" topLeftCell="A7" activePane="bottomLeft" state="frozen"/>
      <selection activeCell="A39" sqref="A39:U39"/>
      <selection pane="bottomLeft" activeCell="A30" sqref="A7:XFD30"/>
    </sheetView>
  </sheetViews>
  <sheetFormatPr defaultColWidth="10.42578125" defaultRowHeight="12.75"/>
  <cols>
    <col min="1" max="1" width="13.7109375" style="1" customWidth="1"/>
    <col min="2" max="2" width="12.42578125" style="1" customWidth="1"/>
    <col min="3" max="3" width="20.42578125" style="1" customWidth="1"/>
    <col min="4" max="5" width="13.42578125" style="1" customWidth="1"/>
    <col min="6" max="9" width="12.7109375" style="1" customWidth="1"/>
    <col min="10" max="10" width="2" style="1" customWidth="1"/>
    <col min="11" max="11" width="9.7109375" style="1" customWidth="1"/>
    <col min="12" max="13" width="11" style="1" customWidth="1"/>
    <col min="14" max="14" width="17.28515625" style="1" bestFit="1" customWidth="1"/>
    <col min="15" max="15" width="12" style="1" customWidth="1"/>
    <col min="16" max="16" width="12.5703125" style="1" customWidth="1"/>
    <col min="17" max="17" width="10.5703125" style="1" customWidth="1"/>
    <col min="18" max="18" width="1.7109375" style="1" customWidth="1"/>
    <col min="19" max="20" width="10.42578125" style="1" customWidth="1"/>
    <col min="21" max="22" width="11.42578125" style="1" customWidth="1"/>
    <col min="23" max="23" width="12.5703125" style="1" customWidth="1"/>
    <col min="24" max="24" width="12.7109375" style="1" customWidth="1"/>
    <col min="25" max="25" width="13.5703125" style="1" customWidth="1"/>
    <col min="26" max="26" width="12.7109375" style="1" customWidth="1"/>
    <col min="27" max="27" width="13.7109375" style="1" customWidth="1"/>
    <col min="28" max="28" width="14.42578125" style="1" customWidth="1"/>
    <col min="29" max="29" width="14" style="1" customWidth="1"/>
    <col min="30" max="30" width="13.5703125" style="1" customWidth="1"/>
    <col min="31" max="31" width="14.5703125" style="1" customWidth="1"/>
    <col min="32" max="32" width="9.42578125" style="5" customWidth="1"/>
    <col min="33" max="33" width="1.42578125" style="6" customWidth="1"/>
    <col min="34" max="34" width="37.42578125" style="7" customWidth="1"/>
    <col min="35" max="35" width="37.42578125" style="1" customWidth="1"/>
    <col min="36" max="36" width="16.42578125" style="1" customWidth="1"/>
    <col min="37" max="38" width="13.42578125" style="2" customWidth="1"/>
    <col min="39" max="40" width="21.42578125" style="8" customWidth="1"/>
    <col min="41" max="41" width="1.5703125" style="9" customWidth="1"/>
    <col min="42" max="44" width="10.42578125" style="1" hidden="1" customWidth="1"/>
    <col min="45" max="45" width="11.7109375" style="1" hidden="1" customWidth="1"/>
    <col min="46" max="46" width="11.42578125" style="1" hidden="1" customWidth="1"/>
    <col min="47" max="16384" width="10.42578125" style="1"/>
  </cols>
  <sheetData>
    <row r="1" spans="1:46" s="32" customFormat="1" ht="23.25" hidden="1" customHeight="1">
      <c r="A1" s="31"/>
      <c r="AF1" s="33"/>
      <c r="AG1" s="34"/>
      <c r="AH1" s="35"/>
      <c r="AK1" s="36"/>
      <c r="AL1" s="36"/>
      <c r="AM1" s="37"/>
      <c r="AN1" s="37"/>
      <c r="AO1" s="38"/>
    </row>
    <row r="2" spans="1:46" s="32" customFormat="1" ht="23.25" hidden="1" customHeight="1" thickBot="1">
      <c r="A2" s="31" t="s">
        <v>41</v>
      </c>
      <c r="AF2" s="33"/>
      <c r="AG2" s="34"/>
      <c r="AH2" s="35"/>
      <c r="AK2" s="36"/>
      <c r="AL2" s="36"/>
      <c r="AM2" s="37"/>
      <c r="AN2" s="37"/>
      <c r="AO2" s="38"/>
    </row>
    <row r="3" spans="1:46" s="40" customFormat="1" ht="23.25" hidden="1" customHeight="1" thickBot="1">
      <c r="A3" s="31" t="s">
        <v>42</v>
      </c>
      <c r="K3" s="1202" t="s">
        <v>43</v>
      </c>
      <c r="L3" s="1203"/>
      <c r="M3" s="1203"/>
      <c r="N3" s="1203"/>
      <c r="O3" s="1203"/>
      <c r="P3" s="1203"/>
      <c r="Q3" s="1204"/>
      <c r="S3" s="1205" t="s">
        <v>44</v>
      </c>
      <c r="T3" s="1206"/>
      <c r="U3" s="1206"/>
      <c r="V3" s="1206"/>
      <c r="W3" s="1206"/>
      <c r="X3" s="1206"/>
      <c r="Y3" s="1206"/>
      <c r="Z3" s="1206"/>
      <c r="AA3" s="1206"/>
      <c r="AB3" s="1206"/>
      <c r="AC3" s="1206"/>
      <c r="AD3" s="1206"/>
      <c r="AE3" s="1206"/>
      <c r="AF3" s="1207"/>
      <c r="AG3" s="41"/>
      <c r="AH3" s="1208" t="s">
        <v>45</v>
      </c>
      <c r="AI3" s="1209"/>
      <c r="AJ3" s="1209"/>
      <c r="AK3" s="1209"/>
      <c r="AL3" s="1209"/>
      <c r="AM3" s="1209"/>
      <c r="AN3" s="1210"/>
      <c r="AO3" s="235"/>
      <c r="AP3" s="1211" t="s">
        <v>46</v>
      </c>
      <c r="AQ3" s="1212"/>
      <c r="AR3" s="1212"/>
      <c r="AS3" s="1212"/>
      <c r="AT3" s="1213"/>
    </row>
    <row r="4" spans="1:46" s="32" customFormat="1" ht="23.25" hidden="1" customHeight="1" thickBot="1">
      <c r="A4" s="43"/>
      <c r="B4" s="32" t="s">
        <v>36</v>
      </c>
      <c r="C4" s="44"/>
      <c r="D4" s="44"/>
      <c r="E4" s="44"/>
      <c r="F4" s="44"/>
      <c r="G4" s="44"/>
      <c r="H4" s="44"/>
      <c r="I4" s="44"/>
      <c r="J4" s="44"/>
      <c r="K4" s="44"/>
      <c r="L4" s="44"/>
      <c r="M4" s="44"/>
      <c r="N4" s="44"/>
      <c r="O4" s="44"/>
      <c r="P4" s="44"/>
      <c r="Q4" s="44"/>
      <c r="R4" s="44"/>
      <c r="S4" s="44"/>
      <c r="T4" s="44"/>
      <c r="U4" s="44"/>
      <c r="V4" s="44"/>
      <c r="W4" s="44"/>
      <c r="X4" s="44"/>
      <c r="Y4" s="44"/>
      <c r="Z4" s="44" t="s">
        <v>36</v>
      </c>
      <c r="AA4" s="44"/>
      <c r="AB4" s="44"/>
      <c r="AC4" s="44"/>
      <c r="AD4" s="44"/>
      <c r="AE4" s="44" t="s">
        <v>36</v>
      </c>
      <c r="AF4" s="45"/>
      <c r="AG4" s="46"/>
      <c r="AH4" s="47"/>
      <c r="AI4" s="44"/>
      <c r="AJ4" s="44"/>
      <c r="AK4" s="48"/>
      <c r="AL4" s="48"/>
      <c r="AO4" s="35"/>
      <c r="AP4" s="49" t="s">
        <v>36</v>
      </c>
      <c r="AQ4" s="49"/>
      <c r="AR4" s="49" t="s">
        <v>36</v>
      </c>
      <c r="AS4" s="44"/>
      <c r="AT4" s="44"/>
    </row>
    <row r="5" spans="1:46" s="32" customFormat="1" ht="23.25" hidden="1" customHeight="1" thickTop="1" thickBot="1">
      <c r="A5" s="50" t="s">
        <v>36</v>
      </c>
      <c r="B5" s="44"/>
      <c r="C5" s="51"/>
      <c r="D5" s="51"/>
      <c r="E5" s="51"/>
      <c r="F5" s="51"/>
      <c r="G5" s="51"/>
      <c r="H5" s="51"/>
      <c r="I5" s="51"/>
      <c r="J5" s="51"/>
      <c r="K5" s="51" t="s">
        <v>47</v>
      </c>
      <c r="L5" s="51" t="s">
        <v>48</v>
      </c>
      <c r="M5" s="51" t="s">
        <v>49</v>
      </c>
      <c r="N5" s="51" t="s">
        <v>50</v>
      </c>
      <c r="O5" s="52"/>
      <c r="P5" s="51"/>
      <c r="Q5" s="51"/>
      <c r="R5" s="51"/>
      <c r="S5" s="51" t="s">
        <v>51</v>
      </c>
      <c r="T5" s="51" t="s">
        <v>52</v>
      </c>
      <c r="U5" s="53" t="s">
        <v>53</v>
      </c>
      <c r="V5" s="54" t="s">
        <v>54</v>
      </c>
      <c r="W5" s="51" t="s">
        <v>55</v>
      </c>
      <c r="X5" s="51" t="s">
        <v>56</v>
      </c>
      <c r="Y5" s="51" t="s">
        <v>57</v>
      </c>
      <c r="Z5" s="51" t="s">
        <v>58</v>
      </c>
      <c r="AA5" s="51" t="s">
        <v>59</v>
      </c>
      <c r="AB5" s="51" t="s">
        <v>60</v>
      </c>
      <c r="AC5" s="55" t="s">
        <v>61</v>
      </c>
      <c r="AD5" s="55" t="s">
        <v>62</v>
      </c>
      <c r="AE5" s="55" t="s">
        <v>63</v>
      </c>
      <c r="AF5" s="56"/>
      <c r="AG5" s="57"/>
      <c r="AH5" s="58"/>
      <c r="AI5" s="51"/>
      <c r="AJ5" s="51"/>
      <c r="AK5" s="59"/>
      <c r="AL5" s="59"/>
      <c r="AM5" s="1214" t="s">
        <v>64</v>
      </c>
      <c r="AN5" s="1215"/>
      <c r="AO5" s="60"/>
      <c r="AP5" s="236" t="s">
        <v>65</v>
      </c>
      <c r="AQ5" s="237"/>
      <c r="AR5" s="238"/>
      <c r="AS5" s="51"/>
      <c r="AT5" s="51"/>
    </row>
    <row r="6" spans="1:46" s="239" customFormat="1" ht="85.5" customHeight="1" thickBot="1">
      <c r="A6" s="64" t="s">
        <v>1</v>
      </c>
      <c r="B6" s="65" t="s">
        <v>301</v>
      </c>
      <c r="C6" s="65" t="s">
        <v>66</v>
      </c>
      <c r="D6" s="65" t="s">
        <v>2</v>
      </c>
      <c r="E6" s="65" t="s">
        <v>67</v>
      </c>
      <c r="F6" s="65" t="s">
        <v>3</v>
      </c>
      <c r="G6" s="65" t="s">
        <v>336</v>
      </c>
      <c r="H6" s="65" t="s">
        <v>4</v>
      </c>
      <c r="I6" s="66" t="s">
        <v>5</v>
      </c>
      <c r="J6" s="67"/>
      <c r="K6" s="68" t="str">
        <f>China!K6</f>
        <v>Booking  for 
Q116</v>
      </c>
      <c r="L6" s="69" t="str">
        <f>China!L6</f>
        <v>Booking  for 
Q216</v>
      </c>
      <c r="M6" s="69" t="str">
        <f>China!M6</f>
        <v>Booking  for 
Q316</v>
      </c>
      <c r="N6" s="69" t="str">
        <f>China!N6</f>
        <v>Booking  for 
Q416</v>
      </c>
      <c r="O6" s="70" t="s">
        <v>68</v>
      </c>
      <c r="P6" s="71" t="s">
        <v>69</v>
      </c>
      <c r="Q6" s="72" t="s">
        <v>70</v>
      </c>
      <c r="R6" s="67"/>
      <c r="S6" s="73" t="s">
        <v>302</v>
      </c>
      <c r="T6" s="74" t="s">
        <v>71</v>
      </c>
      <c r="U6" s="75" t="s">
        <v>72</v>
      </c>
      <c r="V6" s="76" t="s">
        <v>308</v>
      </c>
      <c r="W6" s="77" t="s">
        <v>73</v>
      </c>
      <c r="X6" s="78" t="s">
        <v>74</v>
      </c>
      <c r="Y6" s="79" t="s">
        <v>75</v>
      </c>
      <c r="Z6" s="80" t="s">
        <v>76</v>
      </c>
      <c r="AA6" s="81" t="s">
        <v>77</v>
      </c>
      <c r="AB6" s="80" t="s">
        <v>78</v>
      </c>
      <c r="AC6" s="82" t="s">
        <v>303</v>
      </c>
      <c r="AD6" s="82" t="s">
        <v>304</v>
      </c>
      <c r="AE6" s="82" t="s">
        <v>305</v>
      </c>
      <c r="AF6" s="83" t="s">
        <v>309</v>
      </c>
      <c r="AG6" s="84"/>
      <c r="AH6" s="85" t="s">
        <v>79</v>
      </c>
      <c r="AI6" s="85" t="s">
        <v>80</v>
      </c>
      <c r="AJ6" s="85" t="s">
        <v>81</v>
      </c>
      <c r="AK6" s="86" t="s">
        <v>82</v>
      </c>
      <c r="AL6" s="87" t="s">
        <v>83</v>
      </c>
      <c r="AM6" s="88" t="s">
        <v>117</v>
      </c>
      <c r="AN6" s="89" t="s">
        <v>85</v>
      </c>
      <c r="AO6" s="90"/>
      <c r="AP6" s="91" t="str">
        <f>China!AP6</f>
        <v>FCST
Q116</v>
      </c>
      <c r="AQ6" s="92" t="str">
        <f>China!AQ6</f>
        <v>Funnel
Q116</v>
      </c>
      <c r="AR6" s="93" t="str">
        <f>China!AR6</f>
        <v>AOP
Q116</v>
      </c>
      <c r="AS6" s="71" t="s">
        <v>86</v>
      </c>
      <c r="AT6" s="94" t="s">
        <v>87</v>
      </c>
    </row>
    <row r="7" spans="1:46" s="257" customFormat="1" ht="55.5" customHeight="1">
      <c r="A7" s="1096"/>
      <c r="B7" s="1097"/>
      <c r="C7" s="1098"/>
      <c r="D7" s="1097"/>
      <c r="E7" s="1097"/>
      <c r="F7" s="1097"/>
      <c r="G7" s="1097"/>
      <c r="H7" s="1099"/>
      <c r="I7" s="1100"/>
      <c r="J7" s="1101"/>
      <c r="K7" s="1102"/>
      <c r="L7" s="1103"/>
      <c r="M7" s="1103"/>
      <c r="N7" s="1103"/>
      <c r="O7" s="1104"/>
      <c r="P7" s="1103"/>
      <c r="Q7" s="247"/>
      <c r="R7" s="243"/>
      <c r="S7" s="244"/>
      <c r="T7" s="245"/>
      <c r="U7" s="245"/>
      <c r="V7" s="864"/>
      <c r="W7" s="249"/>
      <c r="X7" s="250"/>
      <c r="Y7" s="251"/>
      <c r="Z7" s="250"/>
      <c r="AA7" s="685"/>
      <c r="AB7" s="250"/>
      <c r="AC7" s="253"/>
      <c r="AD7" s="253"/>
      <c r="AE7" s="253"/>
      <c r="AF7" s="254"/>
      <c r="AG7" s="865"/>
      <c r="AH7" s="256"/>
      <c r="AI7" s="103"/>
      <c r="AJ7" s="102"/>
      <c r="AK7" s="102"/>
      <c r="AL7" s="103"/>
      <c r="AM7" s="104"/>
      <c r="AN7" s="888"/>
      <c r="AO7" s="106"/>
      <c r="AP7" s="866"/>
      <c r="AQ7" s="108"/>
      <c r="AR7" s="109"/>
      <c r="AS7" s="110"/>
      <c r="AT7" s="1140"/>
    </row>
    <row r="8" spans="1:46" s="257" customFormat="1" ht="55.5" customHeight="1">
      <c r="A8" s="1096"/>
      <c r="B8" s="1097"/>
      <c r="C8" s="1098"/>
      <c r="D8" s="1097"/>
      <c r="E8" s="1097"/>
      <c r="F8" s="1097"/>
      <c r="G8" s="1097"/>
      <c r="H8" s="1099"/>
      <c r="I8" s="1100"/>
      <c r="J8" s="1101"/>
      <c r="K8" s="1102"/>
      <c r="L8" s="1103"/>
      <c r="M8" s="1103"/>
      <c r="N8" s="1103"/>
      <c r="O8" s="1104"/>
      <c r="P8" s="1103"/>
      <c r="Q8" s="247"/>
      <c r="R8" s="243"/>
      <c r="S8" s="244"/>
      <c r="T8" s="245"/>
      <c r="U8" s="245"/>
      <c r="V8" s="864"/>
      <c r="W8" s="249"/>
      <c r="X8" s="250"/>
      <c r="Y8" s="251"/>
      <c r="Z8" s="250"/>
      <c r="AA8" s="685"/>
      <c r="AB8" s="250"/>
      <c r="AC8" s="253"/>
      <c r="AD8" s="253"/>
      <c r="AE8" s="253"/>
      <c r="AF8" s="254"/>
      <c r="AG8" s="865"/>
      <c r="AH8" s="256"/>
      <c r="AI8" s="103"/>
      <c r="AJ8" s="102"/>
      <c r="AK8" s="102"/>
      <c r="AL8" s="103"/>
      <c r="AM8" s="104"/>
      <c r="AN8" s="888"/>
      <c r="AO8" s="106"/>
      <c r="AP8" s="866"/>
      <c r="AQ8" s="108"/>
      <c r="AR8" s="109"/>
      <c r="AS8" s="110"/>
      <c r="AT8" s="1140"/>
    </row>
    <row r="9" spans="1:46" s="257" customFormat="1" ht="55.5" customHeight="1">
      <c r="A9" s="1096"/>
      <c r="B9" s="1097"/>
      <c r="C9" s="1098"/>
      <c r="D9" s="1097"/>
      <c r="E9" s="1097"/>
      <c r="F9" s="1097"/>
      <c r="G9" s="1097"/>
      <c r="H9" s="1099"/>
      <c r="I9" s="1100"/>
      <c r="J9" s="1101"/>
      <c r="K9" s="1102"/>
      <c r="L9" s="1103"/>
      <c r="M9" s="1103"/>
      <c r="N9" s="1103"/>
      <c r="O9" s="1104"/>
      <c r="P9" s="1103"/>
      <c r="Q9" s="247"/>
      <c r="R9" s="243"/>
      <c r="S9" s="244"/>
      <c r="T9" s="245"/>
      <c r="U9" s="245"/>
      <c r="V9" s="864"/>
      <c r="W9" s="249"/>
      <c r="X9" s="250"/>
      <c r="Y9" s="251"/>
      <c r="Z9" s="250"/>
      <c r="AA9" s="685"/>
      <c r="AB9" s="250"/>
      <c r="AC9" s="253"/>
      <c r="AD9" s="253"/>
      <c r="AE9" s="253"/>
      <c r="AF9" s="254"/>
      <c r="AG9" s="865"/>
      <c r="AH9" s="256"/>
      <c r="AI9" s="103"/>
      <c r="AJ9" s="102"/>
      <c r="AK9" s="102"/>
      <c r="AL9" s="103"/>
      <c r="AM9" s="104"/>
      <c r="AN9" s="888"/>
      <c r="AO9" s="106"/>
      <c r="AP9" s="866"/>
      <c r="AQ9" s="108"/>
      <c r="AR9" s="109"/>
      <c r="AS9" s="110"/>
      <c r="AT9" s="1140"/>
    </row>
    <row r="10" spans="1:46" s="257" customFormat="1" ht="55.5" customHeight="1">
      <c r="A10" s="892"/>
      <c r="B10" s="240"/>
      <c r="C10" s="867"/>
      <c r="D10" s="240"/>
      <c r="E10" s="240"/>
      <c r="F10" s="240"/>
      <c r="G10" s="240"/>
      <c r="H10" s="241"/>
      <c r="I10" s="242"/>
      <c r="J10" s="243"/>
      <c r="K10" s="244"/>
      <c r="L10" s="245"/>
      <c r="M10" s="245"/>
      <c r="N10" s="245"/>
      <c r="O10" s="684"/>
      <c r="P10" s="245"/>
      <c r="Q10" s="247"/>
      <c r="R10" s="243"/>
      <c r="S10" s="244"/>
      <c r="T10" s="245"/>
      <c r="U10" s="245"/>
      <c r="V10" s="864"/>
      <c r="W10" s="249"/>
      <c r="X10" s="250"/>
      <c r="Y10" s="251"/>
      <c r="Z10" s="250"/>
      <c r="AA10" s="685"/>
      <c r="AB10" s="250"/>
      <c r="AC10" s="253"/>
      <c r="AD10" s="253"/>
      <c r="AE10" s="253"/>
      <c r="AF10" s="254"/>
      <c r="AG10" s="865"/>
      <c r="AH10" s="256"/>
      <c r="AI10" s="103"/>
      <c r="AJ10" s="102"/>
      <c r="AK10" s="102"/>
      <c r="AL10" s="103"/>
      <c r="AM10" s="104"/>
      <c r="AN10" s="888"/>
      <c r="AO10" s="106"/>
      <c r="AP10" s="866"/>
      <c r="AQ10" s="108"/>
      <c r="AR10" s="109"/>
      <c r="AS10" s="110"/>
      <c r="AT10" s="1140"/>
    </row>
    <row r="11" spans="1:46" s="257" customFormat="1" ht="55.5" customHeight="1">
      <c r="A11" s="892"/>
      <c r="B11" s="240"/>
      <c r="C11" s="867"/>
      <c r="D11" s="240"/>
      <c r="E11" s="240"/>
      <c r="F11" s="240"/>
      <c r="G11" s="240"/>
      <c r="H11" s="241"/>
      <c r="I11" s="242"/>
      <c r="J11" s="243"/>
      <c r="K11" s="244"/>
      <c r="L11" s="245"/>
      <c r="M11" s="245"/>
      <c r="N11" s="245"/>
      <c r="O11" s="684"/>
      <c r="P11" s="245"/>
      <c r="Q11" s="247"/>
      <c r="R11" s="243"/>
      <c r="S11" s="244"/>
      <c r="T11" s="245"/>
      <c r="U11" s="245"/>
      <c r="V11" s="864"/>
      <c r="W11" s="249"/>
      <c r="X11" s="250"/>
      <c r="Y11" s="251"/>
      <c r="Z11" s="250"/>
      <c r="AA11" s="685"/>
      <c r="AB11" s="250"/>
      <c r="AC11" s="253"/>
      <c r="AD11" s="253"/>
      <c r="AE11" s="253"/>
      <c r="AF11" s="254"/>
      <c r="AG11" s="865"/>
      <c r="AH11" s="256"/>
      <c r="AI11" s="103"/>
      <c r="AJ11" s="102"/>
      <c r="AK11" s="102"/>
      <c r="AL11" s="103"/>
      <c r="AM11" s="104"/>
      <c r="AN11" s="888"/>
      <c r="AO11" s="106"/>
      <c r="AP11" s="866"/>
      <c r="AQ11" s="108"/>
      <c r="AR11" s="109"/>
      <c r="AS11" s="110"/>
      <c r="AT11" s="1140"/>
    </row>
    <row r="12" spans="1:46" s="257" customFormat="1" ht="55.5" customHeight="1">
      <c r="A12" s="892"/>
      <c r="B12" s="240"/>
      <c r="C12" s="867"/>
      <c r="D12" s="240"/>
      <c r="E12" s="240"/>
      <c r="F12" s="240"/>
      <c r="G12" s="240"/>
      <c r="H12" s="241"/>
      <c r="I12" s="242"/>
      <c r="J12" s="243"/>
      <c r="K12" s="244"/>
      <c r="L12" s="245"/>
      <c r="M12" s="245"/>
      <c r="N12" s="245"/>
      <c r="O12" s="684"/>
      <c r="P12" s="245"/>
      <c r="Q12" s="247"/>
      <c r="R12" s="243"/>
      <c r="S12" s="244"/>
      <c r="T12" s="245"/>
      <c r="U12" s="245"/>
      <c r="V12" s="864"/>
      <c r="W12" s="249"/>
      <c r="X12" s="250"/>
      <c r="Y12" s="251"/>
      <c r="Z12" s="250"/>
      <c r="AA12" s="685"/>
      <c r="AB12" s="250"/>
      <c r="AC12" s="253"/>
      <c r="AD12" s="253"/>
      <c r="AE12" s="253"/>
      <c r="AF12" s="254"/>
      <c r="AG12" s="865"/>
      <c r="AH12" s="256"/>
      <c r="AI12" s="103"/>
      <c r="AJ12" s="102"/>
      <c r="AK12" s="102"/>
      <c r="AL12" s="103"/>
      <c r="AM12" s="104"/>
      <c r="AN12" s="888"/>
      <c r="AO12" s="106"/>
      <c r="AP12" s="866"/>
      <c r="AQ12" s="108"/>
      <c r="AR12" s="109"/>
      <c r="AS12" s="110"/>
      <c r="AT12" s="1140"/>
    </row>
    <row r="13" spans="1:46" s="257" customFormat="1" ht="55.5" customHeight="1">
      <c r="A13" s="892"/>
      <c r="B13" s="240"/>
      <c r="C13" s="867"/>
      <c r="D13" s="240"/>
      <c r="E13" s="240"/>
      <c r="F13" s="240"/>
      <c r="G13" s="240"/>
      <c r="H13" s="241"/>
      <c r="I13" s="242"/>
      <c r="J13" s="243"/>
      <c r="K13" s="244"/>
      <c r="L13" s="245"/>
      <c r="M13" s="245"/>
      <c r="N13" s="245"/>
      <c r="O13" s="684"/>
      <c r="P13" s="245"/>
      <c r="Q13" s="247"/>
      <c r="R13" s="243"/>
      <c r="S13" s="244"/>
      <c r="T13" s="245"/>
      <c r="U13" s="245"/>
      <c r="V13" s="864"/>
      <c r="W13" s="249"/>
      <c r="X13" s="250"/>
      <c r="Y13" s="251"/>
      <c r="Z13" s="250"/>
      <c r="AA13" s="685"/>
      <c r="AB13" s="250"/>
      <c r="AC13" s="253"/>
      <c r="AD13" s="253"/>
      <c r="AE13" s="253"/>
      <c r="AF13" s="254"/>
      <c r="AG13" s="865"/>
      <c r="AH13" s="256"/>
      <c r="AI13" s="103"/>
      <c r="AJ13" s="102"/>
      <c r="AK13" s="102"/>
      <c r="AL13" s="103"/>
      <c r="AM13" s="104"/>
      <c r="AN13" s="888"/>
      <c r="AO13" s="106"/>
      <c r="AP13" s="866"/>
      <c r="AQ13" s="108"/>
      <c r="AR13" s="109"/>
      <c r="AS13" s="110"/>
      <c r="AT13" s="1140"/>
    </row>
    <row r="14" spans="1:46" s="257" customFormat="1" ht="55.5" customHeight="1">
      <c r="A14" s="892"/>
      <c r="B14" s="240"/>
      <c r="C14" s="867"/>
      <c r="D14" s="240"/>
      <c r="E14" s="240"/>
      <c r="F14" s="240"/>
      <c r="G14" s="240"/>
      <c r="H14" s="241"/>
      <c r="I14" s="242"/>
      <c r="J14" s="243"/>
      <c r="K14" s="244"/>
      <c r="L14" s="245"/>
      <c r="M14" s="245"/>
      <c r="N14" s="245"/>
      <c r="O14" s="684"/>
      <c r="P14" s="245"/>
      <c r="Q14" s="247"/>
      <c r="R14" s="243"/>
      <c r="S14" s="244"/>
      <c r="T14" s="245"/>
      <c r="U14" s="245"/>
      <c r="V14" s="864"/>
      <c r="W14" s="249"/>
      <c r="X14" s="250"/>
      <c r="Y14" s="251"/>
      <c r="Z14" s="250"/>
      <c r="AA14" s="685"/>
      <c r="AB14" s="250"/>
      <c r="AC14" s="253"/>
      <c r="AD14" s="253"/>
      <c r="AE14" s="253"/>
      <c r="AF14" s="254"/>
      <c r="AG14" s="865"/>
      <c r="AH14" s="256"/>
      <c r="AI14" s="103"/>
      <c r="AJ14" s="102"/>
      <c r="AK14" s="102"/>
      <c r="AL14" s="103"/>
      <c r="AM14" s="104"/>
      <c r="AN14" s="888"/>
      <c r="AO14" s="106"/>
      <c r="AP14" s="866"/>
      <c r="AQ14" s="108"/>
      <c r="AR14" s="109"/>
      <c r="AS14" s="110"/>
      <c r="AT14" s="1140"/>
    </row>
    <row r="15" spans="1:46" s="257" customFormat="1" ht="55.5" customHeight="1">
      <c r="A15" s="892"/>
      <c r="B15" s="240"/>
      <c r="C15" s="867"/>
      <c r="D15" s="240"/>
      <c r="E15" s="240"/>
      <c r="F15" s="240"/>
      <c r="G15" s="240"/>
      <c r="H15" s="241"/>
      <c r="I15" s="242"/>
      <c r="J15" s="243"/>
      <c r="K15" s="244"/>
      <c r="L15" s="245"/>
      <c r="M15" s="245"/>
      <c r="N15" s="245"/>
      <c r="O15" s="684"/>
      <c r="P15" s="245"/>
      <c r="Q15" s="247"/>
      <c r="R15" s="243"/>
      <c r="S15" s="244"/>
      <c r="T15" s="245"/>
      <c r="U15" s="245"/>
      <c r="V15" s="864"/>
      <c r="W15" s="249"/>
      <c r="X15" s="250"/>
      <c r="Y15" s="251"/>
      <c r="Z15" s="250"/>
      <c r="AA15" s="685"/>
      <c r="AB15" s="250"/>
      <c r="AC15" s="253"/>
      <c r="AD15" s="253"/>
      <c r="AE15" s="253"/>
      <c r="AF15" s="254"/>
      <c r="AG15" s="865"/>
      <c r="AH15" s="256"/>
      <c r="AI15" s="103"/>
      <c r="AJ15" s="102"/>
      <c r="AK15" s="102"/>
      <c r="AL15" s="103"/>
      <c r="AM15" s="104"/>
      <c r="AN15" s="888"/>
      <c r="AO15" s="106"/>
      <c r="AP15" s="866"/>
      <c r="AQ15" s="108"/>
      <c r="AR15" s="109"/>
      <c r="AS15" s="110"/>
      <c r="AT15" s="1140"/>
    </row>
    <row r="16" spans="1:46" s="257" customFormat="1" ht="55.5" customHeight="1">
      <c r="A16" s="892"/>
      <c r="B16" s="240"/>
      <c r="C16" s="867"/>
      <c r="D16" s="240"/>
      <c r="E16" s="240"/>
      <c r="F16" s="240"/>
      <c r="G16" s="240"/>
      <c r="H16" s="241"/>
      <c r="I16" s="242"/>
      <c r="J16" s="243"/>
      <c r="K16" s="244"/>
      <c r="L16" s="245"/>
      <c r="M16" s="245"/>
      <c r="N16" s="245"/>
      <c r="O16" s="684"/>
      <c r="P16" s="245"/>
      <c r="Q16" s="247"/>
      <c r="R16" s="243"/>
      <c r="S16" s="244"/>
      <c r="T16" s="245"/>
      <c r="U16" s="245"/>
      <c r="V16" s="864"/>
      <c r="W16" s="249"/>
      <c r="X16" s="250"/>
      <c r="Y16" s="251"/>
      <c r="Z16" s="250"/>
      <c r="AA16" s="685"/>
      <c r="AB16" s="250"/>
      <c r="AC16" s="253"/>
      <c r="AD16" s="253"/>
      <c r="AE16" s="253"/>
      <c r="AF16" s="254"/>
      <c r="AG16" s="865"/>
      <c r="AH16" s="256"/>
      <c r="AI16" s="103"/>
      <c r="AJ16" s="102"/>
      <c r="AK16" s="102"/>
      <c r="AL16" s="103"/>
      <c r="AM16" s="104"/>
      <c r="AN16" s="888"/>
      <c r="AO16" s="106"/>
      <c r="AP16" s="866"/>
      <c r="AQ16" s="108"/>
      <c r="AR16" s="109"/>
      <c r="AS16" s="110"/>
      <c r="AT16" s="1140"/>
    </row>
    <row r="17" spans="1:51" s="257" customFormat="1" ht="55.5" customHeight="1">
      <c r="A17" s="892"/>
      <c r="B17" s="240"/>
      <c r="C17" s="867"/>
      <c r="D17" s="240"/>
      <c r="E17" s="240"/>
      <c r="F17" s="240"/>
      <c r="G17" s="240"/>
      <c r="H17" s="241"/>
      <c r="I17" s="242"/>
      <c r="J17" s="243"/>
      <c r="K17" s="244"/>
      <c r="L17" s="245"/>
      <c r="M17" s="245"/>
      <c r="N17" s="245"/>
      <c r="O17" s="684"/>
      <c r="P17" s="245"/>
      <c r="Q17" s="247"/>
      <c r="R17" s="243"/>
      <c r="S17" s="244"/>
      <c r="T17" s="245"/>
      <c r="U17" s="245"/>
      <c r="V17" s="864"/>
      <c r="W17" s="249"/>
      <c r="X17" s="250"/>
      <c r="Y17" s="251"/>
      <c r="Z17" s="250"/>
      <c r="AA17" s="685"/>
      <c r="AB17" s="250"/>
      <c r="AC17" s="253"/>
      <c r="AD17" s="253"/>
      <c r="AE17" s="253"/>
      <c r="AF17" s="254"/>
      <c r="AG17" s="865"/>
      <c r="AH17" s="256"/>
      <c r="AI17" s="103"/>
      <c r="AJ17" s="102"/>
      <c r="AK17" s="102"/>
      <c r="AL17" s="103"/>
      <c r="AM17" s="104"/>
      <c r="AN17" s="888"/>
      <c r="AO17" s="106"/>
      <c r="AP17" s="866"/>
      <c r="AQ17" s="108"/>
      <c r="AR17" s="109"/>
      <c r="AS17" s="110"/>
      <c r="AT17" s="1140"/>
    </row>
    <row r="18" spans="1:51" s="257" customFormat="1" ht="55.5" customHeight="1">
      <c r="A18" s="892"/>
      <c r="B18" s="240"/>
      <c r="C18" s="867"/>
      <c r="D18" s="240"/>
      <c r="E18" s="240"/>
      <c r="F18" s="240"/>
      <c r="G18" s="240"/>
      <c r="H18" s="241"/>
      <c r="I18" s="242"/>
      <c r="J18" s="243"/>
      <c r="K18" s="244"/>
      <c r="L18" s="245"/>
      <c r="M18" s="245"/>
      <c r="N18" s="245"/>
      <c r="O18" s="684"/>
      <c r="P18" s="245"/>
      <c r="Q18" s="247"/>
      <c r="R18" s="243"/>
      <c r="S18" s="244"/>
      <c r="T18" s="245"/>
      <c r="U18" s="245"/>
      <c r="V18" s="864"/>
      <c r="W18" s="249"/>
      <c r="X18" s="250"/>
      <c r="Y18" s="251"/>
      <c r="Z18" s="250"/>
      <c r="AA18" s="685"/>
      <c r="AB18" s="250"/>
      <c r="AC18" s="253"/>
      <c r="AD18" s="253"/>
      <c r="AE18" s="253"/>
      <c r="AF18" s="254"/>
      <c r="AG18" s="865"/>
      <c r="AH18" s="256"/>
      <c r="AI18" s="103"/>
      <c r="AJ18" s="102"/>
      <c r="AK18" s="102"/>
      <c r="AL18" s="103"/>
      <c r="AM18" s="104"/>
      <c r="AN18" s="888"/>
      <c r="AO18" s="106"/>
      <c r="AP18" s="866"/>
      <c r="AQ18" s="108"/>
      <c r="AR18" s="109"/>
      <c r="AS18" s="110"/>
      <c r="AT18" s="1140"/>
    </row>
    <row r="19" spans="1:51" s="257" customFormat="1" ht="55.5" customHeight="1">
      <c r="A19" s="892"/>
      <c r="B19" s="240"/>
      <c r="C19" s="867"/>
      <c r="D19" s="240"/>
      <c r="E19" s="240"/>
      <c r="F19" s="240"/>
      <c r="G19" s="240"/>
      <c r="H19" s="241"/>
      <c r="I19" s="242"/>
      <c r="J19" s="243"/>
      <c r="K19" s="244"/>
      <c r="L19" s="245"/>
      <c r="M19" s="245"/>
      <c r="N19" s="245"/>
      <c r="O19" s="684"/>
      <c r="P19" s="245"/>
      <c r="Q19" s="247"/>
      <c r="R19" s="243"/>
      <c r="S19" s="244"/>
      <c r="T19" s="245"/>
      <c r="U19" s="245"/>
      <c r="V19" s="864"/>
      <c r="W19" s="249"/>
      <c r="X19" s="250"/>
      <c r="Y19" s="251"/>
      <c r="Z19" s="250"/>
      <c r="AA19" s="685"/>
      <c r="AB19" s="250"/>
      <c r="AC19" s="253"/>
      <c r="AD19" s="253"/>
      <c r="AE19" s="253"/>
      <c r="AF19" s="254"/>
      <c r="AG19" s="865"/>
      <c r="AH19" s="256"/>
      <c r="AI19" s="103"/>
      <c r="AJ19" s="102"/>
      <c r="AK19" s="102"/>
      <c r="AL19" s="103"/>
      <c r="AM19" s="104"/>
      <c r="AN19" s="888"/>
      <c r="AO19" s="106"/>
      <c r="AP19" s="866"/>
      <c r="AQ19" s="108"/>
      <c r="AR19" s="109"/>
      <c r="AS19" s="110"/>
      <c r="AT19" s="1140"/>
    </row>
    <row r="20" spans="1:51" s="257" customFormat="1" ht="55.5" customHeight="1">
      <c r="A20" s="892"/>
      <c r="B20" s="240"/>
      <c r="C20" s="867"/>
      <c r="D20" s="240"/>
      <c r="E20" s="240"/>
      <c r="F20" s="240"/>
      <c r="G20" s="240"/>
      <c r="H20" s="241"/>
      <c r="I20" s="242"/>
      <c r="J20" s="243"/>
      <c r="K20" s="244"/>
      <c r="L20" s="245"/>
      <c r="M20" s="245"/>
      <c r="N20" s="245"/>
      <c r="O20" s="684"/>
      <c r="P20" s="245"/>
      <c r="Q20" s="247"/>
      <c r="R20" s="243"/>
      <c r="S20" s="244"/>
      <c r="T20" s="245"/>
      <c r="U20" s="245"/>
      <c r="V20" s="864"/>
      <c r="W20" s="249"/>
      <c r="X20" s="250"/>
      <c r="Y20" s="251"/>
      <c r="Z20" s="250"/>
      <c r="AA20" s="685"/>
      <c r="AB20" s="250"/>
      <c r="AC20" s="253"/>
      <c r="AD20" s="253"/>
      <c r="AE20" s="253"/>
      <c r="AF20" s="254"/>
      <c r="AG20" s="865"/>
      <c r="AH20" s="256"/>
      <c r="AI20" s="103"/>
      <c r="AJ20" s="102"/>
      <c r="AK20" s="102"/>
      <c r="AL20" s="103"/>
      <c r="AM20" s="104"/>
      <c r="AN20" s="888"/>
      <c r="AO20" s="106"/>
      <c r="AP20" s="866"/>
      <c r="AQ20" s="108"/>
      <c r="AR20" s="109"/>
      <c r="AS20" s="110"/>
      <c r="AT20" s="1140"/>
    </row>
    <row r="21" spans="1:51" s="257" customFormat="1" ht="55.5" customHeight="1">
      <c r="A21" s="892"/>
      <c r="B21" s="240"/>
      <c r="C21" s="867"/>
      <c r="D21" s="240"/>
      <c r="E21" s="240"/>
      <c r="F21" s="240"/>
      <c r="G21" s="240"/>
      <c r="H21" s="241"/>
      <c r="I21" s="242"/>
      <c r="J21" s="243"/>
      <c r="K21" s="244"/>
      <c r="L21" s="245"/>
      <c r="M21" s="245"/>
      <c r="N21" s="245"/>
      <c r="O21" s="684"/>
      <c r="P21" s="245"/>
      <c r="Q21" s="247"/>
      <c r="R21" s="243"/>
      <c r="S21" s="244"/>
      <c r="T21" s="245"/>
      <c r="U21" s="245"/>
      <c r="V21" s="864"/>
      <c r="W21" s="249"/>
      <c r="X21" s="250"/>
      <c r="Y21" s="251"/>
      <c r="Z21" s="250"/>
      <c r="AA21" s="685"/>
      <c r="AB21" s="250"/>
      <c r="AC21" s="253"/>
      <c r="AD21" s="253"/>
      <c r="AE21" s="253"/>
      <c r="AF21" s="254"/>
      <c r="AG21" s="865"/>
      <c r="AH21" s="256"/>
      <c r="AI21" s="103"/>
      <c r="AJ21" s="102"/>
      <c r="AK21" s="102"/>
      <c r="AL21" s="103"/>
      <c r="AM21" s="104"/>
      <c r="AN21" s="888"/>
      <c r="AO21" s="106"/>
      <c r="AP21" s="866"/>
      <c r="AQ21" s="108"/>
      <c r="AR21" s="109"/>
      <c r="AS21" s="110"/>
      <c r="AT21" s="1140"/>
    </row>
    <row r="22" spans="1:51" s="257" customFormat="1" ht="55.5" customHeight="1">
      <c r="A22" s="892"/>
      <c r="B22" s="240"/>
      <c r="C22" s="867"/>
      <c r="D22" s="240"/>
      <c r="E22" s="240"/>
      <c r="F22" s="240"/>
      <c r="G22" s="240"/>
      <c r="H22" s="241"/>
      <c r="I22" s="242"/>
      <c r="J22" s="243"/>
      <c r="K22" s="244"/>
      <c r="L22" s="245"/>
      <c r="M22" s="245"/>
      <c r="N22" s="245"/>
      <c r="O22" s="684"/>
      <c r="P22" s="245"/>
      <c r="Q22" s="247"/>
      <c r="R22" s="243"/>
      <c r="S22" s="244"/>
      <c r="T22" s="245"/>
      <c r="U22" s="245"/>
      <c r="V22" s="864"/>
      <c r="W22" s="249"/>
      <c r="X22" s="250"/>
      <c r="Y22" s="251"/>
      <c r="Z22" s="250"/>
      <c r="AA22" s="685"/>
      <c r="AB22" s="250"/>
      <c r="AC22" s="253"/>
      <c r="AD22" s="253"/>
      <c r="AE22" s="253"/>
      <c r="AF22" s="254"/>
      <c r="AG22" s="865"/>
      <c r="AH22" s="256"/>
      <c r="AI22" s="103"/>
      <c r="AJ22" s="102"/>
      <c r="AK22" s="102"/>
      <c r="AL22" s="103"/>
      <c r="AM22" s="104"/>
      <c r="AN22" s="888"/>
      <c r="AO22" s="106"/>
      <c r="AP22" s="866"/>
      <c r="AQ22" s="108"/>
      <c r="AR22" s="109"/>
      <c r="AS22" s="110"/>
      <c r="AT22" s="1140"/>
    </row>
    <row r="23" spans="1:51" s="257" customFormat="1" ht="55.5" customHeight="1">
      <c r="A23" s="892"/>
      <c r="B23" s="240"/>
      <c r="C23" s="867"/>
      <c r="D23" s="240"/>
      <c r="E23" s="240"/>
      <c r="F23" s="240"/>
      <c r="G23" s="240"/>
      <c r="H23" s="241"/>
      <c r="I23" s="242"/>
      <c r="J23" s="243"/>
      <c r="K23" s="244"/>
      <c r="L23" s="245"/>
      <c r="M23" s="245"/>
      <c r="N23" s="245"/>
      <c r="O23" s="684"/>
      <c r="P23" s="245"/>
      <c r="Q23" s="247"/>
      <c r="R23" s="243"/>
      <c r="S23" s="244"/>
      <c r="T23" s="245"/>
      <c r="U23" s="245"/>
      <c r="V23" s="864"/>
      <c r="W23" s="249"/>
      <c r="X23" s="250"/>
      <c r="Y23" s="251"/>
      <c r="Z23" s="250"/>
      <c r="AA23" s="685"/>
      <c r="AB23" s="250"/>
      <c r="AC23" s="253"/>
      <c r="AD23" s="253"/>
      <c r="AE23" s="253"/>
      <c r="AF23" s="254"/>
      <c r="AG23" s="865"/>
      <c r="AH23" s="256"/>
      <c r="AI23" s="103"/>
      <c r="AJ23" s="102"/>
      <c r="AK23" s="102"/>
      <c r="AL23" s="103"/>
      <c r="AM23" s="104"/>
      <c r="AN23" s="888"/>
      <c r="AO23" s="106"/>
      <c r="AP23" s="866"/>
      <c r="AQ23" s="108"/>
      <c r="AR23" s="109"/>
      <c r="AS23" s="110"/>
      <c r="AT23" s="1140"/>
    </row>
    <row r="24" spans="1:51" s="257" customFormat="1" ht="55.5" customHeight="1">
      <c r="A24" s="892"/>
      <c r="B24" s="240"/>
      <c r="C24" s="867"/>
      <c r="D24" s="240"/>
      <c r="E24" s="240"/>
      <c r="F24" s="240"/>
      <c r="G24" s="240"/>
      <c r="H24" s="241"/>
      <c r="I24" s="242"/>
      <c r="J24" s="243"/>
      <c r="K24" s="244"/>
      <c r="L24" s="245"/>
      <c r="M24" s="245"/>
      <c r="N24" s="245"/>
      <c r="O24" s="684"/>
      <c r="P24" s="245"/>
      <c r="Q24" s="247"/>
      <c r="R24" s="243"/>
      <c r="S24" s="244"/>
      <c r="T24" s="245"/>
      <c r="U24" s="245"/>
      <c r="V24" s="864"/>
      <c r="W24" s="249"/>
      <c r="X24" s="250"/>
      <c r="Y24" s="251"/>
      <c r="Z24" s="250"/>
      <c r="AA24" s="685"/>
      <c r="AB24" s="250"/>
      <c r="AC24" s="253"/>
      <c r="AD24" s="253"/>
      <c r="AE24" s="253"/>
      <c r="AF24" s="254"/>
      <c r="AG24" s="865"/>
      <c r="AH24" s="256"/>
      <c r="AI24" s="103"/>
      <c r="AJ24" s="102"/>
      <c r="AK24" s="102"/>
      <c r="AL24" s="103"/>
      <c r="AM24" s="104"/>
      <c r="AN24" s="888"/>
      <c r="AO24" s="106"/>
      <c r="AP24" s="866"/>
      <c r="AQ24" s="108"/>
      <c r="AR24" s="109"/>
      <c r="AS24" s="110"/>
      <c r="AT24" s="1140"/>
    </row>
    <row r="25" spans="1:51" s="257" customFormat="1" ht="55.5" customHeight="1">
      <c r="A25" s="892"/>
      <c r="B25" s="240"/>
      <c r="C25" s="867"/>
      <c r="D25" s="240"/>
      <c r="E25" s="240"/>
      <c r="F25" s="240"/>
      <c r="G25" s="240"/>
      <c r="H25" s="241"/>
      <c r="I25" s="242"/>
      <c r="J25" s="243"/>
      <c r="K25" s="244"/>
      <c r="L25" s="245"/>
      <c r="M25" s="245"/>
      <c r="N25" s="245"/>
      <c r="O25" s="684"/>
      <c r="P25" s="245"/>
      <c r="Q25" s="247"/>
      <c r="R25" s="243"/>
      <c r="S25" s="244"/>
      <c r="T25" s="245"/>
      <c r="U25" s="245"/>
      <c r="V25" s="864"/>
      <c r="W25" s="249"/>
      <c r="X25" s="250"/>
      <c r="Y25" s="251"/>
      <c r="Z25" s="250"/>
      <c r="AA25" s="685"/>
      <c r="AB25" s="250"/>
      <c r="AC25" s="253"/>
      <c r="AD25" s="253"/>
      <c r="AE25" s="253"/>
      <c r="AF25" s="254"/>
      <c r="AG25" s="865"/>
      <c r="AH25" s="256"/>
      <c r="AI25" s="103"/>
      <c r="AJ25" s="102"/>
      <c r="AK25" s="102"/>
      <c r="AL25" s="103"/>
      <c r="AM25" s="104"/>
      <c r="AN25" s="888"/>
      <c r="AO25" s="106"/>
      <c r="AP25" s="866"/>
      <c r="AQ25" s="108"/>
      <c r="AR25" s="109"/>
      <c r="AS25" s="110"/>
      <c r="AT25" s="1140"/>
    </row>
    <row r="26" spans="1:51" s="257" customFormat="1" ht="55.5" customHeight="1">
      <c r="A26" s="892"/>
      <c r="B26" s="240"/>
      <c r="C26" s="867"/>
      <c r="D26" s="240"/>
      <c r="E26" s="240"/>
      <c r="F26" s="240"/>
      <c r="G26" s="240"/>
      <c r="H26" s="241"/>
      <c r="I26" s="242"/>
      <c r="J26" s="243"/>
      <c r="K26" s="244"/>
      <c r="L26" s="245"/>
      <c r="M26" s="245"/>
      <c r="N26" s="245"/>
      <c r="O26" s="684"/>
      <c r="P26" s="245"/>
      <c r="Q26" s="247"/>
      <c r="R26" s="243"/>
      <c r="S26" s="244"/>
      <c r="T26" s="245"/>
      <c r="U26" s="245"/>
      <c r="V26" s="864"/>
      <c r="W26" s="249"/>
      <c r="X26" s="250"/>
      <c r="Y26" s="251"/>
      <c r="Z26" s="250"/>
      <c r="AA26" s="685"/>
      <c r="AB26" s="250"/>
      <c r="AC26" s="253"/>
      <c r="AD26" s="253"/>
      <c r="AE26" s="253"/>
      <c r="AF26" s="254"/>
      <c r="AG26" s="865"/>
      <c r="AH26" s="256"/>
      <c r="AI26" s="103"/>
      <c r="AJ26" s="102"/>
      <c r="AK26" s="102"/>
      <c r="AL26" s="103"/>
      <c r="AM26" s="104"/>
      <c r="AN26" s="888"/>
      <c r="AO26" s="106"/>
      <c r="AP26" s="866"/>
      <c r="AQ26" s="108"/>
      <c r="AR26" s="109"/>
      <c r="AS26" s="110"/>
      <c r="AT26" s="1140"/>
    </row>
    <row r="27" spans="1:51" s="257" customFormat="1" ht="55.5" customHeight="1">
      <c r="A27" s="892"/>
      <c r="B27" s="240"/>
      <c r="C27" s="867"/>
      <c r="D27" s="240"/>
      <c r="E27" s="240"/>
      <c r="F27" s="240"/>
      <c r="G27" s="240"/>
      <c r="H27" s="241"/>
      <c r="I27" s="242"/>
      <c r="J27" s="243"/>
      <c r="K27" s="244"/>
      <c r="L27" s="245"/>
      <c r="M27" s="245"/>
      <c r="N27" s="245"/>
      <c r="O27" s="684"/>
      <c r="P27" s="245"/>
      <c r="Q27" s="247"/>
      <c r="R27" s="243"/>
      <c r="S27" s="244"/>
      <c r="T27" s="245"/>
      <c r="U27" s="245"/>
      <c r="V27" s="864"/>
      <c r="W27" s="249"/>
      <c r="X27" s="250"/>
      <c r="Y27" s="251"/>
      <c r="Z27" s="250"/>
      <c r="AA27" s="685"/>
      <c r="AB27" s="250"/>
      <c r="AC27" s="253"/>
      <c r="AD27" s="253"/>
      <c r="AE27" s="253"/>
      <c r="AF27" s="254"/>
      <c r="AG27" s="865"/>
      <c r="AH27" s="256"/>
      <c r="AI27" s="103"/>
      <c r="AJ27" s="102"/>
      <c r="AK27" s="102"/>
      <c r="AL27" s="103"/>
      <c r="AM27" s="104"/>
      <c r="AN27" s="888"/>
      <c r="AO27" s="106"/>
      <c r="AP27" s="866"/>
      <c r="AQ27" s="108"/>
      <c r="AR27" s="109"/>
      <c r="AS27" s="110"/>
      <c r="AT27" s="1140"/>
    </row>
    <row r="28" spans="1:51" s="257" customFormat="1" ht="55.5" customHeight="1">
      <c r="A28" s="892"/>
      <c r="B28" s="240"/>
      <c r="C28" s="867"/>
      <c r="D28" s="240"/>
      <c r="E28" s="240"/>
      <c r="F28" s="240"/>
      <c r="G28" s="240"/>
      <c r="H28" s="241"/>
      <c r="I28" s="242"/>
      <c r="J28" s="243"/>
      <c r="K28" s="244"/>
      <c r="L28" s="245"/>
      <c r="M28" s="245"/>
      <c r="N28" s="245"/>
      <c r="O28" s="684"/>
      <c r="P28" s="245"/>
      <c r="Q28" s="247"/>
      <c r="R28" s="243"/>
      <c r="S28" s="244"/>
      <c r="T28" s="245"/>
      <c r="U28" s="245"/>
      <c r="V28" s="864"/>
      <c r="W28" s="249"/>
      <c r="X28" s="250"/>
      <c r="Y28" s="251"/>
      <c r="Z28" s="250"/>
      <c r="AA28" s="685"/>
      <c r="AB28" s="250"/>
      <c r="AC28" s="253"/>
      <c r="AD28" s="253"/>
      <c r="AE28" s="253"/>
      <c r="AF28" s="254"/>
      <c r="AG28" s="865"/>
      <c r="AH28" s="256"/>
      <c r="AI28" s="103"/>
      <c r="AJ28" s="102"/>
      <c r="AK28" s="102"/>
      <c r="AL28" s="103"/>
      <c r="AM28" s="104"/>
      <c r="AN28" s="888"/>
      <c r="AO28" s="106"/>
      <c r="AP28" s="866"/>
      <c r="AQ28" s="108"/>
      <c r="AR28" s="109"/>
      <c r="AS28" s="110"/>
      <c r="AT28" s="1140"/>
    </row>
    <row r="29" spans="1:51" s="257" customFormat="1" ht="55.5" customHeight="1">
      <c r="A29" s="892"/>
      <c r="B29" s="240"/>
      <c r="C29" s="867"/>
      <c r="D29" s="240"/>
      <c r="E29" s="240"/>
      <c r="F29" s="240"/>
      <c r="G29" s="240"/>
      <c r="H29" s="241"/>
      <c r="I29" s="242"/>
      <c r="J29" s="243"/>
      <c r="K29" s="244"/>
      <c r="L29" s="245"/>
      <c r="M29" s="245"/>
      <c r="N29" s="245"/>
      <c r="O29" s="684"/>
      <c r="P29" s="245"/>
      <c r="Q29" s="247"/>
      <c r="R29" s="243"/>
      <c r="S29" s="244"/>
      <c r="T29" s="245"/>
      <c r="U29" s="245"/>
      <c r="V29" s="864"/>
      <c r="W29" s="249"/>
      <c r="X29" s="250"/>
      <c r="Y29" s="251"/>
      <c r="Z29" s="250"/>
      <c r="AA29" s="685"/>
      <c r="AB29" s="250"/>
      <c r="AC29" s="253"/>
      <c r="AD29" s="253"/>
      <c r="AE29" s="253"/>
      <c r="AF29" s="254"/>
      <c r="AG29" s="865"/>
      <c r="AH29" s="256"/>
      <c r="AI29" s="103"/>
      <c r="AJ29" s="102"/>
      <c r="AK29" s="102"/>
      <c r="AL29" s="103"/>
      <c r="AM29" s="104"/>
      <c r="AN29" s="888"/>
      <c r="AO29" s="106"/>
      <c r="AP29" s="866"/>
      <c r="AQ29" s="108"/>
      <c r="AR29" s="109"/>
      <c r="AS29" s="110"/>
      <c r="AT29" s="1140"/>
    </row>
    <row r="30" spans="1:51" s="257" customFormat="1" ht="37.5" customHeight="1">
      <c r="A30" s="892"/>
      <c r="B30" s="240"/>
      <c r="C30" s="867"/>
      <c r="D30" s="240"/>
      <c r="E30" s="240"/>
      <c r="F30" s="240"/>
      <c r="G30" s="240"/>
      <c r="H30" s="241"/>
      <c r="I30" s="242"/>
      <c r="J30" s="243"/>
      <c r="K30" s="244"/>
      <c r="L30" s="245"/>
      <c r="M30" s="245"/>
      <c r="N30" s="245"/>
      <c r="O30" s="684"/>
      <c r="P30" s="245"/>
      <c r="Q30" s="247"/>
      <c r="R30" s="243"/>
      <c r="S30" s="244"/>
      <c r="T30" s="245"/>
      <c r="U30" s="245"/>
      <c r="V30" s="864"/>
      <c r="W30" s="249"/>
      <c r="X30" s="250"/>
      <c r="Y30" s="251"/>
      <c r="Z30" s="250"/>
      <c r="AA30" s="685"/>
      <c r="AB30" s="250"/>
      <c r="AC30" s="253"/>
      <c r="AD30" s="253"/>
      <c r="AE30" s="253"/>
      <c r="AF30" s="254"/>
      <c r="AG30" s="865"/>
      <c r="AH30" s="256"/>
      <c r="AI30" s="103"/>
      <c r="AJ30" s="102"/>
      <c r="AK30" s="102"/>
      <c r="AL30" s="103"/>
      <c r="AM30" s="104"/>
      <c r="AN30" s="888"/>
      <c r="AO30" s="106"/>
      <c r="AP30" s="866"/>
      <c r="AQ30" s="108"/>
      <c r="AR30" s="109"/>
      <c r="AS30" s="110"/>
      <c r="AT30" s="1140"/>
    </row>
    <row r="31" spans="1:51" s="257" customFormat="1" ht="37.5" customHeight="1" thickBot="1">
      <c r="A31" s="261"/>
      <c r="B31" s="258"/>
      <c r="C31" s="262"/>
      <c r="D31" s="258"/>
      <c r="E31" s="258"/>
      <c r="F31" s="258"/>
      <c r="G31" s="258"/>
      <c r="H31" s="259"/>
      <c r="I31" s="242"/>
      <c r="J31" s="243"/>
      <c r="K31" s="244"/>
      <c r="L31" s="245"/>
      <c r="M31" s="245"/>
      <c r="N31" s="245"/>
      <c r="O31" s="246"/>
      <c r="P31" s="260"/>
      <c r="Q31" s="247"/>
      <c r="R31" s="243"/>
      <c r="S31" s="244"/>
      <c r="T31" s="245"/>
      <c r="U31" s="245"/>
      <c r="V31" s="248"/>
      <c r="W31" s="249"/>
      <c r="X31" s="250"/>
      <c r="Y31" s="251"/>
      <c r="Z31" s="250"/>
      <c r="AA31" s="252"/>
      <c r="AB31" s="250"/>
      <c r="AC31" s="253"/>
      <c r="AD31" s="253"/>
      <c r="AE31" s="253"/>
      <c r="AF31" s="254"/>
      <c r="AG31" s="255"/>
      <c r="AH31" s="256"/>
      <c r="AI31" s="103"/>
      <c r="AJ31" s="102"/>
      <c r="AK31" s="102"/>
      <c r="AL31" s="103"/>
      <c r="AM31" s="104"/>
      <c r="AN31" s="105"/>
      <c r="AO31" s="106"/>
      <c r="AP31" s="107"/>
      <c r="AQ31" s="108"/>
      <c r="AR31" s="109"/>
      <c r="AS31" s="110"/>
      <c r="AT31" s="111"/>
    </row>
    <row r="32" spans="1:51" s="172" customFormat="1" ht="37.5" customHeight="1" thickBot="1">
      <c r="A32" s="140" t="s">
        <v>118</v>
      </c>
      <c r="B32" s="141"/>
      <c r="C32" s="141"/>
      <c r="D32" s="141"/>
      <c r="E32" s="141"/>
      <c r="F32" s="141"/>
      <c r="G32" s="141"/>
      <c r="H32" s="141"/>
      <c r="I32" s="142"/>
      <c r="J32" s="143"/>
      <c r="K32" s="263"/>
      <c r="L32" s="263"/>
      <c r="M32" s="263"/>
      <c r="N32" s="263"/>
      <c r="O32" s="264">
        <f>K32+L32+M32+N32</f>
        <v>0</v>
      </c>
      <c r="P32" s="265">
        <f>SUM(P7:P31)</f>
        <v>0</v>
      </c>
      <c r="Q32" s="266">
        <f>SUM(Q7:Q31)</f>
        <v>0</v>
      </c>
      <c r="R32" s="148"/>
      <c r="S32" s="267"/>
      <c r="T32" s="268"/>
      <c r="U32" s="269"/>
      <c r="V32" s="270">
        <f>S32+T32+U32</f>
        <v>0</v>
      </c>
      <c r="W32" s="271">
        <f t="shared" ref="W32:AB32" si="0">SUM(W7:W31)</f>
        <v>0</v>
      </c>
      <c r="X32" s="272">
        <f t="shared" si="0"/>
        <v>0</v>
      </c>
      <c r="Y32" s="273">
        <f t="shared" si="0"/>
        <v>0</v>
      </c>
      <c r="Z32" s="274">
        <f t="shared" si="0"/>
        <v>0</v>
      </c>
      <c r="AA32" s="275">
        <f t="shared" si="0"/>
        <v>0</v>
      </c>
      <c r="AB32" s="276">
        <f t="shared" si="0"/>
        <v>0</v>
      </c>
      <c r="AC32" s="277">
        <f>V32+W32+X32</f>
        <v>0</v>
      </c>
      <c r="AD32" s="277">
        <f>V32+W32+Y32+AA32</f>
        <v>0</v>
      </c>
      <c r="AE32" s="278">
        <f>V32+W32+X32+Y32+Z32+AA32+AB32</f>
        <v>0</v>
      </c>
      <c r="AF32" s="160">
        <f>IF(S32&gt;0,O32/S32,0)</f>
        <v>0</v>
      </c>
      <c r="AG32" s="161"/>
      <c r="AH32" s="162"/>
      <c r="AI32" s="162"/>
      <c r="AJ32" s="163"/>
      <c r="AK32" s="164"/>
      <c r="AL32" s="164"/>
      <c r="AM32" s="165"/>
      <c r="AN32" s="166"/>
      <c r="AO32" s="38"/>
      <c r="AP32" s="167"/>
      <c r="AQ32" s="168"/>
      <c r="AR32" s="169"/>
      <c r="AS32" s="170">
        <f>V32-AP32</f>
        <v>0</v>
      </c>
      <c r="AT32" s="171">
        <f>V32-AR32</f>
        <v>0</v>
      </c>
      <c r="AV32" s="173"/>
      <c r="AW32" s="173" t="s">
        <v>89</v>
      </c>
      <c r="AX32" s="173" t="s">
        <v>306</v>
      </c>
      <c r="AY32" s="173" t="s">
        <v>90</v>
      </c>
    </row>
    <row r="33" spans="1:46" ht="11.25" customHeight="1" thickBot="1">
      <c r="A33" s="279"/>
      <c r="B33" s="280"/>
      <c r="C33" s="279"/>
      <c r="D33" s="279"/>
      <c r="E33" s="279"/>
      <c r="F33" s="279"/>
      <c r="G33" s="279"/>
      <c r="H33" s="279"/>
      <c r="I33" s="279"/>
      <c r="J33" s="279"/>
      <c r="K33" s="279"/>
      <c r="L33" s="279"/>
      <c r="M33" s="279"/>
      <c r="N33" s="279"/>
      <c r="O33" s="281"/>
      <c r="P33" s="279"/>
      <c r="Q33" s="279"/>
      <c r="R33" s="279"/>
      <c r="S33" s="279"/>
      <c r="T33" s="279"/>
      <c r="U33" s="279"/>
      <c r="V33" s="282"/>
      <c r="W33" s="279"/>
      <c r="X33" s="279"/>
      <c r="Y33" s="279"/>
      <c r="Z33" s="279"/>
      <c r="AA33" s="283"/>
      <c r="AB33" s="279"/>
      <c r="AC33" s="284"/>
      <c r="AD33" s="284"/>
      <c r="AE33" s="285"/>
      <c r="AF33" s="6"/>
      <c r="AH33" s="286"/>
      <c r="AI33" s="279"/>
      <c r="AJ33" s="279"/>
      <c r="AK33" s="287"/>
      <c r="AL33" s="287"/>
      <c r="AP33" s="288"/>
      <c r="AQ33" s="289"/>
      <c r="AR33" s="290"/>
      <c r="AS33" s="279"/>
      <c r="AT33" s="279"/>
    </row>
    <row r="40" spans="1:46">
      <c r="S40" s="5"/>
    </row>
  </sheetData>
  <autoFilter ref="A6:AY6"/>
  <mergeCells count="5">
    <mergeCell ref="K3:Q3"/>
    <mergeCell ref="S3:AF3"/>
    <mergeCell ref="AH3:AN3"/>
    <mergeCell ref="AP3:AT3"/>
    <mergeCell ref="AM5:AN5"/>
  </mergeCells>
  <dataValidations count="1">
    <dataValidation allowBlank="1" showInputMessage="1" showErrorMessage="1" prompt="If we have received a RFQ for this case, or we have created one, please put a &quot;Y&quot; in the cell, otherwise, please leave the cell blank." sqref="G7:G30"/>
  </dataValidations>
  <hyperlinks>
    <hyperlink ref="A3" location="'Taiwan Actions'!A1" display="3) Action Item"/>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
  <sheetViews>
    <sheetView showGridLines="0" zoomScale="85" zoomScaleNormal="85" workbookViewId="0">
      <pane ySplit="1" topLeftCell="A2" activePane="bottomLeft" state="frozen"/>
      <selection activeCell="A39" sqref="A39:U39"/>
      <selection pane="bottomLeft" activeCell="C7" sqref="C7:G9"/>
    </sheetView>
  </sheetViews>
  <sheetFormatPr defaultRowHeight="15.75" customHeight="1"/>
  <cols>
    <col min="1" max="1" width="11.7109375" style="193" customWidth="1"/>
    <col min="2" max="2" width="9.42578125" style="193" customWidth="1"/>
    <col min="3" max="3" width="30.42578125" style="194" bestFit="1" customWidth="1"/>
    <col min="4" max="4" width="38" style="194" customWidth="1"/>
    <col min="5" max="5" width="50" style="194" customWidth="1"/>
    <col min="6" max="6" width="48.7109375" style="195" customWidth="1"/>
    <col min="7" max="7" width="16.42578125" style="196" customWidth="1"/>
    <col min="8" max="8" width="10.5703125" style="197" customWidth="1"/>
    <col min="9" max="9" width="9.5703125" style="197" bestFit="1" customWidth="1"/>
    <col min="10" max="11" width="8.85546875" style="194"/>
    <col min="12" max="251" width="9.28515625" style="194"/>
    <col min="252" max="252" width="8.5703125" style="194" bestFit="1" customWidth="1"/>
    <col min="253" max="253" width="8.42578125" style="194" customWidth="1"/>
    <col min="254" max="254" width="10.5703125" style="194" customWidth="1"/>
    <col min="255" max="255" width="36.7109375" style="194" customWidth="1"/>
    <col min="256" max="256" width="50" style="194" customWidth="1"/>
    <col min="257" max="257" width="48.7109375" style="194" customWidth="1"/>
    <col min="258" max="258" width="16.42578125" style="194" customWidth="1"/>
    <col min="259" max="259" width="10.5703125" style="194" customWidth="1"/>
    <col min="260" max="260" width="8.28515625" style="194" customWidth="1"/>
    <col min="261" max="264" width="9.28515625" style="194" customWidth="1"/>
    <col min="265" max="265" width="13.28515625" style="194" customWidth="1"/>
    <col min="266" max="507" width="9.28515625" style="194"/>
    <col min="508" max="508" width="8.5703125" style="194" bestFit="1" customWidth="1"/>
    <col min="509" max="509" width="8.42578125" style="194" customWidth="1"/>
    <col min="510" max="510" width="10.5703125" style="194" customWidth="1"/>
    <col min="511" max="511" width="36.7109375" style="194" customWidth="1"/>
    <col min="512" max="512" width="50" style="194" customWidth="1"/>
    <col min="513" max="513" width="48.7109375" style="194" customWidth="1"/>
    <col min="514" max="514" width="16.42578125" style="194" customWidth="1"/>
    <col min="515" max="515" width="10.5703125" style="194" customWidth="1"/>
    <col min="516" max="516" width="8.28515625" style="194" customWidth="1"/>
    <col min="517" max="520" width="9.28515625" style="194" customWidth="1"/>
    <col min="521" max="521" width="13.28515625" style="194" customWidth="1"/>
    <col min="522" max="763" width="9.28515625" style="194"/>
    <col min="764" max="764" width="8.5703125" style="194" bestFit="1" customWidth="1"/>
    <col min="765" max="765" width="8.42578125" style="194" customWidth="1"/>
    <col min="766" max="766" width="10.5703125" style="194" customWidth="1"/>
    <col min="767" max="767" width="36.7109375" style="194" customWidth="1"/>
    <col min="768" max="768" width="50" style="194" customWidth="1"/>
    <col min="769" max="769" width="48.7109375" style="194" customWidth="1"/>
    <col min="770" max="770" width="16.42578125" style="194" customWidth="1"/>
    <col min="771" max="771" width="10.5703125" style="194" customWidth="1"/>
    <col min="772" max="772" width="8.28515625" style="194" customWidth="1"/>
    <col min="773" max="776" width="9.28515625" style="194" customWidth="1"/>
    <col min="777" max="777" width="13.28515625" style="194" customWidth="1"/>
    <col min="778" max="1019" width="9.28515625" style="194"/>
    <col min="1020" max="1020" width="8.5703125" style="194" bestFit="1" customWidth="1"/>
    <col min="1021" max="1021" width="8.42578125" style="194" customWidth="1"/>
    <col min="1022" max="1022" width="10.5703125" style="194" customWidth="1"/>
    <col min="1023" max="1023" width="36.7109375" style="194" customWidth="1"/>
    <col min="1024" max="1024" width="50" style="194" customWidth="1"/>
    <col min="1025" max="1025" width="48.7109375" style="194" customWidth="1"/>
    <col min="1026" max="1026" width="16.42578125" style="194" customWidth="1"/>
    <col min="1027" max="1027" width="10.5703125" style="194" customWidth="1"/>
    <col min="1028" max="1028" width="8.28515625" style="194" customWidth="1"/>
    <col min="1029" max="1032" width="9.28515625" style="194" customWidth="1"/>
    <col min="1033" max="1033" width="13.28515625" style="194" customWidth="1"/>
    <col min="1034" max="1275" width="9.28515625" style="194"/>
    <col min="1276" max="1276" width="8.5703125" style="194" bestFit="1" customWidth="1"/>
    <col min="1277" max="1277" width="8.42578125" style="194" customWidth="1"/>
    <col min="1278" max="1278" width="10.5703125" style="194" customWidth="1"/>
    <col min="1279" max="1279" width="36.7109375" style="194" customWidth="1"/>
    <col min="1280" max="1280" width="50" style="194" customWidth="1"/>
    <col min="1281" max="1281" width="48.7109375" style="194" customWidth="1"/>
    <col min="1282" max="1282" width="16.42578125" style="194" customWidth="1"/>
    <col min="1283" max="1283" width="10.5703125" style="194" customWidth="1"/>
    <col min="1284" max="1284" width="8.28515625" style="194" customWidth="1"/>
    <col min="1285" max="1288" width="9.28515625" style="194" customWidth="1"/>
    <col min="1289" max="1289" width="13.28515625" style="194" customWidth="1"/>
    <col min="1290" max="1531" width="9.28515625" style="194"/>
    <col min="1532" max="1532" width="8.5703125" style="194" bestFit="1" customWidth="1"/>
    <col min="1533" max="1533" width="8.42578125" style="194" customWidth="1"/>
    <col min="1534" max="1534" width="10.5703125" style="194" customWidth="1"/>
    <col min="1535" max="1535" width="36.7109375" style="194" customWidth="1"/>
    <col min="1536" max="1536" width="50" style="194" customWidth="1"/>
    <col min="1537" max="1537" width="48.7109375" style="194" customWidth="1"/>
    <col min="1538" max="1538" width="16.42578125" style="194" customWidth="1"/>
    <col min="1539" max="1539" width="10.5703125" style="194" customWidth="1"/>
    <col min="1540" max="1540" width="8.28515625" style="194" customWidth="1"/>
    <col min="1541" max="1544" width="9.28515625" style="194" customWidth="1"/>
    <col min="1545" max="1545" width="13.28515625" style="194" customWidth="1"/>
    <col min="1546" max="1787" width="9.28515625" style="194"/>
    <col min="1788" max="1788" width="8.5703125" style="194" bestFit="1" customWidth="1"/>
    <col min="1789" max="1789" width="8.42578125" style="194" customWidth="1"/>
    <col min="1790" max="1790" width="10.5703125" style="194" customWidth="1"/>
    <col min="1791" max="1791" width="36.7109375" style="194" customWidth="1"/>
    <col min="1792" max="1792" width="50" style="194" customWidth="1"/>
    <col min="1793" max="1793" width="48.7109375" style="194" customWidth="1"/>
    <col min="1794" max="1794" width="16.42578125" style="194" customWidth="1"/>
    <col min="1795" max="1795" width="10.5703125" style="194" customWidth="1"/>
    <col min="1796" max="1796" width="8.28515625" style="194" customWidth="1"/>
    <col min="1797" max="1800" width="9.28515625" style="194" customWidth="1"/>
    <col min="1801" max="1801" width="13.28515625" style="194" customWidth="1"/>
    <col min="1802" max="2043" width="9.28515625" style="194"/>
    <col min="2044" max="2044" width="8.5703125" style="194" bestFit="1" customWidth="1"/>
    <col min="2045" max="2045" width="8.42578125" style="194" customWidth="1"/>
    <col min="2046" max="2046" width="10.5703125" style="194" customWidth="1"/>
    <col min="2047" max="2047" width="36.7109375" style="194" customWidth="1"/>
    <col min="2048" max="2048" width="50" style="194" customWidth="1"/>
    <col min="2049" max="2049" width="48.7109375" style="194" customWidth="1"/>
    <col min="2050" max="2050" width="16.42578125" style="194" customWidth="1"/>
    <col min="2051" max="2051" width="10.5703125" style="194" customWidth="1"/>
    <col min="2052" max="2052" width="8.28515625" style="194" customWidth="1"/>
    <col min="2053" max="2056" width="9.28515625" style="194" customWidth="1"/>
    <col min="2057" max="2057" width="13.28515625" style="194" customWidth="1"/>
    <col min="2058" max="2299" width="9.28515625" style="194"/>
    <col min="2300" max="2300" width="8.5703125" style="194" bestFit="1" customWidth="1"/>
    <col min="2301" max="2301" width="8.42578125" style="194" customWidth="1"/>
    <col min="2302" max="2302" width="10.5703125" style="194" customWidth="1"/>
    <col min="2303" max="2303" width="36.7109375" style="194" customWidth="1"/>
    <col min="2304" max="2304" width="50" style="194" customWidth="1"/>
    <col min="2305" max="2305" width="48.7109375" style="194" customWidth="1"/>
    <col min="2306" max="2306" width="16.42578125" style="194" customWidth="1"/>
    <col min="2307" max="2307" width="10.5703125" style="194" customWidth="1"/>
    <col min="2308" max="2308" width="8.28515625" style="194" customWidth="1"/>
    <col min="2309" max="2312" width="9.28515625" style="194" customWidth="1"/>
    <col min="2313" max="2313" width="13.28515625" style="194" customWidth="1"/>
    <col min="2314" max="2555" width="9.28515625" style="194"/>
    <col min="2556" max="2556" width="8.5703125" style="194" bestFit="1" customWidth="1"/>
    <col min="2557" max="2557" width="8.42578125" style="194" customWidth="1"/>
    <col min="2558" max="2558" width="10.5703125" style="194" customWidth="1"/>
    <col min="2559" max="2559" width="36.7109375" style="194" customWidth="1"/>
    <col min="2560" max="2560" width="50" style="194" customWidth="1"/>
    <col min="2561" max="2561" width="48.7109375" style="194" customWidth="1"/>
    <col min="2562" max="2562" width="16.42578125" style="194" customWidth="1"/>
    <col min="2563" max="2563" width="10.5703125" style="194" customWidth="1"/>
    <col min="2564" max="2564" width="8.28515625" style="194" customWidth="1"/>
    <col min="2565" max="2568" width="9.28515625" style="194" customWidth="1"/>
    <col min="2569" max="2569" width="13.28515625" style="194" customWidth="1"/>
    <col min="2570" max="2811" width="9.28515625" style="194"/>
    <col min="2812" max="2812" width="8.5703125" style="194" bestFit="1" customWidth="1"/>
    <col min="2813" max="2813" width="8.42578125" style="194" customWidth="1"/>
    <col min="2814" max="2814" width="10.5703125" style="194" customWidth="1"/>
    <col min="2815" max="2815" width="36.7109375" style="194" customWidth="1"/>
    <col min="2816" max="2816" width="50" style="194" customWidth="1"/>
    <col min="2817" max="2817" width="48.7109375" style="194" customWidth="1"/>
    <col min="2818" max="2818" width="16.42578125" style="194" customWidth="1"/>
    <col min="2819" max="2819" width="10.5703125" style="194" customWidth="1"/>
    <col min="2820" max="2820" width="8.28515625" style="194" customWidth="1"/>
    <col min="2821" max="2824" width="9.28515625" style="194" customWidth="1"/>
    <col min="2825" max="2825" width="13.28515625" style="194" customWidth="1"/>
    <col min="2826" max="3067" width="9.28515625" style="194"/>
    <col min="3068" max="3068" width="8.5703125" style="194" bestFit="1" customWidth="1"/>
    <col min="3069" max="3069" width="8.42578125" style="194" customWidth="1"/>
    <col min="3070" max="3070" width="10.5703125" style="194" customWidth="1"/>
    <col min="3071" max="3071" width="36.7109375" style="194" customWidth="1"/>
    <col min="3072" max="3072" width="50" style="194" customWidth="1"/>
    <col min="3073" max="3073" width="48.7109375" style="194" customWidth="1"/>
    <col min="3074" max="3074" width="16.42578125" style="194" customWidth="1"/>
    <col min="3075" max="3075" width="10.5703125" style="194" customWidth="1"/>
    <col min="3076" max="3076" width="8.28515625" style="194" customWidth="1"/>
    <col min="3077" max="3080" width="9.28515625" style="194" customWidth="1"/>
    <col min="3081" max="3081" width="13.28515625" style="194" customWidth="1"/>
    <col min="3082" max="3323" width="9.28515625" style="194"/>
    <col min="3324" max="3324" width="8.5703125" style="194" bestFit="1" customWidth="1"/>
    <col min="3325" max="3325" width="8.42578125" style="194" customWidth="1"/>
    <col min="3326" max="3326" width="10.5703125" style="194" customWidth="1"/>
    <col min="3327" max="3327" width="36.7109375" style="194" customWidth="1"/>
    <col min="3328" max="3328" width="50" style="194" customWidth="1"/>
    <col min="3329" max="3329" width="48.7109375" style="194" customWidth="1"/>
    <col min="3330" max="3330" width="16.42578125" style="194" customWidth="1"/>
    <col min="3331" max="3331" width="10.5703125" style="194" customWidth="1"/>
    <col min="3332" max="3332" width="8.28515625" style="194" customWidth="1"/>
    <col min="3333" max="3336" width="9.28515625" style="194" customWidth="1"/>
    <col min="3337" max="3337" width="13.28515625" style="194" customWidth="1"/>
    <col min="3338" max="3579" width="9.28515625" style="194"/>
    <col min="3580" max="3580" width="8.5703125" style="194" bestFit="1" customWidth="1"/>
    <col min="3581" max="3581" width="8.42578125" style="194" customWidth="1"/>
    <col min="3582" max="3582" width="10.5703125" style="194" customWidth="1"/>
    <col min="3583" max="3583" width="36.7109375" style="194" customWidth="1"/>
    <col min="3584" max="3584" width="50" style="194" customWidth="1"/>
    <col min="3585" max="3585" width="48.7109375" style="194" customWidth="1"/>
    <col min="3586" max="3586" width="16.42578125" style="194" customWidth="1"/>
    <col min="3587" max="3587" width="10.5703125" style="194" customWidth="1"/>
    <col min="3588" max="3588" width="8.28515625" style="194" customWidth="1"/>
    <col min="3589" max="3592" width="9.28515625" style="194" customWidth="1"/>
    <col min="3593" max="3593" width="13.28515625" style="194" customWidth="1"/>
    <col min="3594" max="3835" width="9.28515625" style="194"/>
    <col min="3836" max="3836" width="8.5703125" style="194" bestFit="1" customWidth="1"/>
    <col min="3837" max="3837" width="8.42578125" style="194" customWidth="1"/>
    <col min="3838" max="3838" width="10.5703125" style="194" customWidth="1"/>
    <col min="3839" max="3839" width="36.7109375" style="194" customWidth="1"/>
    <col min="3840" max="3840" width="50" style="194" customWidth="1"/>
    <col min="3841" max="3841" width="48.7109375" style="194" customWidth="1"/>
    <col min="3842" max="3842" width="16.42578125" style="194" customWidth="1"/>
    <col min="3843" max="3843" width="10.5703125" style="194" customWidth="1"/>
    <col min="3844" max="3844" width="8.28515625" style="194" customWidth="1"/>
    <col min="3845" max="3848" width="9.28515625" style="194" customWidth="1"/>
    <col min="3849" max="3849" width="13.28515625" style="194" customWidth="1"/>
    <col min="3850" max="4091" width="9.28515625" style="194"/>
    <col min="4092" max="4092" width="8.5703125" style="194" bestFit="1" customWidth="1"/>
    <col min="4093" max="4093" width="8.42578125" style="194" customWidth="1"/>
    <col min="4094" max="4094" width="10.5703125" style="194" customWidth="1"/>
    <col min="4095" max="4095" width="36.7109375" style="194" customWidth="1"/>
    <col min="4096" max="4096" width="50" style="194" customWidth="1"/>
    <col min="4097" max="4097" width="48.7109375" style="194" customWidth="1"/>
    <col min="4098" max="4098" width="16.42578125" style="194" customWidth="1"/>
    <col min="4099" max="4099" width="10.5703125" style="194" customWidth="1"/>
    <col min="4100" max="4100" width="8.28515625" style="194" customWidth="1"/>
    <col min="4101" max="4104" width="9.28515625" style="194" customWidth="1"/>
    <col min="4105" max="4105" width="13.28515625" style="194" customWidth="1"/>
    <col min="4106" max="4347" width="9.28515625" style="194"/>
    <col min="4348" max="4348" width="8.5703125" style="194" bestFit="1" customWidth="1"/>
    <col min="4349" max="4349" width="8.42578125" style="194" customWidth="1"/>
    <col min="4350" max="4350" width="10.5703125" style="194" customWidth="1"/>
    <col min="4351" max="4351" width="36.7109375" style="194" customWidth="1"/>
    <col min="4352" max="4352" width="50" style="194" customWidth="1"/>
    <col min="4353" max="4353" width="48.7109375" style="194" customWidth="1"/>
    <col min="4354" max="4354" width="16.42578125" style="194" customWidth="1"/>
    <col min="4355" max="4355" width="10.5703125" style="194" customWidth="1"/>
    <col min="4356" max="4356" width="8.28515625" style="194" customWidth="1"/>
    <col min="4357" max="4360" width="9.28515625" style="194" customWidth="1"/>
    <col min="4361" max="4361" width="13.28515625" style="194" customWidth="1"/>
    <col min="4362" max="4603" width="9.28515625" style="194"/>
    <col min="4604" max="4604" width="8.5703125" style="194" bestFit="1" customWidth="1"/>
    <col min="4605" max="4605" width="8.42578125" style="194" customWidth="1"/>
    <col min="4606" max="4606" width="10.5703125" style="194" customWidth="1"/>
    <col min="4607" max="4607" width="36.7109375" style="194" customWidth="1"/>
    <col min="4608" max="4608" width="50" style="194" customWidth="1"/>
    <col min="4609" max="4609" width="48.7109375" style="194" customWidth="1"/>
    <col min="4610" max="4610" width="16.42578125" style="194" customWidth="1"/>
    <col min="4611" max="4611" width="10.5703125" style="194" customWidth="1"/>
    <col min="4612" max="4612" width="8.28515625" style="194" customWidth="1"/>
    <col min="4613" max="4616" width="9.28515625" style="194" customWidth="1"/>
    <col min="4617" max="4617" width="13.28515625" style="194" customWidth="1"/>
    <col min="4618" max="4859" width="9.28515625" style="194"/>
    <col min="4860" max="4860" width="8.5703125" style="194" bestFit="1" customWidth="1"/>
    <col min="4861" max="4861" width="8.42578125" style="194" customWidth="1"/>
    <col min="4862" max="4862" width="10.5703125" style="194" customWidth="1"/>
    <col min="4863" max="4863" width="36.7109375" style="194" customWidth="1"/>
    <col min="4864" max="4864" width="50" style="194" customWidth="1"/>
    <col min="4865" max="4865" width="48.7109375" style="194" customWidth="1"/>
    <col min="4866" max="4866" width="16.42578125" style="194" customWidth="1"/>
    <col min="4867" max="4867" width="10.5703125" style="194" customWidth="1"/>
    <col min="4868" max="4868" width="8.28515625" style="194" customWidth="1"/>
    <col min="4869" max="4872" width="9.28515625" style="194" customWidth="1"/>
    <col min="4873" max="4873" width="13.28515625" style="194" customWidth="1"/>
    <col min="4874" max="5115" width="9.28515625" style="194"/>
    <col min="5116" max="5116" width="8.5703125" style="194" bestFit="1" customWidth="1"/>
    <col min="5117" max="5117" width="8.42578125" style="194" customWidth="1"/>
    <col min="5118" max="5118" width="10.5703125" style="194" customWidth="1"/>
    <col min="5119" max="5119" width="36.7109375" style="194" customWidth="1"/>
    <col min="5120" max="5120" width="50" style="194" customWidth="1"/>
    <col min="5121" max="5121" width="48.7109375" style="194" customWidth="1"/>
    <col min="5122" max="5122" width="16.42578125" style="194" customWidth="1"/>
    <col min="5123" max="5123" width="10.5703125" style="194" customWidth="1"/>
    <col min="5124" max="5124" width="8.28515625" style="194" customWidth="1"/>
    <col min="5125" max="5128" width="9.28515625" style="194" customWidth="1"/>
    <col min="5129" max="5129" width="13.28515625" style="194" customWidth="1"/>
    <col min="5130" max="5371" width="9.28515625" style="194"/>
    <col min="5372" max="5372" width="8.5703125" style="194" bestFit="1" customWidth="1"/>
    <col min="5373" max="5373" width="8.42578125" style="194" customWidth="1"/>
    <col min="5374" max="5374" width="10.5703125" style="194" customWidth="1"/>
    <col min="5375" max="5375" width="36.7109375" style="194" customWidth="1"/>
    <col min="5376" max="5376" width="50" style="194" customWidth="1"/>
    <col min="5377" max="5377" width="48.7109375" style="194" customWidth="1"/>
    <col min="5378" max="5378" width="16.42578125" style="194" customWidth="1"/>
    <col min="5379" max="5379" width="10.5703125" style="194" customWidth="1"/>
    <col min="5380" max="5380" width="8.28515625" style="194" customWidth="1"/>
    <col min="5381" max="5384" width="9.28515625" style="194" customWidth="1"/>
    <col min="5385" max="5385" width="13.28515625" style="194" customWidth="1"/>
    <col min="5386" max="5627" width="9.28515625" style="194"/>
    <col min="5628" max="5628" width="8.5703125" style="194" bestFit="1" customWidth="1"/>
    <col min="5629" max="5629" width="8.42578125" style="194" customWidth="1"/>
    <col min="5630" max="5630" width="10.5703125" style="194" customWidth="1"/>
    <col min="5631" max="5631" width="36.7109375" style="194" customWidth="1"/>
    <col min="5632" max="5632" width="50" style="194" customWidth="1"/>
    <col min="5633" max="5633" width="48.7109375" style="194" customWidth="1"/>
    <col min="5634" max="5634" width="16.42578125" style="194" customWidth="1"/>
    <col min="5635" max="5635" width="10.5703125" style="194" customWidth="1"/>
    <col min="5636" max="5636" width="8.28515625" style="194" customWidth="1"/>
    <col min="5637" max="5640" width="9.28515625" style="194" customWidth="1"/>
    <col min="5641" max="5641" width="13.28515625" style="194" customWidth="1"/>
    <col min="5642" max="5883" width="9.28515625" style="194"/>
    <col min="5884" max="5884" width="8.5703125" style="194" bestFit="1" customWidth="1"/>
    <col min="5885" max="5885" width="8.42578125" style="194" customWidth="1"/>
    <col min="5886" max="5886" width="10.5703125" style="194" customWidth="1"/>
    <col min="5887" max="5887" width="36.7109375" style="194" customWidth="1"/>
    <col min="5888" max="5888" width="50" style="194" customWidth="1"/>
    <col min="5889" max="5889" width="48.7109375" style="194" customWidth="1"/>
    <col min="5890" max="5890" width="16.42578125" style="194" customWidth="1"/>
    <col min="5891" max="5891" width="10.5703125" style="194" customWidth="1"/>
    <col min="5892" max="5892" width="8.28515625" style="194" customWidth="1"/>
    <col min="5893" max="5896" width="9.28515625" style="194" customWidth="1"/>
    <col min="5897" max="5897" width="13.28515625" style="194" customWidth="1"/>
    <col min="5898" max="6139" width="9.28515625" style="194"/>
    <col min="6140" max="6140" width="8.5703125" style="194" bestFit="1" customWidth="1"/>
    <col min="6141" max="6141" width="8.42578125" style="194" customWidth="1"/>
    <col min="6142" max="6142" width="10.5703125" style="194" customWidth="1"/>
    <col min="6143" max="6143" width="36.7109375" style="194" customWidth="1"/>
    <col min="6144" max="6144" width="50" style="194" customWidth="1"/>
    <col min="6145" max="6145" width="48.7109375" style="194" customWidth="1"/>
    <col min="6146" max="6146" width="16.42578125" style="194" customWidth="1"/>
    <col min="6147" max="6147" width="10.5703125" style="194" customWidth="1"/>
    <col min="6148" max="6148" width="8.28515625" style="194" customWidth="1"/>
    <col min="6149" max="6152" width="9.28515625" style="194" customWidth="1"/>
    <col min="6153" max="6153" width="13.28515625" style="194" customWidth="1"/>
    <col min="6154" max="6395" width="9.28515625" style="194"/>
    <col min="6396" max="6396" width="8.5703125" style="194" bestFit="1" customWidth="1"/>
    <col min="6397" max="6397" width="8.42578125" style="194" customWidth="1"/>
    <col min="6398" max="6398" width="10.5703125" style="194" customWidth="1"/>
    <col min="6399" max="6399" width="36.7109375" style="194" customWidth="1"/>
    <col min="6400" max="6400" width="50" style="194" customWidth="1"/>
    <col min="6401" max="6401" width="48.7109375" style="194" customWidth="1"/>
    <col min="6402" max="6402" width="16.42578125" style="194" customWidth="1"/>
    <col min="6403" max="6403" width="10.5703125" style="194" customWidth="1"/>
    <col min="6404" max="6404" width="8.28515625" style="194" customWidth="1"/>
    <col min="6405" max="6408" width="9.28515625" style="194" customWidth="1"/>
    <col min="6409" max="6409" width="13.28515625" style="194" customWidth="1"/>
    <col min="6410" max="6651" width="9.28515625" style="194"/>
    <col min="6652" max="6652" width="8.5703125" style="194" bestFit="1" customWidth="1"/>
    <col min="6653" max="6653" width="8.42578125" style="194" customWidth="1"/>
    <col min="6654" max="6654" width="10.5703125" style="194" customWidth="1"/>
    <col min="6655" max="6655" width="36.7109375" style="194" customWidth="1"/>
    <col min="6656" max="6656" width="50" style="194" customWidth="1"/>
    <col min="6657" max="6657" width="48.7109375" style="194" customWidth="1"/>
    <col min="6658" max="6658" width="16.42578125" style="194" customWidth="1"/>
    <col min="6659" max="6659" width="10.5703125" style="194" customWidth="1"/>
    <col min="6660" max="6660" width="8.28515625" style="194" customWidth="1"/>
    <col min="6661" max="6664" width="9.28515625" style="194" customWidth="1"/>
    <col min="6665" max="6665" width="13.28515625" style="194" customWidth="1"/>
    <col min="6666" max="6907" width="9.28515625" style="194"/>
    <col min="6908" max="6908" width="8.5703125" style="194" bestFit="1" customWidth="1"/>
    <col min="6909" max="6909" width="8.42578125" style="194" customWidth="1"/>
    <col min="6910" max="6910" width="10.5703125" style="194" customWidth="1"/>
    <col min="6911" max="6911" width="36.7109375" style="194" customWidth="1"/>
    <col min="6912" max="6912" width="50" style="194" customWidth="1"/>
    <col min="6913" max="6913" width="48.7109375" style="194" customWidth="1"/>
    <col min="6914" max="6914" width="16.42578125" style="194" customWidth="1"/>
    <col min="6915" max="6915" width="10.5703125" style="194" customWidth="1"/>
    <col min="6916" max="6916" width="8.28515625" style="194" customWidth="1"/>
    <col min="6917" max="6920" width="9.28515625" style="194" customWidth="1"/>
    <col min="6921" max="6921" width="13.28515625" style="194" customWidth="1"/>
    <col min="6922" max="7163" width="9.28515625" style="194"/>
    <col min="7164" max="7164" width="8.5703125" style="194" bestFit="1" customWidth="1"/>
    <col min="7165" max="7165" width="8.42578125" style="194" customWidth="1"/>
    <col min="7166" max="7166" width="10.5703125" style="194" customWidth="1"/>
    <col min="7167" max="7167" width="36.7109375" style="194" customWidth="1"/>
    <col min="7168" max="7168" width="50" style="194" customWidth="1"/>
    <col min="7169" max="7169" width="48.7109375" style="194" customWidth="1"/>
    <col min="7170" max="7170" width="16.42578125" style="194" customWidth="1"/>
    <col min="7171" max="7171" width="10.5703125" style="194" customWidth="1"/>
    <col min="7172" max="7172" width="8.28515625" style="194" customWidth="1"/>
    <col min="7173" max="7176" width="9.28515625" style="194" customWidth="1"/>
    <col min="7177" max="7177" width="13.28515625" style="194" customWidth="1"/>
    <col min="7178" max="7419" width="9.28515625" style="194"/>
    <col min="7420" max="7420" width="8.5703125" style="194" bestFit="1" customWidth="1"/>
    <col min="7421" max="7421" width="8.42578125" style="194" customWidth="1"/>
    <col min="7422" max="7422" width="10.5703125" style="194" customWidth="1"/>
    <col min="7423" max="7423" width="36.7109375" style="194" customWidth="1"/>
    <col min="7424" max="7424" width="50" style="194" customWidth="1"/>
    <col min="7425" max="7425" width="48.7109375" style="194" customWidth="1"/>
    <col min="7426" max="7426" width="16.42578125" style="194" customWidth="1"/>
    <col min="7427" max="7427" width="10.5703125" style="194" customWidth="1"/>
    <col min="7428" max="7428" width="8.28515625" style="194" customWidth="1"/>
    <col min="7429" max="7432" width="9.28515625" style="194" customWidth="1"/>
    <col min="7433" max="7433" width="13.28515625" style="194" customWidth="1"/>
    <col min="7434" max="7675" width="9.28515625" style="194"/>
    <col min="7676" max="7676" width="8.5703125" style="194" bestFit="1" customWidth="1"/>
    <col min="7677" max="7677" width="8.42578125" style="194" customWidth="1"/>
    <col min="7678" max="7678" width="10.5703125" style="194" customWidth="1"/>
    <col min="7679" max="7679" width="36.7109375" style="194" customWidth="1"/>
    <col min="7680" max="7680" width="50" style="194" customWidth="1"/>
    <col min="7681" max="7681" width="48.7109375" style="194" customWidth="1"/>
    <col min="7682" max="7682" width="16.42578125" style="194" customWidth="1"/>
    <col min="7683" max="7683" width="10.5703125" style="194" customWidth="1"/>
    <col min="7684" max="7684" width="8.28515625" style="194" customWidth="1"/>
    <col min="7685" max="7688" width="9.28515625" style="194" customWidth="1"/>
    <col min="7689" max="7689" width="13.28515625" style="194" customWidth="1"/>
    <col min="7690" max="7931" width="9.28515625" style="194"/>
    <col min="7932" max="7932" width="8.5703125" style="194" bestFit="1" customWidth="1"/>
    <col min="7933" max="7933" width="8.42578125" style="194" customWidth="1"/>
    <col min="7934" max="7934" width="10.5703125" style="194" customWidth="1"/>
    <col min="7935" max="7935" width="36.7109375" style="194" customWidth="1"/>
    <col min="7936" max="7936" width="50" style="194" customWidth="1"/>
    <col min="7937" max="7937" width="48.7109375" style="194" customWidth="1"/>
    <col min="7938" max="7938" width="16.42578125" style="194" customWidth="1"/>
    <col min="7939" max="7939" width="10.5703125" style="194" customWidth="1"/>
    <col min="7940" max="7940" width="8.28515625" style="194" customWidth="1"/>
    <col min="7941" max="7944" width="9.28515625" style="194" customWidth="1"/>
    <col min="7945" max="7945" width="13.28515625" style="194" customWidth="1"/>
    <col min="7946" max="8187" width="9.28515625" style="194"/>
    <col min="8188" max="8188" width="8.5703125" style="194" bestFit="1" customWidth="1"/>
    <col min="8189" max="8189" width="8.42578125" style="194" customWidth="1"/>
    <col min="8190" max="8190" width="10.5703125" style="194" customWidth="1"/>
    <col min="8191" max="8191" width="36.7109375" style="194" customWidth="1"/>
    <col min="8192" max="8192" width="50" style="194" customWidth="1"/>
    <col min="8193" max="8193" width="48.7109375" style="194" customWidth="1"/>
    <col min="8194" max="8194" width="16.42578125" style="194" customWidth="1"/>
    <col min="8195" max="8195" width="10.5703125" style="194" customWidth="1"/>
    <col min="8196" max="8196" width="8.28515625" style="194" customWidth="1"/>
    <col min="8197" max="8200" width="9.28515625" style="194" customWidth="1"/>
    <col min="8201" max="8201" width="13.28515625" style="194" customWidth="1"/>
    <col min="8202" max="8443" width="9.28515625" style="194"/>
    <col min="8444" max="8444" width="8.5703125" style="194" bestFit="1" customWidth="1"/>
    <col min="8445" max="8445" width="8.42578125" style="194" customWidth="1"/>
    <col min="8446" max="8446" width="10.5703125" style="194" customWidth="1"/>
    <col min="8447" max="8447" width="36.7109375" style="194" customWidth="1"/>
    <col min="8448" max="8448" width="50" style="194" customWidth="1"/>
    <col min="8449" max="8449" width="48.7109375" style="194" customWidth="1"/>
    <col min="8450" max="8450" width="16.42578125" style="194" customWidth="1"/>
    <col min="8451" max="8451" width="10.5703125" style="194" customWidth="1"/>
    <col min="8452" max="8452" width="8.28515625" style="194" customWidth="1"/>
    <col min="8453" max="8456" width="9.28515625" style="194" customWidth="1"/>
    <col min="8457" max="8457" width="13.28515625" style="194" customWidth="1"/>
    <col min="8458" max="8699" width="9.28515625" style="194"/>
    <col min="8700" max="8700" width="8.5703125" style="194" bestFit="1" customWidth="1"/>
    <col min="8701" max="8701" width="8.42578125" style="194" customWidth="1"/>
    <col min="8702" max="8702" width="10.5703125" style="194" customWidth="1"/>
    <col min="8703" max="8703" width="36.7109375" style="194" customWidth="1"/>
    <col min="8704" max="8704" width="50" style="194" customWidth="1"/>
    <col min="8705" max="8705" width="48.7109375" style="194" customWidth="1"/>
    <col min="8706" max="8706" width="16.42578125" style="194" customWidth="1"/>
    <col min="8707" max="8707" width="10.5703125" style="194" customWidth="1"/>
    <col min="8708" max="8708" width="8.28515625" style="194" customWidth="1"/>
    <col min="8709" max="8712" width="9.28515625" style="194" customWidth="1"/>
    <col min="8713" max="8713" width="13.28515625" style="194" customWidth="1"/>
    <col min="8714" max="8955" width="9.28515625" style="194"/>
    <col min="8956" max="8956" width="8.5703125" style="194" bestFit="1" customWidth="1"/>
    <col min="8957" max="8957" width="8.42578125" style="194" customWidth="1"/>
    <col min="8958" max="8958" width="10.5703125" style="194" customWidth="1"/>
    <col min="8959" max="8959" width="36.7109375" style="194" customWidth="1"/>
    <col min="8960" max="8960" width="50" style="194" customWidth="1"/>
    <col min="8961" max="8961" width="48.7109375" style="194" customWidth="1"/>
    <col min="8962" max="8962" width="16.42578125" style="194" customWidth="1"/>
    <col min="8963" max="8963" width="10.5703125" style="194" customWidth="1"/>
    <col min="8964" max="8964" width="8.28515625" style="194" customWidth="1"/>
    <col min="8965" max="8968" width="9.28515625" style="194" customWidth="1"/>
    <col min="8969" max="8969" width="13.28515625" style="194" customWidth="1"/>
    <col min="8970" max="9211" width="9.28515625" style="194"/>
    <col min="9212" max="9212" width="8.5703125" style="194" bestFit="1" customWidth="1"/>
    <col min="9213" max="9213" width="8.42578125" style="194" customWidth="1"/>
    <col min="9214" max="9214" width="10.5703125" style="194" customWidth="1"/>
    <col min="9215" max="9215" width="36.7109375" style="194" customWidth="1"/>
    <col min="9216" max="9216" width="50" style="194" customWidth="1"/>
    <col min="9217" max="9217" width="48.7109375" style="194" customWidth="1"/>
    <col min="9218" max="9218" width="16.42578125" style="194" customWidth="1"/>
    <col min="9219" max="9219" width="10.5703125" style="194" customWidth="1"/>
    <col min="9220" max="9220" width="8.28515625" style="194" customWidth="1"/>
    <col min="9221" max="9224" width="9.28515625" style="194" customWidth="1"/>
    <col min="9225" max="9225" width="13.28515625" style="194" customWidth="1"/>
    <col min="9226" max="9467" width="9.28515625" style="194"/>
    <col min="9468" max="9468" width="8.5703125" style="194" bestFit="1" customWidth="1"/>
    <col min="9469" max="9469" width="8.42578125" style="194" customWidth="1"/>
    <col min="9470" max="9470" width="10.5703125" style="194" customWidth="1"/>
    <col min="9471" max="9471" width="36.7109375" style="194" customWidth="1"/>
    <col min="9472" max="9472" width="50" style="194" customWidth="1"/>
    <col min="9473" max="9473" width="48.7109375" style="194" customWidth="1"/>
    <col min="9474" max="9474" width="16.42578125" style="194" customWidth="1"/>
    <col min="9475" max="9475" width="10.5703125" style="194" customWidth="1"/>
    <col min="9476" max="9476" width="8.28515625" style="194" customWidth="1"/>
    <col min="9477" max="9480" width="9.28515625" style="194" customWidth="1"/>
    <col min="9481" max="9481" width="13.28515625" style="194" customWidth="1"/>
    <col min="9482" max="9723" width="9.28515625" style="194"/>
    <col min="9724" max="9724" width="8.5703125" style="194" bestFit="1" customWidth="1"/>
    <col min="9725" max="9725" width="8.42578125" style="194" customWidth="1"/>
    <col min="9726" max="9726" width="10.5703125" style="194" customWidth="1"/>
    <col min="9727" max="9727" width="36.7109375" style="194" customWidth="1"/>
    <col min="9728" max="9728" width="50" style="194" customWidth="1"/>
    <col min="9729" max="9729" width="48.7109375" style="194" customWidth="1"/>
    <col min="9730" max="9730" width="16.42578125" style="194" customWidth="1"/>
    <col min="9731" max="9731" width="10.5703125" style="194" customWidth="1"/>
    <col min="9732" max="9732" width="8.28515625" style="194" customWidth="1"/>
    <col min="9733" max="9736" width="9.28515625" style="194" customWidth="1"/>
    <col min="9737" max="9737" width="13.28515625" style="194" customWidth="1"/>
    <col min="9738" max="9979" width="9.28515625" style="194"/>
    <col min="9980" max="9980" width="8.5703125" style="194" bestFit="1" customWidth="1"/>
    <col min="9981" max="9981" width="8.42578125" style="194" customWidth="1"/>
    <col min="9982" max="9982" width="10.5703125" style="194" customWidth="1"/>
    <col min="9983" max="9983" width="36.7109375" style="194" customWidth="1"/>
    <col min="9984" max="9984" width="50" style="194" customWidth="1"/>
    <col min="9985" max="9985" width="48.7109375" style="194" customWidth="1"/>
    <col min="9986" max="9986" width="16.42578125" style="194" customWidth="1"/>
    <col min="9987" max="9987" width="10.5703125" style="194" customWidth="1"/>
    <col min="9988" max="9988" width="8.28515625" style="194" customWidth="1"/>
    <col min="9989" max="9992" width="9.28515625" style="194" customWidth="1"/>
    <col min="9993" max="9993" width="13.28515625" style="194" customWidth="1"/>
    <col min="9994" max="10235" width="9.28515625" style="194"/>
    <col min="10236" max="10236" width="8.5703125" style="194" bestFit="1" customWidth="1"/>
    <col min="10237" max="10237" width="8.42578125" style="194" customWidth="1"/>
    <col min="10238" max="10238" width="10.5703125" style="194" customWidth="1"/>
    <col min="10239" max="10239" width="36.7109375" style="194" customWidth="1"/>
    <col min="10240" max="10240" width="50" style="194" customWidth="1"/>
    <col min="10241" max="10241" width="48.7109375" style="194" customWidth="1"/>
    <col min="10242" max="10242" width="16.42578125" style="194" customWidth="1"/>
    <col min="10243" max="10243" width="10.5703125" style="194" customWidth="1"/>
    <col min="10244" max="10244" width="8.28515625" style="194" customWidth="1"/>
    <col min="10245" max="10248" width="9.28515625" style="194" customWidth="1"/>
    <col min="10249" max="10249" width="13.28515625" style="194" customWidth="1"/>
    <col min="10250" max="10491" width="9.28515625" style="194"/>
    <col min="10492" max="10492" width="8.5703125" style="194" bestFit="1" customWidth="1"/>
    <col min="10493" max="10493" width="8.42578125" style="194" customWidth="1"/>
    <col min="10494" max="10494" width="10.5703125" style="194" customWidth="1"/>
    <col min="10495" max="10495" width="36.7109375" style="194" customWidth="1"/>
    <col min="10496" max="10496" width="50" style="194" customWidth="1"/>
    <col min="10497" max="10497" width="48.7109375" style="194" customWidth="1"/>
    <col min="10498" max="10498" width="16.42578125" style="194" customWidth="1"/>
    <col min="10499" max="10499" width="10.5703125" style="194" customWidth="1"/>
    <col min="10500" max="10500" width="8.28515625" style="194" customWidth="1"/>
    <col min="10501" max="10504" width="9.28515625" style="194" customWidth="1"/>
    <col min="10505" max="10505" width="13.28515625" style="194" customWidth="1"/>
    <col min="10506" max="10747" width="9.28515625" style="194"/>
    <col min="10748" max="10748" width="8.5703125" style="194" bestFit="1" customWidth="1"/>
    <col min="10749" max="10749" width="8.42578125" style="194" customWidth="1"/>
    <col min="10750" max="10750" width="10.5703125" style="194" customWidth="1"/>
    <col min="10751" max="10751" width="36.7109375" style="194" customWidth="1"/>
    <col min="10752" max="10752" width="50" style="194" customWidth="1"/>
    <col min="10753" max="10753" width="48.7109375" style="194" customWidth="1"/>
    <col min="10754" max="10754" width="16.42578125" style="194" customWidth="1"/>
    <col min="10755" max="10755" width="10.5703125" style="194" customWidth="1"/>
    <col min="10756" max="10756" width="8.28515625" style="194" customWidth="1"/>
    <col min="10757" max="10760" width="9.28515625" style="194" customWidth="1"/>
    <col min="10761" max="10761" width="13.28515625" style="194" customWidth="1"/>
    <col min="10762" max="11003" width="9.28515625" style="194"/>
    <col min="11004" max="11004" width="8.5703125" style="194" bestFit="1" customWidth="1"/>
    <col min="11005" max="11005" width="8.42578125" style="194" customWidth="1"/>
    <col min="11006" max="11006" width="10.5703125" style="194" customWidth="1"/>
    <col min="11007" max="11007" width="36.7109375" style="194" customWidth="1"/>
    <col min="11008" max="11008" width="50" style="194" customWidth="1"/>
    <col min="11009" max="11009" width="48.7109375" style="194" customWidth="1"/>
    <col min="11010" max="11010" width="16.42578125" style="194" customWidth="1"/>
    <col min="11011" max="11011" width="10.5703125" style="194" customWidth="1"/>
    <col min="11012" max="11012" width="8.28515625" style="194" customWidth="1"/>
    <col min="11013" max="11016" width="9.28515625" style="194" customWidth="1"/>
    <col min="11017" max="11017" width="13.28515625" style="194" customWidth="1"/>
    <col min="11018" max="11259" width="9.28515625" style="194"/>
    <col min="11260" max="11260" width="8.5703125" style="194" bestFit="1" customWidth="1"/>
    <col min="11261" max="11261" width="8.42578125" style="194" customWidth="1"/>
    <col min="11262" max="11262" width="10.5703125" style="194" customWidth="1"/>
    <col min="11263" max="11263" width="36.7109375" style="194" customWidth="1"/>
    <col min="11264" max="11264" width="50" style="194" customWidth="1"/>
    <col min="11265" max="11265" width="48.7109375" style="194" customWidth="1"/>
    <col min="11266" max="11266" width="16.42578125" style="194" customWidth="1"/>
    <col min="11267" max="11267" width="10.5703125" style="194" customWidth="1"/>
    <col min="11268" max="11268" width="8.28515625" style="194" customWidth="1"/>
    <col min="11269" max="11272" width="9.28515625" style="194" customWidth="1"/>
    <col min="11273" max="11273" width="13.28515625" style="194" customWidth="1"/>
    <col min="11274" max="11515" width="9.28515625" style="194"/>
    <col min="11516" max="11516" width="8.5703125" style="194" bestFit="1" customWidth="1"/>
    <col min="11517" max="11517" width="8.42578125" style="194" customWidth="1"/>
    <col min="11518" max="11518" width="10.5703125" style="194" customWidth="1"/>
    <col min="11519" max="11519" width="36.7109375" style="194" customWidth="1"/>
    <col min="11520" max="11520" width="50" style="194" customWidth="1"/>
    <col min="11521" max="11521" width="48.7109375" style="194" customWidth="1"/>
    <col min="11522" max="11522" width="16.42578125" style="194" customWidth="1"/>
    <col min="11523" max="11523" width="10.5703125" style="194" customWidth="1"/>
    <col min="11524" max="11524" width="8.28515625" style="194" customWidth="1"/>
    <col min="11525" max="11528" width="9.28515625" style="194" customWidth="1"/>
    <col min="11529" max="11529" width="13.28515625" style="194" customWidth="1"/>
    <col min="11530" max="11771" width="9.28515625" style="194"/>
    <col min="11772" max="11772" width="8.5703125" style="194" bestFit="1" customWidth="1"/>
    <col min="11773" max="11773" width="8.42578125" style="194" customWidth="1"/>
    <col min="11774" max="11774" width="10.5703125" style="194" customWidth="1"/>
    <col min="11775" max="11775" width="36.7109375" style="194" customWidth="1"/>
    <col min="11776" max="11776" width="50" style="194" customWidth="1"/>
    <col min="11777" max="11777" width="48.7109375" style="194" customWidth="1"/>
    <col min="11778" max="11778" width="16.42578125" style="194" customWidth="1"/>
    <col min="11779" max="11779" width="10.5703125" style="194" customWidth="1"/>
    <col min="11780" max="11780" width="8.28515625" style="194" customWidth="1"/>
    <col min="11781" max="11784" width="9.28515625" style="194" customWidth="1"/>
    <col min="11785" max="11785" width="13.28515625" style="194" customWidth="1"/>
    <col min="11786" max="12027" width="9.28515625" style="194"/>
    <col min="12028" max="12028" width="8.5703125" style="194" bestFit="1" customWidth="1"/>
    <col min="12029" max="12029" width="8.42578125" style="194" customWidth="1"/>
    <col min="12030" max="12030" width="10.5703125" style="194" customWidth="1"/>
    <col min="12031" max="12031" width="36.7109375" style="194" customWidth="1"/>
    <col min="12032" max="12032" width="50" style="194" customWidth="1"/>
    <col min="12033" max="12033" width="48.7109375" style="194" customWidth="1"/>
    <col min="12034" max="12034" width="16.42578125" style="194" customWidth="1"/>
    <col min="12035" max="12035" width="10.5703125" style="194" customWidth="1"/>
    <col min="12036" max="12036" width="8.28515625" style="194" customWidth="1"/>
    <col min="12037" max="12040" width="9.28515625" style="194" customWidth="1"/>
    <col min="12041" max="12041" width="13.28515625" style="194" customWidth="1"/>
    <col min="12042" max="12283" width="9.28515625" style="194"/>
    <col min="12284" max="12284" width="8.5703125" style="194" bestFit="1" customWidth="1"/>
    <col min="12285" max="12285" width="8.42578125" style="194" customWidth="1"/>
    <col min="12286" max="12286" width="10.5703125" style="194" customWidth="1"/>
    <col min="12287" max="12287" width="36.7109375" style="194" customWidth="1"/>
    <col min="12288" max="12288" width="50" style="194" customWidth="1"/>
    <col min="12289" max="12289" width="48.7109375" style="194" customWidth="1"/>
    <col min="12290" max="12290" width="16.42578125" style="194" customWidth="1"/>
    <col min="12291" max="12291" width="10.5703125" style="194" customWidth="1"/>
    <col min="12292" max="12292" width="8.28515625" style="194" customWidth="1"/>
    <col min="12293" max="12296" width="9.28515625" style="194" customWidth="1"/>
    <col min="12297" max="12297" width="13.28515625" style="194" customWidth="1"/>
    <col min="12298" max="12539" width="9.28515625" style="194"/>
    <col min="12540" max="12540" width="8.5703125" style="194" bestFit="1" customWidth="1"/>
    <col min="12541" max="12541" width="8.42578125" style="194" customWidth="1"/>
    <col min="12542" max="12542" width="10.5703125" style="194" customWidth="1"/>
    <col min="12543" max="12543" width="36.7109375" style="194" customWidth="1"/>
    <col min="12544" max="12544" width="50" style="194" customWidth="1"/>
    <col min="12545" max="12545" width="48.7109375" style="194" customWidth="1"/>
    <col min="12546" max="12546" width="16.42578125" style="194" customWidth="1"/>
    <col min="12547" max="12547" width="10.5703125" style="194" customWidth="1"/>
    <col min="12548" max="12548" width="8.28515625" style="194" customWidth="1"/>
    <col min="12549" max="12552" width="9.28515625" style="194" customWidth="1"/>
    <col min="12553" max="12553" width="13.28515625" style="194" customWidth="1"/>
    <col min="12554" max="12795" width="9.28515625" style="194"/>
    <col min="12796" max="12796" width="8.5703125" style="194" bestFit="1" customWidth="1"/>
    <col min="12797" max="12797" width="8.42578125" style="194" customWidth="1"/>
    <col min="12798" max="12798" width="10.5703125" style="194" customWidth="1"/>
    <col min="12799" max="12799" width="36.7109375" style="194" customWidth="1"/>
    <col min="12800" max="12800" width="50" style="194" customWidth="1"/>
    <col min="12801" max="12801" width="48.7109375" style="194" customWidth="1"/>
    <col min="12802" max="12802" width="16.42578125" style="194" customWidth="1"/>
    <col min="12803" max="12803" width="10.5703125" style="194" customWidth="1"/>
    <col min="12804" max="12804" width="8.28515625" style="194" customWidth="1"/>
    <col min="12805" max="12808" width="9.28515625" style="194" customWidth="1"/>
    <col min="12809" max="12809" width="13.28515625" style="194" customWidth="1"/>
    <col min="12810" max="13051" width="9.28515625" style="194"/>
    <col min="13052" max="13052" width="8.5703125" style="194" bestFit="1" customWidth="1"/>
    <col min="13053" max="13053" width="8.42578125" style="194" customWidth="1"/>
    <col min="13054" max="13054" width="10.5703125" style="194" customWidth="1"/>
    <col min="13055" max="13055" width="36.7109375" style="194" customWidth="1"/>
    <col min="13056" max="13056" width="50" style="194" customWidth="1"/>
    <col min="13057" max="13057" width="48.7109375" style="194" customWidth="1"/>
    <col min="13058" max="13058" width="16.42578125" style="194" customWidth="1"/>
    <col min="13059" max="13059" width="10.5703125" style="194" customWidth="1"/>
    <col min="13060" max="13060" width="8.28515625" style="194" customWidth="1"/>
    <col min="13061" max="13064" width="9.28515625" style="194" customWidth="1"/>
    <col min="13065" max="13065" width="13.28515625" style="194" customWidth="1"/>
    <col min="13066" max="13307" width="9.28515625" style="194"/>
    <col min="13308" max="13308" width="8.5703125" style="194" bestFit="1" customWidth="1"/>
    <col min="13309" max="13309" width="8.42578125" style="194" customWidth="1"/>
    <col min="13310" max="13310" width="10.5703125" style="194" customWidth="1"/>
    <col min="13311" max="13311" width="36.7109375" style="194" customWidth="1"/>
    <col min="13312" max="13312" width="50" style="194" customWidth="1"/>
    <col min="13313" max="13313" width="48.7109375" style="194" customWidth="1"/>
    <col min="13314" max="13314" width="16.42578125" style="194" customWidth="1"/>
    <col min="13315" max="13315" width="10.5703125" style="194" customWidth="1"/>
    <col min="13316" max="13316" width="8.28515625" style="194" customWidth="1"/>
    <col min="13317" max="13320" width="9.28515625" style="194" customWidth="1"/>
    <col min="13321" max="13321" width="13.28515625" style="194" customWidth="1"/>
    <col min="13322" max="13563" width="9.28515625" style="194"/>
    <col min="13564" max="13564" width="8.5703125" style="194" bestFit="1" customWidth="1"/>
    <col min="13565" max="13565" width="8.42578125" style="194" customWidth="1"/>
    <col min="13566" max="13566" width="10.5703125" style="194" customWidth="1"/>
    <col min="13567" max="13567" width="36.7109375" style="194" customWidth="1"/>
    <col min="13568" max="13568" width="50" style="194" customWidth="1"/>
    <col min="13569" max="13569" width="48.7109375" style="194" customWidth="1"/>
    <col min="13570" max="13570" width="16.42578125" style="194" customWidth="1"/>
    <col min="13571" max="13571" width="10.5703125" style="194" customWidth="1"/>
    <col min="13572" max="13572" width="8.28515625" style="194" customWidth="1"/>
    <col min="13573" max="13576" width="9.28515625" style="194" customWidth="1"/>
    <col min="13577" max="13577" width="13.28515625" style="194" customWidth="1"/>
    <col min="13578" max="13819" width="9.28515625" style="194"/>
    <col min="13820" max="13820" width="8.5703125" style="194" bestFit="1" customWidth="1"/>
    <col min="13821" max="13821" width="8.42578125" style="194" customWidth="1"/>
    <col min="13822" max="13822" width="10.5703125" style="194" customWidth="1"/>
    <col min="13823" max="13823" width="36.7109375" style="194" customWidth="1"/>
    <col min="13824" max="13824" width="50" style="194" customWidth="1"/>
    <col min="13825" max="13825" width="48.7109375" style="194" customWidth="1"/>
    <col min="13826" max="13826" width="16.42578125" style="194" customWidth="1"/>
    <col min="13827" max="13827" width="10.5703125" style="194" customWidth="1"/>
    <col min="13828" max="13828" width="8.28515625" style="194" customWidth="1"/>
    <col min="13829" max="13832" width="9.28515625" style="194" customWidth="1"/>
    <col min="13833" max="13833" width="13.28515625" style="194" customWidth="1"/>
    <col min="13834" max="14075" width="9.28515625" style="194"/>
    <col min="14076" max="14076" width="8.5703125" style="194" bestFit="1" customWidth="1"/>
    <col min="14077" max="14077" width="8.42578125" style="194" customWidth="1"/>
    <col min="14078" max="14078" width="10.5703125" style="194" customWidth="1"/>
    <col min="14079" max="14079" width="36.7109375" style="194" customWidth="1"/>
    <col min="14080" max="14080" width="50" style="194" customWidth="1"/>
    <col min="14081" max="14081" width="48.7109375" style="194" customWidth="1"/>
    <col min="14082" max="14082" width="16.42578125" style="194" customWidth="1"/>
    <col min="14083" max="14083" width="10.5703125" style="194" customWidth="1"/>
    <col min="14084" max="14084" width="8.28515625" style="194" customWidth="1"/>
    <col min="14085" max="14088" width="9.28515625" style="194" customWidth="1"/>
    <col min="14089" max="14089" width="13.28515625" style="194" customWidth="1"/>
    <col min="14090" max="14331" width="9.28515625" style="194"/>
    <col min="14332" max="14332" width="8.5703125" style="194" bestFit="1" customWidth="1"/>
    <col min="14333" max="14333" width="8.42578125" style="194" customWidth="1"/>
    <col min="14334" max="14334" width="10.5703125" style="194" customWidth="1"/>
    <col min="14335" max="14335" width="36.7109375" style="194" customWidth="1"/>
    <col min="14336" max="14336" width="50" style="194" customWidth="1"/>
    <col min="14337" max="14337" width="48.7109375" style="194" customWidth="1"/>
    <col min="14338" max="14338" width="16.42578125" style="194" customWidth="1"/>
    <col min="14339" max="14339" width="10.5703125" style="194" customWidth="1"/>
    <col min="14340" max="14340" width="8.28515625" style="194" customWidth="1"/>
    <col min="14341" max="14344" width="9.28515625" style="194" customWidth="1"/>
    <col min="14345" max="14345" width="13.28515625" style="194" customWidth="1"/>
    <col min="14346" max="14587" width="9.28515625" style="194"/>
    <col min="14588" max="14588" width="8.5703125" style="194" bestFit="1" customWidth="1"/>
    <col min="14589" max="14589" width="8.42578125" style="194" customWidth="1"/>
    <col min="14590" max="14590" width="10.5703125" style="194" customWidth="1"/>
    <col min="14591" max="14591" width="36.7109375" style="194" customWidth="1"/>
    <col min="14592" max="14592" width="50" style="194" customWidth="1"/>
    <col min="14593" max="14593" width="48.7109375" style="194" customWidth="1"/>
    <col min="14594" max="14594" width="16.42578125" style="194" customWidth="1"/>
    <col min="14595" max="14595" width="10.5703125" style="194" customWidth="1"/>
    <col min="14596" max="14596" width="8.28515625" style="194" customWidth="1"/>
    <col min="14597" max="14600" width="9.28515625" style="194" customWidth="1"/>
    <col min="14601" max="14601" width="13.28515625" style="194" customWidth="1"/>
    <col min="14602" max="14843" width="9.28515625" style="194"/>
    <col min="14844" max="14844" width="8.5703125" style="194" bestFit="1" customWidth="1"/>
    <col min="14845" max="14845" width="8.42578125" style="194" customWidth="1"/>
    <col min="14846" max="14846" width="10.5703125" style="194" customWidth="1"/>
    <col min="14847" max="14847" width="36.7109375" style="194" customWidth="1"/>
    <col min="14848" max="14848" width="50" style="194" customWidth="1"/>
    <col min="14849" max="14849" width="48.7109375" style="194" customWidth="1"/>
    <col min="14850" max="14850" width="16.42578125" style="194" customWidth="1"/>
    <col min="14851" max="14851" width="10.5703125" style="194" customWidth="1"/>
    <col min="14852" max="14852" width="8.28515625" style="194" customWidth="1"/>
    <col min="14853" max="14856" width="9.28515625" style="194" customWidth="1"/>
    <col min="14857" max="14857" width="13.28515625" style="194" customWidth="1"/>
    <col min="14858" max="15099" width="9.28515625" style="194"/>
    <col min="15100" max="15100" width="8.5703125" style="194" bestFit="1" customWidth="1"/>
    <col min="15101" max="15101" width="8.42578125" style="194" customWidth="1"/>
    <col min="15102" max="15102" width="10.5703125" style="194" customWidth="1"/>
    <col min="15103" max="15103" width="36.7109375" style="194" customWidth="1"/>
    <col min="15104" max="15104" width="50" style="194" customWidth="1"/>
    <col min="15105" max="15105" width="48.7109375" style="194" customWidth="1"/>
    <col min="15106" max="15106" width="16.42578125" style="194" customWidth="1"/>
    <col min="15107" max="15107" width="10.5703125" style="194" customWidth="1"/>
    <col min="15108" max="15108" width="8.28515625" style="194" customWidth="1"/>
    <col min="15109" max="15112" width="9.28515625" style="194" customWidth="1"/>
    <col min="15113" max="15113" width="13.28515625" style="194" customWidth="1"/>
    <col min="15114" max="15355" width="9.28515625" style="194"/>
    <col min="15356" max="15356" width="8.5703125" style="194" bestFit="1" customWidth="1"/>
    <col min="15357" max="15357" width="8.42578125" style="194" customWidth="1"/>
    <col min="15358" max="15358" width="10.5703125" style="194" customWidth="1"/>
    <col min="15359" max="15359" width="36.7109375" style="194" customWidth="1"/>
    <col min="15360" max="15360" width="50" style="194" customWidth="1"/>
    <col min="15361" max="15361" width="48.7109375" style="194" customWidth="1"/>
    <col min="15362" max="15362" width="16.42578125" style="194" customWidth="1"/>
    <col min="15363" max="15363" width="10.5703125" style="194" customWidth="1"/>
    <col min="15364" max="15364" width="8.28515625" style="194" customWidth="1"/>
    <col min="15365" max="15368" width="9.28515625" style="194" customWidth="1"/>
    <col min="15369" max="15369" width="13.28515625" style="194" customWidth="1"/>
    <col min="15370" max="15611" width="9.28515625" style="194"/>
    <col min="15612" max="15612" width="8.5703125" style="194" bestFit="1" customWidth="1"/>
    <col min="15613" max="15613" width="8.42578125" style="194" customWidth="1"/>
    <col min="15614" max="15614" width="10.5703125" style="194" customWidth="1"/>
    <col min="15615" max="15615" width="36.7109375" style="194" customWidth="1"/>
    <col min="15616" max="15616" width="50" style="194" customWidth="1"/>
    <col min="15617" max="15617" width="48.7109375" style="194" customWidth="1"/>
    <col min="15618" max="15618" width="16.42578125" style="194" customWidth="1"/>
    <col min="15619" max="15619" width="10.5703125" style="194" customWidth="1"/>
    <col min="15620" max="15620" width="8.28515625" style="194" customWidth="1"/>
    <col min="15621" max="15624" width="9.28515625" style="194" customWidth="1"/>
    <col min="15625" max="15625" width="13.28515625" style="194" customWidth="1"/>
    <col min="15626" max="15867" width="9.28515625" style="194"/>
    <col min="15868" max="15868" width="8.5703125" style="194" bestFit="1" customWidth="1"/>
    <col min="15869" max="15869" width="8.42578125" style="194" customWidth="1"/>
    <col min="15870" max="15870" width="10.5703125" style="194" customWidth="1"/>
    <col min="15871" max="15871" width="36.7109375" style="194" customWidth="1"/>
    <col min="15872" max="15872" width="50" style="194" customWidth="1"/>
    <col min="15873" max="15873" width="48.7109375" style="194" customWidth="1"/>
    <col min="15874" max="15874" width="16.42578125" style="194" customWidth="1"/>
    <col min="15875" max="15875" width="10.5703125" style="194" customWidth="1"/>
    <col min="15876" max="15876" width="8.28515625" style="194" customWidth="1"/>
    <col min="15877" max="15880" width="9.28515625" style="194" customWidth="1"/>
    <col min="15881" max="15881" width="13.28515625" style="194" customWidth="1"/>
    <col min="15882" max="16123" width="9.28515625" style="194"/>
    <col min="16124" max="16124" width="8.5703125" style="194" bestFit="1" customWidth="1"/>
    <col min="16125" max="16125" width="8.42578125" style="194" customWidth="1"/>
    <col min="16126" max="16126" width="10.5703125" style="194" customWidth="1"/>
    <col min="16127" max="16127" width="36.7109375" style="194" customWidth="1"/>
    <col min="16128" max="16128" width="50" style="194" customWidth="1"/>
    <col min="16129" max="16129" width="48.7109375" style="194" customWidth="1"/>
    <col min="16130" max="16130" width="16.42578125" style="194" customWidth="1"/>
    <col min="16131" max="16131" width="10.5703125" style="194" customWidth="1"/>
    <col min="16132" max="16132" width="8.28515625" style="194" customWidth="1"/>
    <col min="16133" max="16136" width="9.28515625" style="194" customWidth="1"/>
    <col min="16137" max="16137" width="13.28515625" style="194" customWidth="1"/>
    <col min="16138" max="16384" width="9.28515625" style="194"/>
  </cols>
  <sheetData>
    <row r="1" spans="1:10" ht="21.75" customHeight="1">
      <c r="A1" s="192" t="s">
        <v>113</v>
      </c>
      <c r="C1" s="1217"/>
      <c r="D1" s="1217"/>
    </row>
    <row r="2" spans="1:10" ht="15.75" customHeight="1">
      <c r="C2" s="198" t="s">
        <v>341</v>
      </c>
      <c r="D2" s="198"/>
      <c r="E2" s="1216" t="s">
        <v>107</v>
      </c>
      <c r="F2" s="1216"/>
      <c r="G2" s="1216"/>
      <c r="H2" s="1216"/>
      <c r="I2" s="1108"/>
    </row>
    <row r="3" spans="1:10" ht="6.75" customHeight="1"/>
    <row r="4" spans="1:10" s="203" customFormat="1" ht="42.75">
      <c r="A4" s="200">
        <f>Today_Date</f>
        <v>42577</v>
      </c>
      <c r="B4" s="890" t="s">
        <v>79</v>
      </c>
      <c r="C4" s="891" t="s">
        <v>108</v>
      </c>
      <c r="D4" s="891" t="s">
        <v>109</v>
      </c>
      <c r="E4" s="891" t="s">
        <v>110</v>
      </c>
      <c r="F4" s="890" t="s">
        <v>79</v>
      </c>
      <c r="G4" s="891" t="s">
        <v>81</v>
      </c>
      <c r="H4" s="890" t="s">
        <v>342</v>
      </c>
      <c r="I4" s="890" t="s">
        <v>111</v>
      </c>
    </row>
    <row r="5" spans="1:10" s="213" customFormat="1" ht="24" customHeight="1">
      <c r="A5" s="204"/>
      <c r="B5" s="889" t="s">
        <v>112</v>
      </c>
      <c r="C5" s="206"/>
      <c r="D5" s="206"/>
      <c r="E5" s="207"/>
      <c r="F5" s="208"/>
      <c r="G5" s="209"/>
      <c r="H5" s="210"/>
      <c r="I5" s="211"/>
      <c r="J5" s="212"/>
    </row>
    <row r="6" spans="1:10" ht="15.75" customHeight="1">
      <c r="B6" s="694"/>
      <c r="C6" s="215"/>
      <c r="D6" s="215"/>
      <c r="E6" s="216"/>
      <c r="F6" s="217"/>
      <c r="G6" s="216"/>
      <c r="H6" s="218"/>
      <c r="I6" s="219"/>
    </row>
    <row r="7" spans="1:10" ht="18.75">
      <c r="B7" s="695" t="str">
        <f>IF(I7&lt;&gt;"",I7,"")</f>
        <v/>
      </c>
      <c r="C7" s="965"/>
      <c r="D7" s="966"/>
      <c r="E7" s="967"/>
      <c r="F7" s="968"/>
      <c r="G7" s="966"/>
      <c r="H7" s="965"/>
      <c r="I7" s="969" t="str">
        <f>IF(C7&lt;&gt;"",$A$4-C7,"")</f>
        <v/>
      </c>
    </row>
    <row r="8" spans="1:10" ht="21" customHeight="1">
      <c r="B8" s="903"/>
      <c r="C8" s="231"/>
      <c r="D8" s="231"/>
      <c r="E8" s="232"/>
      <c r="F8" s="233"/>
      <c r="G8" s="232"/>
      <c r="H8" s="234"/>
      <c r="I8" s="219"/>
    </row>
    <row r="9" spans="1:10" ht="18.75">
      <c r="B9" s="895" t="str">
        <f>IF(I9&lt;&gt;"",I9,"")</f>
        <v/>
      </c>
      <c r="C9" s="970"/>
      <c r="D9" s="905"/>
      <c r="E9" s="905"/>
      <c r="F9" s="905"/>
      <c r="G9" s="905"/>
      <c r="H9" s="906"/>
      <c r="I9" s="896" t="str">
        <f>IF(C9&lt;&gt;"",$A$4-C9,"")</f>
        <v/>
      </c>
    </row>
    <row r="10" spans="1:10" ht="39.75" customHeight="1">
      <c r="B10" s="894" t="s">
        <v>343</v>
      </c>
      <c r="C10" s="206"/>
      <c r="D10" s="207"/>
      <c r="E10" s="207"/>
      <c r="F10" s="208"/>
      <c r="G10" s="229"/>
      <c r="H10" s="230"/>
      <c r="I10" s="211"/>
      <c r="J10" s="294"/>
    </row>
    <row r="11" spans="1:10" ht="15.75" customHeight="1">
      <c r="B11" s="903"/>
      <c r="C11" s="231"/>
      <c r="D11" s="231"/>
      <c r="E11" s="232"/>
      <c r="F11" s="233"/>
      <c r="G11" s="232"/>
      <c r="H11" s="234"/>
      <c r="I11" s="219"/>
    </row>
    <row r="12" spans="1:10" ht="15.75" customHeight="1">
      <c r="B12" s="895" t="str">
        <f>IF(I12&lt;&gt;"",I12,"")</f>
        <v/>
      </c>
      <c r="C12" s="904"/>
      <c r="D12" s="905"/>
      <c r="E12" s="905"/>
      <c r="F12" s="905"/>
      <c r="G12" s="905"/>
      <c r="H12" s="906"/>
      <c r="I12" s="896" t="str">
        <f>IF(C12&lt;&gt;"",$A$4-C12,"")</f>
        <v/>
      </c>
    </row>
    <row r="13" spans="1:10" ht="15.75" customHeight="1">
      <c r="B13" s="903"/>
      <c r="C13" s="231"/>
      <c r="D13" s="231"/>
      <c r="E13" s="232"/>
      <c r="F13" s="233"/>
      <c r="G13" s="232"/>
      <c r="H13" s="234"/>
      <c r="I13" s="219"/>
    </row>
    <row r="14" spans="1:10" ht="15.75" customHeight="1">
      <c r="B14" s="895" t="str">
        <f>IF(I14&lt;&gt;"",I14,"")</f>
        <v/>
      </c>
      <c r="C14" s="904"/>
      <c r="D14" s="905"/>
      <c r="E14" s="905"/>
      <c r="F14" s="905"/>
      <c r="G14" s="905"/>
      <c r="H14" s="906"/>
      <c r="I14" s="896" t="str">
        <f>IF(C14&lt;&gt;"",$A$4-C14,"")</f>
        <v/>
      </c>
    </row>
  </sheetData>
  <mergeCells count="2">
    <mergeCell ref="C1:D1"/>
    <mergeCell ref="E2:H2"/>
  </mergeCells>
  <conditionalFormatting sqref="B9">
    <cfRule type="iconSet" priority="85">
      <iconSet iconSet="3TrafficLights2" showValue="0" reverse="1">
        <cfvo type="percent" val="0"/>
        <cfvo type="num" val="15"/>
        <cfvo type="num" val="30"/>
      </iconSet>
    </cfRule>
  </conditionalFormatting>
  <conditionalFormatting sqref="B9">
    <cfRule type="iconSet" priority="88">
      <iconSet iconSet="3TrafficLights2" showValue="0" reverse="1">
        <cfvo type="percent" val="0"/>
        <cfvo type="num" val="15"/>
        <cfvo type="num" val="30"/>
      </iconSet>
    </cfRule>
  </conditionalFormatting>
  <conditionalFormatting sqref="B12">
    <cfRule type="iconSet" priority="254">
      <iconSet iconSet="3TrafficLights2" showValue="0" reverse="1">
        <cfvo type="percent" val="0"/>
        <cfvo type="num" val="15"/>
        <cfvo type="num" val="30"/>
      </iconSet>
    </cfRule>
  </conditionalFormatting>
  <conditionalFormatting sqref="B11">
    <cfRule type="iconSet" priority="253">
      <iconSet iconSet="3TrafficLights2" showValue="0" reverse="1">
        <cfvo type="percent" val="0"/>
        <cfvo type="num" val="15"/>
        <cfvo type="num" val="30"/>
      </iconSet>
    </cfRule>
  </conditionalFormatting>
  <conditionalFormatting sqref="B11:B12">
    <cfRule type="iconSet" priority="247">
      <iconSet iconSet="3TrafficLights2" showValue="0" reverse="1">
        <cfvo type="percent" val="0"/>
        <cfvo type="num" val="15"/>
        <cfvo type="num" val="30"/>
      </iconSet>
    </cfRule>
  </conditionalFormatting>
  <conditionalFormatting sqref="B12">
    <cfRule type="iconSet" priority="243">
      <iconSet iconSet="3TrafficLights2" showValue="0" reverse="1">
        <cfvo type="percent" val="0"/>
        <cfvo type="num" val="15"/>
        <cfvo type="num" val="30"/>
      </iconSet>
    </cfRule>
  </conditionalFormatting>
  <conditionalFormatting sqref="B11">
    <cfRule type="iconSet" priority="241">
      <iconSet iconSet="3TrafficLights2" showValue="0" reverse="1">
        <cfvo type="percent" val="0"/>
        <cfvo type="num" val="15"/>
        <cfvo type="num" val="30"/>
      </iconSet>
    </cfRule>
  </conditionalFormatting>
  <conditionalFormatting sqref="B12">
    <cfRule type="iconSet" priority="227">
      <iconSet iconSet="3TrafficLights2" showValue="0" reverse="1">
        <cfvo type="percent" val="0"/>
        <cfvo type="num" val="15"/>
        <cfvo type="num" val="30"/>
      </iconSet>
    </cfRule>
  </conditionalFormatting>
  <conditionalFormatting sqref="B11">
    <cfRule type="iconSet" priority="226">
      <iconSet iconSet="3TrafficLights2" showValue="0" reverse="1">
        <cfvo type="percent" val="0"/>
        <cfvo type="num" val="15"/>
        <cfvo type="num" val="30"/>
      </iconSet>
    </cfRule>
  </conditionalFormatting>
  <conditionalFormatting sqref="B7">
    <cfRule type="iconSet" priority="167">
      <iconSet iconSet="3TrafficLights2" showValue="0" reverse="1">
        <cfvo type="percent" val="0"/>
        <cfvo type="num" val="15"/>
        <cfvo type="num" val="30"/>
      </iconSet>
    </cfRule>
  </conditionalFormatting>
  <conditionalFormatting sqref="B7">
    <cfRule type="iconSet" priority="166">
      <iconSet iconSet="3TrafficLights2" showValue="0" reverse="1">
        <cfvo type="percent" val="0"/>
        <cfvo type="num" val="15"/>
        <cfvo type="num" val="30"/>
      </iconSet>
    </cfRule>
  </conditionalFormatting>
  <conditionalFormatting sqref="B7">
    <cfRule type="iconSet" priority="168">
      <iconSet iconSet="3TrafficLights2" showValue="0" reverse="1">
        <cfvo type="percent" val="0"/>
        <cfvo type="num" val="15"/>
        <cfvo type="num" val="30"/>
      </iconSet>
    </cfRule>
  </conditionalFormatting>
  <conditionalFormatting sqref="B7">
    <cfRule type="iconSet" priority="165">
      <iconSet iconSet="3TrafficLights2" showValue="0" reverse="1">
        <cfvo type="percent" val="0"/>
        <cfvo type="num" val="15"/>
        <cfvo type="num" val="30"/>
      </iconSet>
    </cfRule>
  </conditionalFormatting>
  <conditionalFormatting sqref="B7">
    <cfRule type="iconSet" priority="164">
      <iconSet iconSet="3TrafficLights2" showValue="0" reverse="1">
        <cfvo type="percent" val="0"/>
        <cfvo type="num" val="15"/>
        <cfvo type="num" val="30"/>
      </iconSet>
    </cfRule>
  </conditionalFormatting>
  <conditionalFormatting sqref="B7">
    <cfRule type="iconSet" priority="163">
      <iconSet iconSet="3TrafficLights2" showValue="0" reverse="1">
        <cfvo type="percent" val="0"/>
        <cfvo type="num" val="15"/>
        <cfvo type="num" val="30"/>
      </iconSet>
    </cfRule>
  </conditionalFormatting>
  <conditionalFormatting sqref="B10">
    <cfRule type="iconSet" priority="263">
      <iconSet iconSet="3TrafficLights2" showValue="0" reverse="1">
        <cfvo type="percent" val="0"/>
        <cfvo type="num" val="15"/>
        <cfvo type="num" val="30"/>
      </iconSet>
    </cfRule>
  </conditionalFormatting>
  <conditionalFormatting sqref="B5">
    <cfRule type="iconSet" priority="262">
      <iconSet iconSet="3TrafficLights2" showValue="0" reverse="1">
        <cfvo type="percent" val="0"/>
        <cfvo type="num" val="15"/>
        <cfvo type="num" val="30"/>
      </iconSet>
    </cfRule>
  </conditionalFormatting>
  <conditionalFormatting sqref="B5">
    <cfRule type="iconSet" priority="261">
      <iconSet iconSet="3TrafficLights2" showValue="0" reverse="1">
        <cfvo type="percent" val="0"/>
        <cfvo type="num" val="15"/>
        <cfvo type="num" val="30"/>
      </iconSet>
    </cfRule>
  </conditionalFormatting>
  <conditionalFormatting sqref="B4">
    <cfRule type="iconSet" priority="260">
      <iconSet iconSet="3TrafficLights2" showValue="0" reverse="1">
        <cfvo type="percent" val="0"/>
        <cfvo type="num" val="15"/>
        <cfvo type="num" val="30"/>
      </iconSet>
    </cfRule>
  </conditionalFormatting>
  <conditionalFormatting sqref="B3">
    <cfRule type="iconSet" priority="259">
      <iconSet iconSet="3TrafficLights2" showValue="0" reverse="1">
        <cfvo type="percent" val="0"/>
        <cfvo type="num" val="15"/>
        <cfvo type="num" val="30"/>
      </iconSet>
    </cfRule>
  </conditionalFormatting>
  <conditionalFormatting sqref="B2">
    <cfRule type="iconSet" priority="258">
      <iconSet iconSet="3TrafficLights2" showValue="0" reverse="1">
        <cfvo type="percent" val="0"/>
        <cfvo type="num" val="15"/>
        <cfvo type="num" val="30"/>
      </iconSet>
    </cfRule>
  </conditionalFormatting>
  <conditionalFormatting sqref="B2:B3">
    <cfRule type="iconSet" priority="257">
      <iconSet iconSet="3TrafficLights2" showValue="0" reverse="1">
        <cfvo type="percent" val="0"/>
        <cfvo type="num" val="15"/>
        <cfvo type="num" val="30"/>
      </iconSet>
    </cfRule>
  </conditionalFormatting>
  <conditionalFormatting sqref="B11">
    <cfRule type="iconSet" priority="256">
      <iconSet iconSet="3TrafficLights2" showValue="0" reverse="1">
        <cfvo type="percent" val="0"/>
        <cfvo type="num" val="15"/>
        <cfvo type="num" val="30"/>
      </iconSet>
    </cfRule>
  </conditionalFormatting>
  <conditionalFormatting sqref="B11:B12">
    <cfRule type="iconSet" priority="255">
      <iconSet iconSet="3TrafficLights2" showValue="0" reverse="1">
        <cfvo type="percent" val="0"/>
        <cfvo type="num" val="15"/>
        <cfvo type="num" val="30"/>
      </iconSet>
    </cfRule>
  </conditionalFormatting>
  <conditionalFormatting sqref="B11:B12">
    <cfRule type="iconSet" priority="252">
      <iconSet iconSet="3TrafficLights2" showValue="0" reverse="1">
        <cfvo type="percent" val="0"/>
        <cfvo type="num" val="15"/>
        <cfvo type="num" val="30"/>
      </iconSet>
    </cfRule>
  </conditionalFormatting>
  <conditionalFormatting sqref="B12">
    <cfRule type="iconSet" priority="251">
      <iconSet iconSet="3TrafficLights2" showValue="0" reverse="1">
        <cfvo type="percent" val="0"/>
        <cfvo type="num" val="15"/>
        <cfvo type="num" val="30"/>
      </iconSet>
    </cfRule>
  </conditionalFormatting>
  <conditionalFormatting sqref="B11">
    <cfRule type="iconSet" priority="250">
      <iconSet iconSet="3TrafficLights2" showValue="0" reverse="1">
        <cfvo type="percent" val="0"/>
        <cfvo type="num" val="15"/>
        <cfvo type="num" val="30"/>
      </iconSet>
    </cfRule>
  </conditionalFormatting>
  <conditionalFormatting sqref="B11:B12">
    <cfRule type="iconSet" priority="249">
      <iconSet iconSet="3TrafficLights2" showValue="0" reverse="1">
        <cfvo type="percent" val="0"/>
        <cfvo type="num" val="15"/>
        <cfvo type="num" val="30"/>
      </iconSet>
    </cfRule>
  </conditionalFormatting>
  <conditionalFormatting sqref="B12">
    <cfRule type="iconSet" priority="248">
      <iconSet iconSet="3TrafficLights2" showValue="0" reverse="1">
        <cfvo type="percent" val="0"/>
        <cfvo type="num" val="15"/>
        <cfvo type="num" val="30"/>
      </iconSet>
    </cfRule>
  </conditionalFormatting>
  <conditionalFormatting sqref="B11">
    <cfRule type="iconSet" priority="246">
      <iconSet iconSet="3TrafficLights2" showValue="0" reverse="1">
        <cfvo type="percent" val="0"/>
        <cfvo type="num" val="15"/>
        <cfvo type="num" val="30"/>
      </iconSet>
    </cfRule>
  </conditionalFormatting>
  <conditionalFormatting sqref="B12">
    <cfRule type="iconSet" priority="245">
      <iconSet iconSet="3TrafficLights2" showValue="0" reverse="1">
        <cfvo type="percent" val="0"/>
        <cfvo type="num" val="15"/>
        <cfvo type="num" val="30"/>
      </iconSet>
    </cfRule>
  </conditionalFormatting>
  <conditionalFormatting sqref="B12">
    <cfRule type="iconSet" priority="244">
      <iconSet iconSet="3TrafficLights2" showValue="0" reverse="1">
        <cfvo type="percent" val="0"/>
        <cfvo type="num" val="15"/>
        <cfvo type="num" val="30"/>
      </iconSet>
    </cfRule>
  </conditionalFormatting>
  <conditionalFormatting sqref="B12">
    <cfRule type="iconSet" priority="242">
      <iconSet iconSet="3TrafficLights2" showValue="0" reverse="1">
        <cfvo type="percent" val="0"/>
        <cfvo type="num" val="15"/>
        <cfvo type="num" val="30"/>
      </iconSet>
    </cfRule>
  </conditionalFormatting>
  <conditionalFormatting sqref="B11">
    <cfRule type="iconSet" priority="240">
      <iconSet iconSet="3TrafficLights2" showValue="0" reverse="1">
        <cfvo type="percent" val="0"/>
        <cfvo type="num" val="15"/>
        <cfvo type="num" val="30"/>
      </iconSet>
    </cfRule>
  </conditionalFormatting>
  <conditionalFormatting sqref="B11">
    <cfRule type="iconSet" priority="239">
      <iconSet iconSet="3TrafficLights2" showValue="0" reverse="1">
        <cfvo type="percent" val="0"/>
        <cfvo type="num" val="15"/>
        <cfvo type="num" val="30"/>
      </iconSet>
    </cfRule>
  </conditionalFormatting>
  <conditionalFormatting sqref="B11">
    <cfRule type="iconSet" priority="238">
      <iconSet iconSet="3TrafficLights2" showValue="0" reverse="1">
        <cfvo type="percent" val="0"/>
        <cfvo type="num" val="15"/>
        <cfvo type="num" val="30"/>
      </iconSet>
    </cfRule>
  </conditionalFormatting>
  <conditionalFormatting sqref="B11">
    <cfRule type="iconSet" priority="237">
      <iconSet iconSet="3TrafficLights2" showValue="0" reverse="1">
        <cfvo type="percent" val="0"/>
        <cfvo type="num" val="15"/>
        <cfvo type="num" val="30"/>
      </iconSet>
    </cfRule>
  </conditionalFormatting>
  <conditionalFormatting sqref="B12">
    <cfRule type="iconSet" priority="236">
      <iconSet iconSet="3TrafficLights2" showValue="0" reverse="1">
        <cfvo type="percent" val="0"/>
        <cfvo type="num" val="15"/>
        <cfvo type="num" val="30"/>
      </iconSet>
    </cfRule>
  </conditionalFormatting>
  <conditionalFormatting sqref="B12">
    <cfRule type="iconSet" priority="235">
      <iconSet iconSet="3TrafficLights2" showValue="0" reverse="1">
        <cfvo type="percent" val="0"/>
        <cfvo type="num" val="15"/>
        <cfvo type="num" val="30"/>
      </iconSet>
    </cfRule>
  </conditionalFormatting>
  <conditionalFormatting sqref="B12">
    <cfRule type="iconSet" priority="234">
      <iconSet iconSet="3TrafficLights2" showValue="0" reverse="1">
        <cfvo type="percent" val="0"/>
        <cfvo type="num" val="15"/>
        <cfvo type="num" val="30"/>
      </iconSet>
    </cfRule>
  </conditionalFormatting>
  <conditionalFormatting sqref="B12">
    <cfRule type="iconSet" priority="233">
      <iconSet iconSet="3TrafficLights2" showValue="0" reverse="1">
        <cfvo type="percent" val="0"/>
        <cfvo type="num" val="15"/>
        <cfvo type="num" val="30"/>
      </iconSet>
    </cfRule>
  </conditionalFormatting>
  <conditionalFormatting sqref="B12">
    <cfRule type="iconSet" priority="232">
      <iconSet iconSet="3TrafficLights2" showValue="0" reverse="1">
        <cfvo type="percent" val="0"/>
        <cfvo type="num" val="15"/>
        <cfvo type="num" val="30"/>
      </iconSet>
    </cfRule>
  </conditionalFormatting>
  <conditionalFormatting sqref="B11">
    <cfRule type="iconSet" priority="231">
      <iconSet iconSet="3TrafficLights2" showValue="0" reverse="1">
        <cfvo type="percent" val="0"/>
        <cfvo type="num" val="15"/>
        <cfvo type="num" val="30"/>
      </iconSet>
    </cfRule>
  </conditionalFormatting>
  <conditionalFormatting sqref="B11">
    <cfRule type="iconSet" priority="230">
      <iconSet iconSet="3TrafficLights2" showValue="0" reverse="1">
        <cfvo type="percent" val="0"/>
        <cfvo type="num" val="15"/>
        <cfvo type="num" val="30"/>
      </iconSet>
    </cfRule>
  </conditionalFormatting>
  <conditionalFormatting sqref="B11">
    <cfRule type="iconSet" priority="229">
      <iconSet iconSet="3TrafficLights2" showValue="0" reverse="1">
        <cfvo type="percent" val="0"/>
        <cfvo type="num" val="15"/>
        <cfvo type="num" val="30"/>
      </iconSet>
    </cfRule>
  </conditionalFormatting>
  <conditionalFormatting sqref="B11:B12">
    <cfRule type="iconSet" priority="228">
      <iconSet iconSet="3TrafficLights2" showValue="0" reverse="1">
        <cfvo type="percent" val="0"/>
        <cfvo type="num" val="15"/>
        <cfvo type="num" val="30"/>
      </iconSet>
    </cfRule>
  </conditionalFormatting>
  <conditionalFormatting sqref="B11:B12">
    <cfRule type="iconSet" priority="225">
      <iconSet iconSet="3TrafficLights2" showValue="0" reverse="1">
        <cfvo type="percent" val="0"/>
        <cfvo type="num" val="15"/>
        <cfvo type="num" val="30"/>
      </iconSet>
    </cfRule>
  </conditionalFormatting>
  <conditionalFormatting sqref="B12">
    <cfRule type="iconSet" priority="224">
      <iconSet iconSet="3TrafficLights2" showValue="0" reverse="1">
        <cfvo type="percent" val="0"/>
        <cfvo type="num" val="15"/>
        <cfvo type="num" val="30"/>
      </iconSet>
    </cfRule>
  </conditionalFormatting>
  <conditionalFormatting sqref="B11">
    <cfRule type="iconSet" priority="223">
      <iconSet iconSet="3TrafficLights2" showValue="0" reverse="1">
        <cfvo type="percent" val="0"/>
        <cfvo type="num" val="15"/>
        <cfvo type="num" val="30"/>
      </iconSet>
    </cfRule>
  </conditionalFormatting>
  <conditionalFormatting sqref="B11:B12">
    <cfRule type="iconSet" priority="222">
      <iconSet iconSet="3TrafficLights2" showValue="0" reverse="1">
        <cfvo type="percent" val="0"/>
        <cfvo type="num" val="15"/>
        <cfvo type="num" val="30"/>
      </iconSet>
    </cfRule>
  </conditionalFormatting>
  <conditionalFormatting sqref="B12">
    <cfRule type="iconSet" priority="221">
      <iconSet iconSet="3TrafficLights2" showValue="0" reverse="1">
        <cfvo type="percent" val="0"/>
        <cfvo type="num" val="15"/>
        <cfvo type="num" val="30"/>
      </iconSet>
    </cfRule>
  </conditionalFormatting>
  <conditionalFormatting sqref="B11:B12">
    <cfRule type="iconSet" priority="220">
      <iconSet iconSet="3TrafficLights2" showValue="0" reverse="1">
        <cfvo type="percent" val="0"/>
        <cfvo type="num" val="15"/>
        <cfvo type="num" val="30"/>
      </iconSet>
    </cfRule>
  </conditionalFormatting>
  <conditionalFormatting sqref="B11">
    <cfRule type="iconSet" priority="219">
      <iconSet iconSet="3TrafficLights2" showValue="0" reverse="1">
        <cfvo type="percent" val="0"/>
        <cfvo type="num" val="15"/>
        <cfvo type="num" val="30"/>
      </iconSet>
    </cfRule>
  </conditionalFormatting>
  <conditionalFormatting sqref="B12">
    <cfRule type="iconSet" priority="218">
      <iconSet iconSet="3TrafficLights2" showValue="0" reverse="1">
        <cfvo type="percent" val="0"/>
        <cfvo type="num" val="15"/>
        <cfvo type="num" val="30"/>
      </iconSet>
    </cfRule>
  </conditionalFormatting>
  <conditionalFormatting sqref="B12">
    <cfRule type="iconSet" priority="217">
      <iconSet iconSet="3TrafficLights2" showValue="0" reverse="1">
        <cfvo type="percent" val="0"/>
        <cfvo type="num" val="15"/>
        <cfvo type="num" val="30"/>
      </iconSet>
    </cfRule>
  </conditionalFormatting>
  <conditionalFormatting sqref="B12">
    <cfRule type="iconSet" priority="216">
      <iconSet iconSet="3TrafficLights2" showValue="0" reverse="1">
        <cfvo type="percent" val="0"/>
        <cfvo type="num" val="15"/>
        <cfvo type="num" val="30"/>
      </iconSet>
    </cfRule>
  </conditionalFormatting>
  <conditionalFormatting sqref="B12">
    <cfRule type="iconSet" priority="215">
      <iconSet iconSet="3TrafficLights2" showValue="0" reverse="1">
        <cfvo type="percent" val="0"/>
        <cfvo type="num" val="15"/>
        <cfvo type="num" val="30"/>
      </iconSet>
    </cfRule>
  </conditionalFormatting>
  <conditionalFormatting sqref="B11">
    <cfRule type="iconSet" priority="214">
      <iconSet iconSet="3TrafficLights2" showValue="0" reverse="1">
        <cfvo type="percent" val="0"/>
        <cfvo type="num" val="15"/>
        <cfvo type="num" val="30"/>
      </iconSet>
    </cfRule>
  </conditionalFormatting>
  <conditionalFormatting sqref="B11">
    <cfRule type="iconSet" priority="213">
      <iconSet iconSet="3TrafficLights2" showValue="0" reverse="1">
        <cfvo type="percent" val="0"/>
        <cfvo type="num" val="15"/>
        <cfvo type="num" val="30"/>
      </iconSet>
    </cfRule>
  </conditionalFormatting>
  <conditionalFormatting sqref="B11">
    <cfRule type="iconSet" priority="212">
      <iconSet iconSet="3TrafficLights2" showValue="0" reverse="1">
        <cfvo type="percent" val="0"/>
        <cfvo type="num" val="15"/>
        <cfvo type="num" val="30"/>
      </iconSet>
    </cfRule>
  </conditionalFormatting>
  <conditionalFormatting sqref="B11">
    <cfRule type="iconSet" priority="211">
      <iconSet iconSet="3TrafficLights2" showValue="0" reverse="1">
        <cfvo type="percent" val="0"/>
        <cfvo type="num" val="15"/>
        <cfvo type="num" val="30"/>
      </iconSet>
    </cfRule>
  </conditionalFormatting>
  <conditionalFormatting sqref="B11">
    <cfRule type="iconSet" priority="210">
      <iconSet iconSet="3TrafficLights2" showValue="0" reverse="1">
        <cfvo type="percent" val="0"/>
        <cfvo type="num" val="15"/>
        <cfvo type="num" val="30"/>
      </iconSet>
    </cfRule>
  </conditionalFormatting>
  <conditionalFormatting sqref="B12">
    <cfRule type="iconSet" priority="209">
      <iconSet iconSet="3TrafficLights2" showValue="0" reverse="1">
        <cfvo type="percent" val="0"/>
        <cfvo type="num" val="15"/>
        <cfvo type="num" val="30"/>
      </iconSet>
    </cfRule>
  </conditionalFormatting>
  <conditionalFormatting sqref="B12">
    <cfRule type="iconSet" priority="208">
      <iconSet iconSet="3TrafficLights2" showValue="0" reverse="1">
        <cfvo type="percent" val="0"/>
        <cfvo type="num" val="15"/>
        <cfvo type="num" val="30"/>
      </iconSet>
    </cfRule>
  </conditionalFormatting>
  <conditionalFormatting sqref="B12">
    <cfRule type="iconSet" priority="207">
      <iconSet iconSet="3TrafficLights2" showValue="0" reverse="1">
        <cfvo type="percent" val="0"/>
        <cfvo type="num" val="15"/>
        <cfvo type="num" val="30"/>
      </iconSet>
    </cfRule>
  </conditionalFormatting>
  <conditionalFormatting sqref="B12">
    <cfRule type="iconSet" priority="206">
      <iconSet iconSet="3TrafficLights2" showValue="0" reverse="1">
        <cfvo type="percent" val="0"/>
        <cfvo type="num" val="15"/>
        <cfvo type="num" val="30"/>
      </iconSet>
    </cfRule>
  </conditionalFormatting>
  <conditionalFormatting sqref="B12">
    <cfRule type="iconSet" priority="205">
      <iconSet iconSet="3TrafficLights2" showValue="0" reverse="1">
        <cfvo type="percent" val="0"/>
        <cfvo type="num" val="15"/>
        <cfvo type="num" val="30"/>
      </iconSet>
    </cfRule>
  </conditionalFormatting>
  <conditionalFormatting sqref="B11">
    <cfRule type="iconSet" priority="204">
      <iconSet iconSet="3TrafficLights2" showValue="0" reverse="1">
        <cfvo type="percent" val="0"/>
        <cfvo type="num" val="15"/>
        <cfvo type="num" val="30"/>
      </iconSet>
    </cfRule>
  </conditionalFormatting>
  <conditionalFormatting sqref="B11">
    <cfRule type="iconSet" priority="203">
      <iconSet iconSet="3TrafficLights2" showValue="0" reverse="1">
        <cfvo type="percent" val="0"/>
        <cfvo type="num" val="15"/>
        <cfvo type="num" val="30"/>
      </iconSet>
    </cfRule>
  </conditionalFormatting>
  <conditionalFormatting sqref="B11">
    <cfRule type="iconSet" priority="202">
      <iconSet iconSet="3TrafficLights2" showValue="0" reverse="1">
        <cfvo type="percent" val="0"/>
        <cfvo type="num" val="15"/>
        <cfvo type="num" val="30"/>
      </iconSet>
    </cfRule>
  </conditionalFormatting>
  <conditionalFormatting sqref="B11:B12">
    <cfRule type="iconSet" priority="201">
      <iconSet iconSet="3TrafficLights2" showValue="0" reverse="1">
        <cfvo type="percent" val="0"/>
        <cfvo type="num" val="15"/>
        <cfvo type="num" val="30"/>
      </iconSet>
    </cfRule>
  </conditionalFormatting>
  <conditionalFormatting sqref="B12">
    <cfRule type="iconSet" priority="200">
      <iconSet iconSet="3TrafficLights2" showValue="0" reverse="1">
        <cfvo type="percent" val="0"/>
        <cfvo type="num" val="15"/>
        <cfvo type="num" val="30"/>
      </iconSet>
    </cfRule>
  </conditionalFormatting>
  <conditionalFormatting sqref="B11">
    <cfRule type="iconSet" priority="199">
      <iconSet iconSet="3TrafficLights2" showValue="0" reverse="1">
        <cfvo type="percent" val="0"/>
        <cfvo type="num" val="15"/>
        <cfvo type="num" val="30"/>
      </iconSet>
    </cfRule>
  </conditionalFormatting>
  <conditionalFormatting sqref="B11:B12">
    <cfRule type="iconSet" priority="198">
      <iconSet iconSet="3TrafficLights2" showValue="0" reverse="1">
        <cfvo type="percent" val="0"/>
        <cfvo type="num" val="15"/>
        <cfvo type="num" val="30"/>
      </iconSet>
    </cfRule>
  </conditionalFormatting>
  <conditionalFormatting sqref="B12">
    <cfRule type="iconSet" priority="197">
      <iconSet iconSet="3TrafficLights2" showValue="0" reverse="1">
        <cfvo type="percent" val="0"/>
        <cfvo type="num" val="15"/>
        <cfvo type="num" val="30"/>
      </iconSet>
    </cfRule>
  </conditionalFormatting>
  <conditionalFormatting sqref="B11">
    <cfRule type="iconSet" priority="196">
      <iconSet iconSet="3TrafficLights2" showValue="0" reverse="1">
        <cfvo type="percent" val="0"/>
        <cfvo type="num" val="15"/>
        <cfvo type="num" val="30"/>
      </iconSet>
    </cfRule>
  </conditionalFormatting>
  <conditionalFormatting sqref="B11:B12">
    <cfRule type="iconSet" priority="195">
      <iconSet iconSet="3TrafficLights2" showValue="0" reverse="1">
        <cfvo type="percent" val="0"/>
        <cfvo type="num" val="15"/>
        <cfvo type="num" val="30"/>
      </iconSet>
    </cfRule>
  </conditionalFormatting>
  <conditionalFormatting sqref="B12">
    <cfRule type="iconSet" priority="194">
      <iconSet iconSet="3TrafficLights2" showValue="0" reverse="1">
        <cfvo type="percent" val="0"/>
        <cfvo type="num" val="15"/>
        <cfvo type="num" val="30"/>
      </iconSet>
    </cfRule>
  </conditionalFormatting>
  <conditionalFormatting sqref="B11:B12">
    <cfRule type="iconSet" priority="193">
      <iconSet iconSet="3TrafficLights2" showValue="0" reverse="1">
        <cfvo type="percent" val="0"/>
        <cfvo type="num" val="15"/>
        <cfvo type="num" val="30"/>
      </iconSet>
    </cfRule>
  </conditionalFormatting>
  <conditionalFormatting sqref="B11">
    <cfRule type="iconSet" priority="192">
      <iconSet iconSet="3TrafficLights2" showValue="0" reverse="1">
        <cfvo type="percent" val="0"/>
        <cfvo type="num" val="15"/>
        <cfvo type="num" val="30"/>
      </iconSet>
    </cfRule>
  </conditionalFormatting>
  <conditionalFormatting sqref="B12">
    <cfRule type="iconSet" priority="191">
      <iconSet iconSet="3TrafficLights2" showValue="0" reverse="1">
        <cfvo type="percent" val="0"/>
        <cfvo type="num" val="15"/>
        <cfvo type="num" val="30"/>
      </iconSet>
    </cfRule>
  </conditionalFormatting>
  <conditionalFormatting sqref="B12">
    <cfRule type="iconSet" priority="190">
      <iconSet iconSet="3TrafficLights2" showValue="0" reverse="1">
        <cfvo type="percent" val="0"/>
        <cfvo type="num" val="15"/>
        <cfvo type="num" val="30"/>
      </iconSet>
    </cfRule>
  </conditionalFormatting>
  <conditionalFormatting sqref="B12">
    <cfRule type="iconSet" priority="189">
      <iconSet iconSet="3TrafficLights2" showValue="0" reverse="1">
        <cfvo type="percent" val="0"/>
        <cfvo type="num" val="15"/>
        <cfvo type="num" val="30"/>
      </iconSet>
    </cfRule>
  </conditionalFormatting>
  <conditionalFormatting sqref="B12">
    <cfRule type="iconSet" priority="188">
      <iconSet iconSet="3TrafficLights2" showValue="0" reverse="1">
        <cfvo type="percent" val="0"/>
        <cfvo type="num" val="15"/>
        <cfvo type="num" val="30"/>
      </iconSet>
    </cfRule>
  </conditionalFormatting>
  <conditionalFormatting sqref="B11">
    <cfRule type="iconSet" priority="187">
      <iconSet iconSet="3TrafficLights2" showValue="0" reverse="1">
        <cfvo type="percent" val="0"/>
        <cfvo type="num" val="15"/>
        <cfvo type="num" val="30"/>
      </iconSet>
    </cfRule>
  </conditionalFormatting>
  <conditionalFormatting sqref="B11">
    <cfRule type="iconSet" priority="186">
      <iconSet iconSet="3TrafficLights2" showValue="0" reverse="1">
        <cfvo type="percent" val="0"/>
        <cfvo type="num" val="15"/>
        <cfvo type="num" val="30"/>
      </iconSet>
    </cfRule>
  </conditionalFormatting>
  <conditionalFormatting sqref="B11">
    <cfRule type="iconSet" priority="185">
      <iconSet iconSet="3TrafficLights2" showValue="0" reverse="1">
        <cfvo type="percent" val="0"/>
        <cfvo type="num" val="15"/>
        <cfvo type="num" val="30"/>
      </iconSet>
    </cfRule>
  </conditionalFormatting>
  <conditionalFormatting sqref="B11">
    <cfRule type="iconSet" priority="184">
      <iconSet iconSet="3TrafficLights2" showValue="0" reverse="1">
        <cfvo type="percent" val="0"/>
        <cfvo type="num" val="15"/>
        <cfvo type="num" val="30"/>
      </iconSet>
    </cfRule>
  </conditionalFormatting>
  <conditionalFormatting sqref="B11">
    <cfRule type="iconSet" priority="183">
      <iconSet iconSet="3TrafficLights2" showValue="0" reverse="1">
        <cfvo type="percent" val="0"/>
        <cfvo type="num" val="15"/>
        <cfvo type="num" val="30"/>
      </iconSet>
    </cfRule>
  </conditionalFormatting>
  <conditionalFormatting sqref="B12">
    <cfRule type="iconSet" priority="182">
      <iconSet iconSet="3TrafficLights2" showValue="0" reverse="1">
        <cfvo type="percent" val="0"/>
        <cfvo type="num" val="15"/>
        <cfvo type="num" val="30"/>
      </iconSet>
    </cfRule>
  </conditionalFormatting>
  <conditionalFormatting sqref="B12">
    <cfRule type="iconSet" priority="181">
      <iconSet iconSet="3TrafficLights2" showValue="0" reverse="1">
        <cfvo type="percent" val="0"/>
        <cfvo type="num" val="15"/>
        <cfvo type="num" val="30"/>
      </iconSet>
    </cfRule>
  </conditionalFormatting>
  <conditionalFormatting sqref="B12">
    <cfRule type="iconSet" priority="180">
      <iconSet iconSet="3TrafficLights2" showValue="0" reverse="1">
        <cfvo type="percent" val="0"/>
        <cfvo type="num" val="15"/>
        <cfvo type="num" val="30"/>
      </iconSet>
    </cfRule>
  </conditionalFormatting>
  <conditionalFormatting sqref="B12">
    <cfRule type="iconSet" priority="179">
      <iconSet iconSet="3TrafficLights2" showValue="0" reverse="1">
        <cfvo type="percent" val="0"/>
        <cfvo type="num" val="15"/>
        <cfvo type="num" val="30"/>
      </iconSet>
    </cfRule>
  </conditionalFormatting>
  <conditionalFormatting sqref="B12">
    <cfRule type="iconSet" priority="178">
      <iconSet iconSet="3TrafficLights2" showValue="0" reverse="1">
        <cfvo type="percent" val="0"/>
        <cfvo type="num" val="15"/>
        <cfvo type="num" val="30"/>
      </iconSet>
    </cfRule>
  </conditionalFormatting>
  <conditionalFormatting sqref="B11">
    <cfRule type="iconSet" priority="177">
      <iconSet iconSet="3TrafficLights2" showValue="0" reverse="1">
        <cfvo type="percent" val="0"/>
        <cfvo type="num" val="15"/>
        <cfvo type="num" val="30"/>
      </iconSet>
    </cfRule>
  </conditionalFormatting>
  <conditionalFormatting sqref="B11">
    <cfRule type="iconSet" priority="176">
      <iconSet iconSet="3TrafficLights2" showValue="0" reverse="1">
        <cfvo type="percent" val="0"/>
        <cfvo type="num" val="15"/>
        <cfvo type="num" val="30"/>
      </iconSet>
    </cfRule>
  </conditionalFormatting>
  <conditionalFormatting sqref="B10">
    <cfRule type="iconSet" priority="264">
      <iconSet iconSet="3TrafficLights2" showValue="0" reverse="1">
        <cfvo type="percent" val="0"/>
        <cfvo type="num" val="15"/>
        <cfvo type="num" val="30"/>
      </iconSet>
    </cfRule>
  </conditionalFormatting>
  <conditionalFormatting sqref="B5 B10">
    <cfRule type="iconSet" priority="265">
      <iconSet iconSet="3TrafficLights2" showValue="0" reverse="1">
        <cfvo type="percent" val="0"/>
        <cfvo type="num" val="15"/>
        <cfvo type="num" val="30"/>
      </iconSet>
    </cfRule>
  </conditionalFormatting>
  <conditionalFormatting sqref="B6">
    <cfRule type="iconSet" priority="175">
      <iconSet iconSet="3TrafficLights2" showValue="0" reverse="1">
        <cfvo type="percent" val="0"/>
        <cfvo type="num" val="15"/>
        <cfvo type="num" val="30"/>
      </iconSet>
    </cfRule>
  </conditionalFormatting>
  <conditionalFormatting sqref="B7">
    <cfRule type="iconSet" priority="172">
      <iconSet iconSet="3TrafficLights2" showValue="0" reverse="1">
        <cfvo type="percent" val="0"/>
        <cfvo type="num" val="15"/>
        <cfvo type="num" val="30"/>
      </iconSet>
    </cfRule>
  </conditionalFormatting>
  <conditionalFormatting sqref="B7">
    <cfRule type="iconSet" priority="174">
      <iconSet iconSet="3TrafficLights2" showValue="0" reverse="1">
        <cfvo type="percent" val="0"/>
        <cfvo type="num" val="15"/>
        <cfvo type="num" val="30"/>
      </iconSet>
    </cfRule>
  </conditionalFormatting>
  <conditionalFormatting sqref="B7">
    <cfRule type="iconSet" priority="173">
      <iconSet iconSet="3TrafficLights2" showValue="0" reverse="1">
        <cfvo type="percent" val="0"/>
        <cfvo type="num" val="15"/>
        <cfvo type="num" val="30"/>
      </iconSet>
    </cfRule>
  </conditionalFormatting>
  <conditionalFormatting sqref="B7">
    <cfRule type="iconSet" priority="171">
      <iconSet iconSet="3TrafficLights2" showValue="0" reverse="1">
        <cfvo type="percent" val="0"/>
        <cfvo type="num" val="15"/>
        <cfvo type="num" val="30"/>
      </iconSet>
    </cfRule>
  </conditionalFormatting>
  <conditionalFormatting sqref="B7">
    <cfRule type="iconSet" priority="170">
      <iconSet iconSet="3TrafficLights2" showValue="0" reverse="1">
        <cfvo type="percent" val="0"/>
        <cfvo type="num" val="15"/>
        <cfvo type="num" val="30"/>
      </iconSet>
    </cfRule>
  </conditionalFormatting>
  <conditionalFormatting sqref="B7">
    <cfRule type="iconSet" priority="169">
      <iconSet iconSet="3TrafficLights2" showValue="0" reverse="1">
        <cfvo type="percent" val="0"/>
        <cfvo type="num" val="15"/>
        <cfvo type="num" val="30"/>
      </iconSet>
    </cfRule>
  </conditionalFormatting>
  <conditionalFormatting sqref="B9">
    <cfRule type="iconSet" priority="160">
      <iconSet iconSet="3TrafficLights2" showValue="0" reverse="1">
        <cfvo type="percent" val="0"/>
        <cfvo type="num" val="15"/>
        <cfvo type="num" val="30"/>
      </iconSet>
    </cfRule>
  </conditionalFormatting>
  <conditionalFormatting sqref="B8">
    <cfRule type="iconSet" priority="159">
      <iconSet iconSet="3TrafficLights2" showValue="0" reverse="1">
        <cfvo type="percent" val="0"/>
        <cfvo type="num" val="15"/>
        <cfvo type="num" val="30"/>
      </iconSet>
    </cfRule>
  </conditionalFormatting>
  <conditionalFormatting sqref="B8:B9">
    <cfRule type="iconSet" priority="153">
      <iconSet iconSet="3TrafficLights2" showValue="0" reverse="1">
        <cfvo type="percent" val="0"/>
        <cfvo type="num" val="15"/>
        <cfvo type="num" val="30"/>
      </iconSet>
    </cfRule>
  </conditionalFormatting>
  <conditionalFormatting sqref="B9">
    <cfRule type="iconSet" priority="149">
      <iconSet iconSet="3TrafficLights2" showValue="0" reverse="1">
        <cfvo type="percent" val="0"/>
        <cfvo type="num" val="15"/>
        <cfvo type="num" val="30"/>
      </iconSet>
    </cfRule>
  </conditionalFormatting>
  <conditionalFormatting sqref="B8">
    <cfRule type="iconSet" priority="147">
      <iconSet iconSet="3TrafficLights2" showValue="0" reverse="1">
        <cfvo type="percent" val="0"/>
        <cfvo type="num" val="15"/>
        <cfvo type="num" val="30"/>
      </iconSet>
    </cfRule>
  </conditionalFormatting>
  <conditionalFormatting sqref="B9">
    <cfRule type="iconSet" priority="133">
      <iconSet iconSet="3TrafficLights2" showValue="0" reverse="1">
        <cfvo type="percent" val="0"/>
        <cfvo type="num" val="15"/>
        <cfvo type="num" val="30"/>
      </iconSet>
    </cfRule>
  </conditionalFormatting>
  <conditionalFormatting sqref="B8">
    <cfRule type="iconSet" priority="132">
      <iconSet iconSet="3TrafficLights2" showValue="0" reverse="1">
        <cfvo type="percent" val="0"/>
        <cfvo type="num" val="15"/>
        <cfvo type="num" val="30"/>
      </iconSet>
    </cfRule>
  </conditionalFormatting>
  <conditionalFormatting sqref="B8">
    <cfRule type="iconSet" priority="162">
      <iconSet iconSet="3TrafficLights2" showValue="0" reverse="1">
        <cfvo type="percent" val="0"/>
        <cfvo type="num" val="15"/>
        <cfvo type="num" val="30"/>
      </iconSet>
    </cfRule>
  </conditionalFormatting>
  <conditionalFormatting sqref="B8:B9">
    <cfRule type="iconSet" priority="161">
      <iconSet iconSet="3TrafficLights2" showValue="0" reverse="1">
        <cfvo type="percent" val="0"/>
        <cfvo type="num" val="15"/>
        <cfvo type="num" val="30"/>
      </iconSet>
    </cfRule>
  </conditionalFormatting>
  <conditionalFormatting sqref="B8:B9">
    <cfRule type="iconSet" priority="158">
      <iconSet iconSet="3TrafficLights2" showValue="0" reverse="1">
        <cfvo type="percent" val="0"/>
        <cfvo type="num" val="15"/>
        <cfvo type="num" val="30"/>
      </iconSet>
    </cfRule>
  </conditionalFormatting>
  <conditionalFormatting sqref="B9">
    <cfRule type="iconSet" priority="157">
      <iconSet iconSet="3TrafficLights2" showValue="0" reverse="1">
        <cfvo type="percent" val="0"/>
        <cfvo type="num" val="15"/>
        <cfvo type="num" val="30"/>
      </iconSet>
    </cfRule>
  </conditionalFormatting>
  <conditionalFormatting sqref="B8">
    <cfRule type="iconSet" priority="156">
      <iconSet iconSet="3TrafficLights2" showValue="0" reverse="1">
        <cfvo type="percent" val="0"/>
        <cfvo type="num" val="15"/>
        <cfvo type="num" val="30"/>
      </iconSet>
    </cfRule>
  </conditionalFormatting>
  <conditionalFormatting sqref="B8:B9">
    <cfRule type="iconSet" priority="155">
      <iconSet iconSet="3TrafficLights2" showValue="0" reverse="1">
        <cfvo type="percent" val="0"/>
        <cfvo type="num" val="15"/>
        <cfvo type="num" val="30"/>
      </iconSet>
    </cfRule>
  </conditionalFormatting>
  <conditionalFormatting sqref="B9">
    <cfRule type="iconSet" priority="154">
      <iconSet iconSet="3TrafficLights2" showValue="0" reverse="1">
        <cfvo type="percent" val="0"/>
        <cfvo type="num" val="15"/>
        <cfvo type="num" val="30"/>
      </iconSet>
    </cfRule>
  </conditionalFormatting>
  <conditionalFormatting sqref="B8">
    <cfRule type="iconSet" priority="152">
      <iconSet iconSet="3TrafficLights2" showValue="0" reverse="1">
        <cfvo type="percent" val="0"/>
        <cfvo type="num" val="15"/>
        <cfvo type="num" val="30"/>
      </iconSet>
    </cfRule>
  </conditionalFormatting>
  <conditionalFormatting sqref="B9">
    <cfRule type="iconSet" priority="151">
      <iconSet iconSet="3TrafficLights2" showValue="0" reverse="1">
        <cfvo type="percent" val="0"/>
        <cfvo type="num" val="15"/>
        <cfvo type="num" val="30"/>
      </iconSet>
    </cfRule>
  </conditionalFormatting>
  <conditionalFormatting sqref="B9">
    <cfRule type="iconSet" priority="150">
      <iconSet iconSet="3TrafficLights2" showValue="0" reverse="1">
        <cfvo type="percent" val="0"/>
        <cfvo type="num" val="15"/>
        <cfvo type="num" val="30"/>
      </iconSet>
    </cfRule>
  </conditionalFormatting>
  <conditionalFormatting sqref="B9">
    <cfRule type="iconSet" priority="148">
      <iconSet iconSet="3TrafficLights2" showValue="0" reverse="1">
        <cfvo type="percent" val="0"/>
        <cfvo type="num" val="15"/>
        <cfvo type="num" val="30"/>
      </iconSet>
    </cfRule>
  </conditionalFormatting>
  <conditionalFormatting sqref="B8">
    <cfRule type="iconSet" priority="146">
      <iconSet iconSet="3TrafficLights2" showValue="0" reverse="1">
        <cfvo type="percent" val="0"/>
        <cfvo type="num" val="15"/>
        <cfvo type="num" val="30"/>
      </iconSet>
    </cfRule>
  </conditionalFormatting>
  <conditionalFormatting sqref="B8">
    <cfRule type="iconSet" priority="145">
      <iconSet iconSet="3TrafficLights2" showValue="0" reverse="1">
        <cfvo type="percent" val="0"/>
        <cfvo type="num" val="15"/>
        <cfvo type="num" val="30"/>
      </iconSet>
    </cfRule>
  </conditionalFormatting>
  <conditionalFormatting sqref="B8">
    <cfRule type="iconSet" priority="144">
      <iconSet iconSet="3TrafficLights2" showValue="0" reverse="1">
        <cfvo type="percent" val="0"/>
        <cfvo type="num" val="15"/>
        <cfvo type="num" val="30"/>
      </iconSet>
    </cfRule>
  </conditionalFormatting>
  <conditionalFormatting sqref="B8">
    <cfRule type="iconSet" priority="143">
      <iconSet iconSet="3TrafficLights2" showValue="0" reverse="1">
        <cfvo type="percent" val="0"/>
        <cfvo type="num" val="15"/>
        <cfvo type="num" val="30"/>
      </iconSet>
    </cfRule>
  </conditionalFormatting>
  <conditionalFormatting sqref="B9">
    <cfRule type="iconSet" priority="142">
      <iconSet iconSet="3TrafficLights2" showValue="0" reverse="1">
        <cfvo type="percent" val="0"/>
        <cfvo type="num" val="15"/>
        <cfvo type="num" val="30"/>
      </iconSet>
    </cfRule>
  </conditionalFormatting>
  <conditionalFormatting sqref="B9">
    <cfRule type="iconSet" priority="141">
      <iconSet iconSet="3TrafficLights2" showValue="0" reverse="1">
        <cfvo type="percent" val="0"/>
        <cfvo type="num" val="15"/>
        <cfvo type="num" val="30"/>
      </iconSet>
    </cfRule>
  </conditionalFormatting>
  <conditionalFormatting sqref="B9">
    <cfRule type="iconSet" priority="140">
      <iconSet iconSet="3TrafficLights2" showValue="0" reverse="1">
        <cfvo type="percent" val="0"/>
        <cfvo type="num" val="15"/>
        <cfvo type="num" val="30"/>
      </iconSet>
    </cfRule>
  </conditionalFormatting>
  <conditionalFormatting sqref="B9">
    <cfRule type="iconSet" priority="139">
      <iconSet iconSet="3TrafficLights2" showValue="0" reverse="1">
        <cfvo type="percent" val="0"/>
        <cfvo type="num" val="15"/>
        <cfvo type="num" val="30"/>
      </iconSet>
    </cfRule>
  </conditionalFormatting>
  <conditionalFormatting sqref="B9">
    <cfRule type="iconSet" priority="138">
      <iconSet iconSet="3TrafficLights2" showValue="0" reverse="1">
        <cfvo type="percent" val="0"/>
        <cfvo type="num" val="15"/>
        <cfvo type="num" val="30"/>
      </iconSet>
    </cfRule>
  </conditionalFormatting>
  <conditionalFormatting sqref="B8">
    <cfRule type="iconSet" priority="137">
      <iconSet iconSet="3TrafficLights2" showValue="0" reverse="1">
        <cfvo type="percent" val="0"/>
        <cfvo type="num" val="15"/>
        <cfvo type="num" val="30"/>
      </iconSet>
    </cfRule>
  </conditionalFormatting>
  <conditionalFormatting sqref="B8">
    <cfRule type="iconSet" priority="136">
      <iconSet iconSet="3TrafficLights2" showValue="0" reverse="1">
        <cfvo type="percent" val="0"/>
        <cfvo type="num" val="15"/>
        <cfvo type="num" val="30"/>
      </iconSet>
    </cfRule>
  </conditionalFormatting>
  <conditionalFormatting sqref="B8">
    <cfRule type="iconSet" priority="135">
      <iconSet iconSet="3TrafficLights2" showValue="0" reverse="1">
        <cfvo type="percent" val="0"/>
        <cfvo type="num" val="15"/>
        <cfvo type="num" val="30"/>
      </iconSet>
    </cfRule>
  </conditionalFormatting>
  <conditionalFormatting sqref="B8:B9">
    <cfRule type="iconSet" priority="134">
      <iconSet iconSet="3TrafficLights2" showValue="0" reverse="1">
        <cfvo type="percent" val="0"/>
        <cfvo type="num" val="15"/>
        <cfvo type="num" val="30"/>
      </iconSet>
    </cfRule>
  </conditionalFormatting>
  <conditionalFormatting sqref="B8:B9">
    <cfRule type="iconSet" priority="131">
      <iconSet iconSet="3TrafficLights2" showValue="0" reverse="1">
        <cfvo type="percent" val="0"/>
        <cfvo type="num" val="15"/>
        <cfvo type="num" val="30"/>
      </iconSet>
    </cfRule>
  </conditionalFormatting>
  <conditionalFormatting sqref="B9">
    <cfRule type="iconSet" priority="130">
      <iconSet iconSet="3TrafficLights2" showValue="0" reverse="1">
        <cfvo type="percent" val="0"/>
        <cfvo type="num" val="15"/>
        <cfvo type="num" val="30"/>
      </iconSet>
    </cfRule>
  </conditionalFormatting>
  <conditionalFormatting sqref="B8">
    <cfRule type="iconSet" priority="129">
      <iconSet iconSet="3TrafficLights2" showValue="0" reverse="1">
        <cfvo type="percent" val="0"/>
        <cfvo type="num" val="15"/>
        <cfvo type="num" val="30"/>
      </iconSet>
    </cfRule>
  </conditionalFormatting>
  <conditionalFormatting sqref="B8:B9">
    <cfRule type="iconSet" priority="128">
      <iconSet iconSet="3TrafficLights2" showValue="0" reverse="1">
        <cfvo type="percent" val="0"/>
        <cfvo type="num" val="15"/>
        <cfvo type="num" val="30"/>
      </iconSet>
    </cfRule>
  </conditionalFormatting>
  <conditionalFormatting sqref="B9">
    <cfRule type="iconSet" priority="127">
      <iconSet iconSet="3TrafficLights2" showValue="0" reverse="1">
        <cfvo type="percent" val="0"/>
        <cfvo type="num" val="15"/>
        <cfvo type="num" val="30"/>
      </iconSet>
    </cfRule>
  </conditionalFormatting>
  <conditionalFormatting sqref="B8:B9">
    <cfRule type="iconSet" priority="126">
      <iconSet iconSet="3TrafficLights2" showValue="0" reverse="1">
        <cfvo type="percent" val="0"/>
        <cfvo type="num" val="15"/>
        <cfvo type="num" val="30"/>
      </iconSet>
    </cfRule>
  </conditionalFormatting>
  <conditionalFormatting sqref="B8">
    <cfRule type="iconSet" priority="125">
      <iconSet iconSet="3TrafficLights2" showValue="0" reverse="1">
        <cfvo type="percent" val="0"/>
        <cfvo type="num" val="15"/>
        <cfvo type="num" val="30"/>
      </iconSet>
    </cfRule>
  </conditionalFormatting>
  <conditionalFormatting sqref="B9">
    <cfRule type="iconSet" priority="124">
      <iconSet iconSet="3TrafficLights2" showValue="0" reverse="1">
        <cfvo type="percent" val="0"/>
        <cfvo type="num" val="15"/>
        <cfvo type="num" val="30"/>
      </iconSet>
    </cfRule>
  </conditionalFormatting>
  <conditionalFormatting sqref="B9">
    <cfRule type="iconSet" priority="123">
      <iconSet iconSet="3TrafficLights2" showValue="0" reverse="1">
        <cfvo type="percent" val="0"/>
        <cfvo type="num" val="15"/>
        <cfvo type="num" val="30"/>
      </iconSet>
    </cfRule>
  </conditionalFormatting>
  <conditionalFormatting sqref="B9">
    <cfRule type="iconSet" priority="122">
      <iconSet iconSet="3TrafficLights2" showValue="0" reverse="1">
        <cfvo type="percent" val="0"/>
        <cfvo type="num" val="15"/>
        <cfvo type="num" val="30"/>
      </iconSet>
    </cfRule>
  </conditionalFormatting>
  <conditionalFormatting sqref="B9">
    <cfRule type="iconSet" priority="121">
      <iconSet iconSet="3TrafficLights2" showValue="0" reverse="1">
        <cfvo type="percent" val="0"/>
        <cfvo type="num" val="15"/>
        <cfvo type="num" val="30"/>
      </iconSet>
    </cfRule>
  </conditionalFormatting>
  <conditionalFormatting sqref="B8">
    <cfRule type="iconSet" priority="120">
      <iconSet iconSet="3TrafficLights2" showValue="0" reverse="1">
        <cfvo type="percent" val="0"/>
        <cfvo type="num" val="15"/>
        <cfvo type="num" val="30"/>
      </iconSet>
    </cfRule>
  </conditionalFormatting>
  <conditionalFormatting sqref="B8">
    <cfRule type="iconSet" priority="119">
      <iconSet iconSet="3TrafficLights2" showValue="0" reverse="1">
        <cfvo type="percent" val="0"/>
        <cfvo type="num" val="15"/>
        <cfvo type="num" val="30"/>
      </iconSet>
    </cfRule>
  </conditionalFormatting>
  <conditionalFormatting sqref="B8">
    <cfRule type="iconSet" priority="118">
      <iconSet iconSet="3TrafficLights2" showValue="0" reverse="1">
        <cfvo type="percent" val="0"/>
        <cfvo type="num" val="15"/>
        <cfvo type="num" val="30"/>
      </iconSet>
    </cfRule>
  </conditionalFormatting>
  <conditionalFormatting sqref="B8">
    <cfRule type="iconSet" priority="117">
      <iconSet iconSet="3TrafficLights2" showValue="0" reverse="1">
        <cfvo type="percent" val="0"/>
        <cfvo type="num" val="15"/>
        <cfvo type="num" val="30"/>
      </iconSet>
    </cfRule>
  </conditionalFormatting>
  <conditionalFormatting sqref="B8">
    <cfRule type="iconSet" priority="116">
      <iconSet iconSet="3TrafficLights2" showValue="0" reverse="1">
        <cfvo type="percent" val="0"/>
        <cfvo type="num" val="15"/>
        <cfvo type="num" val="30"/>
      </iconSet>
    </cfRule>
  </conditionalFormatting>
  <conditionalFormatting sqref="B9">
    <cfRule type="iconSet" priority="115">
      <iconSet iconSet="3TrafficLights2" showValue="0" reverse="1">
        <cfvo type="percent" val="0"/>
        <cfvo type="num" val="15"/>
        <cfvo type="num" val="30"/>
      </iconSet>
    </cfRule>
  </conditionalFormatting>
  <conditionalFormatting sqref="B9">
    <cfRule type="iconSet" priority="114">
      <iconSet iconSet="3TrafficLights2" showValue="0" reverse="1">
        <cfvo type="percent" val="0"/>
        <cfvo type="num" val="15"/>
        <cfvo type="num" val="30"/>
      </iconSet>
    </cfRule>
  </conditionalFormatting>
  <conditionalFormatting sqref="B9">
    <cfRule type="iconSet" priority="113">
      <iconSet iconSet="3TrafficLights2" showValue="0" reverse="1">
        <cfvo type="percent" val="0"/>
        <cfvo type="num" val="15"/>
        <cfvo type="num" val="30"/>
      </iconSet>
    </cfRule>
  </conditionalFormatting>
  <conditionalFormatting sqref="B9">
    <cfRule type="iconSet" priority="112">
      <iconSet iconSet="3TrafficLights2" showValue="0" reverse="1">
        <cfvo type="percent" val="0"/>
        <cfvo type="num" val="15"/>
        <cfvo type="num" val="30"/>
      </iconSet>
    </cfRule>
  </conditionalFormatting>
  <conditionalFormatting sqref="B9">
    <cfRule type="iconSet" priority="111">
      <iconSet iconSet="3TrafficLights2" showValue="0" reverse="1">
        <cfvo type="percent" val="0"/>
        <cfvo type="num" val="15"/>
        <cfvo type="num" val="30"/>
      </iconSet>
    </cfRule>
  </conditionalFormatting>
  <conditionalFormatting sqref="B8">
    <cfRule type="iconSet" priority="110">
      <iconSet iconSet="3TrafficLights2" showValue="0" reverse="1">
        <cfvo type="percent" val="0"/>
        <cfvo type="num" val="15"/>
        <cfvo type="num" val="30"/>
      </iconSet>
    </cfRule>
  </conditionalFormatting>
  <conditionalFormatting sqref="B8">
    <cfRule type="iconSet" priority="109">
      <iconSet iconSet="3TrafficLights2" showValue="0" reverse="1">
        <cfvo type="percent" val="0"/>
        <cfvo type="num" val="15"/>
        <cfvo type="num" val="30"/>
      </iconSet>
    </cfRule>
  </conditionalFormatting>
  <conditionalFormatting sqref="B8">
    <cfRule type="iconSet" priority="108">
      <iconSet iconSet="3TrafficLights2" showValue="0" reverse="1">
        <cfvo type="percent" val="0"/>
        <cfvo type="num" val="15"/>
        <cfvo type="num" val="30"/>
      </iconSet>
    </cfRule>
  </conditionalFormatting>
  <conditionalFormatting sqref="B8:B9">
    <cfRule type="iconSet" priority="107">
      <iconSet iconSet="3TrafficLights2" showValue="0" reverse="1">
        <cfvo type="percent" val="0"/>
        <cfvo type="num" val="15"/>
        <cfvo type="num" val="30"/>
      </iconSet>
    </cfRule>
  </conditionalFormatting>
  <conditionalFormatting sqref="B9">
    <cfRule type="iconSet" priority="106">
      <iconSet iconSet="3TrafficLights2" showValue="0" reverse="1">
        <cfvo type="percent" val="0"/>
        <cfvo type="num" val="15"/>
        <cfvo type="num" val="30"/>
      </iconSet>
    </cfRule>
  </conditionalFormatting>
  <conditionalFormatting sqref="B8">
    <cfRule type="iconSet" priority="105">
      <iconSet iconSet="3TrafficLights2" showValue="0" reverse="1">
        <cfvo type="percent" val="0"/>
        <cfvo type="num" val="15"/>
        <cfvo type="num" val="30"/>
      </iconSet>
    </cfRule>
  </conditionalFormatting>
  <conditionalFormatting sqref="B8:B9">
    <cfRule type="iconSet" priority="104">
      <iconSet iconSet="3TrafficLights2" showValue="0" reverse="1">
        <cfvo type="percent" val="0"/>
        <cfvo type="num" val="15"/>
        <cfvo type="num" val="30"/>
      </iconSet>
    </cfRule>
  </conditionalFormatting>
  <conditionalFormatting sqref="B9">
    <cfRule type="iconSet" priority="103">
      <iconSet iconSet="3TrafficLights2" showValue="0" reverse="1">
        <cfvo type="percent" val="0"/>
        <cfvo type="num" val="15"/>
        <cfvo type="num" val="30"/>
      </iconSet>
    </cfRule>
  </conditionalFormatting>
  <conditionalFormatting sqref="B8">
    <cfRule type="iconSet" priority="102">
      <iconSet iconSet="3TrafficLights2" showValue="0" reverse="1">
        <cfvo type="percent" val="0"/>
        <cfvo type="num" val="15"/>
        <cfvo type="num" val="30"/>
      </iconSet>
    </cfRule>
  </conditionalFormatting>
  <conditionalFormatting sqref="B8:B9">
    <cfRule type="iconSet" priority="101">
      <iconSet iconSet="3TrafficLights2" showValue="0" reverse="1">
        <cfvo type="percent" val="0"/>
        <cfvo type="num" val="15"/>
        <cfvo type="num" val="30"/>
      </iconSet>
    </cfRule>
  </conditionalFormatting>
  <conditionalFormatting sqref="B9">
    <cfRule type="iconSet" priority="100">
      <iconSet iconSet="3TrafficLights2" showValue="0" reverse="1">
        <cfvo type="percent" val="0"/>
        <cfvo type="num" val="15"/>
        <cfvo type="num" val="30"/>
      </iconSet>
    </cfRule>
  </conditionalFormatting>
  <conditionalFormatting sqref="B8:B9">
    <cfRule type="iconSet" priority="99">
      <iconSet iconSet="3TrafficLights2" showValue="0" reverse="1">
        <cfvo type="percent" val="0"/>
        <cfvo type="num" val="15"/>
        <cfvo type="num" val="30"/>
      </iconSet>
    </cfRule>
  </conditionalFormatting>
  <conditionalFormatting sqref="B8">
    <cfRule type="iconSet" priority="98">
      <iconSet iconSet="3TrafficLights2" showValue="0" reverse="1">
        <cfvo type="percent" val="0"/>
        <cfvo type="num" val="15"/>
        <cfvo type="num" val="30"/>
      </iconSet>
    </cfRule>
  </conditionalFormatting>
  <conditionalFormatting sqref="B9">
    <cfRule type="iconSet" priority="97">
      <iconSet iconSet="3TrafficLights2" showValue="0" reverse="1">
        <cfvo type="percent" val="0"/>
        <cfvo type="num" val="15"/>
        <cfvo type="num" val="30"/>
      </iconSet>
    </cfRule>
  </conditionalFormatting>
  <conditionalFormatting sqref="B9">
    <cfRule type="iconSet" priority="96">
      <iconSet iconSet="3TrafficLights2" showValue="0" reverse="1">
        <cfvo type="percent" val="0"/>
        <cfvo type="num" val="15"/>
        <cfvo type="num" val="30"/>
      </iconSet>
    </cfRule>
  </conditionalFormatting>
  <conditionalFormatting sqref="B9">
    <cfRule type="iconSet" priority="95">
      <iconSet iconSet="3TrafficLights2" showValue="0" reverse="1">
        <cfvo type="percent" val="0"/>
        <cfvo type="num" val="15"/>
        <cfvo type="num" val="30"/>
      </iconSet>
    </cfRule>
  </conditionalFormatting>
  <conditionalFormatting sqref="B9">
    <cfRule type="iconSet" priority="94">
      <iconSet iconSet="3TrafficLights2" showValue="0" reverse="1">
        <cfvo type="percent" val="0"/>
        <cfvo type="num" val="15"/>
        <cfvo type="num" val="30"/>
      </iconSet>
    </cfRule>
  </conditionalFormatting>
  <conditionalFormatting sqref="B8">
    <cfRule type="iconSet" priority="93">
      <iconSet iconSet="3TrafficLights2" showValue="0" reverse="1">
        <cfvo type="percent" val="0"/>
        <cfvo type="num" val="15"/>
        <cfvo type="num" val="30"/>
      </iconSet>
    </cfRule>
  </conditionalFormatting>
  <conditionalFormatting sqref="B8">
    <cfRule type="iconSet" priority="92">
      <iconSet iconSet="3TrafficLights2" showValue="0" reverse="1">
        <cfvo type="percent" val="0"/>
        <cfvo type="num" val="15"/>
        <cfvo type="num" val="30"/>
      </iconSet>
    </cfRule>
  </conditionalFormatting>
  <conditionalFormatting sqref="B8">
    <cfRule type="iconSet" priority="91">
      <iconSet iconSet="3TrafficLights2" showValue="0" reverse="1">
        <cfvo type="percent" val="0"/>
        <cfvo type="num" val="15"/>
        <cfvo type="num" val="30"/>
      </iconSet>
    </cfRule>
  </conditionalFormatting>
  <conditionalFormatting sqref="B8">
    <cfRule type="iconSet" priority="90">
      <iconSet iconSet="3TrafficLights2" showValue="0" reverse="1">
        <cfvo type="percent" val="0"/>
        <cfvo type="num" val="15"/>
        <cfvo type="num" val="30"/>
      </iconSet>
    </cfRule>
  </conditionalFormatting>
  <conditionalFormatting sqref="B8">
    <cfRule type="iconSet" priority="89">
      <iconSet iconSet="3TrafficLights2" showValue="0" reverse="1">
        <cfvo type="percent" val="0"/>
        <cfvo type="num" val="15"/>
        <cfvo type="num" val="30"/>
      </iconSet>
    </cfRule>
  </conditionalFormatting>
  <conditionalFormatting sqref="B9">
    <cfRule type="iconSet" priority="87">
      <iconSet iconSet="3TrafficLights2" showValue="0" reverse="1">
        <cfvo type="percent" val="0"/>
        <cfvo type="num" val="15"/>
        <cfvo type="num" val="30"/>
      </iconSet>
    </cfRule>
  </conditionalFormatting>
  <conditionalFormatting sqref="B9">
    <cfRule type="iconSet" priority="86">
      <iconSet iconSet="3TrafficLights2" showValue="0" reverse="1">
        <cfvo type="percent" val="0"/>
        <cfvo type="num" val="15"/>
        <cfvo type="num" val="30"/>
      </iconSet>
    </cfRule>
  </conditionalFormatting>
  <conditionalFormatting sqref="B9">
    <cfRule type="iconSet" priority="84">
      <iconSet iconSet="3TrafficLights2" showValue="0" reverse="1">
        <cfvo type="percent" val="0"/>
        <cfvo type="num" val="15"/>
        <cfvo type="num" val="30"/>
      </iconSet>
    </cfRule>
  </conditionalFormatting>
  <conditionalFormatting sqref="B8">
    <cfRule type="iconSet" priority="83">
      <iconSet iconSet="3TrafficLights2" showValue="0" reverse="1">
        <cfvo type="percent" val="0"/>
        <cfvo type="num" val="15"/>
        <cfvo type="num" val="30"/>
      </iconSet>
    </cfRule>
  </conditionalFormatting>
  <conditionalFormatting sqref="B8">
    <cfRule type="iconSet" priority="82">
      <iconSet iconSet="3TrafficLights2" showValue="0" reverse="1">
        <cfvo type="percent" val="0"/>
        <cfvo type="num" val="15"/>
        <cfvo type="num" val="30"/>
      </iconSet>
    </cfRule>
  </conditionalFormatting>
  <conditionalFormatting sqref="B14">
    <cfRule type="iconSet" priority="79">
      <iconSet iconSet="3TrafficLights2" showValue="0" reverse="1">
        <cfvo type="percent" val="0"/>
        <cfvo type="num" val="15"/>
        <cfvo type="num" val="30"/>
      </iconSet>
    </cfRule>
  </conditionalFormatting>
  <conditionalFormatting sqref="B13">
    <cfRule type="iconSet" priority="78">
      <iconSet iconSet="3TrafficLights2" showValue="0" reverse="1">
        <cfvo type="percent" val="0"/>
        <cfvo type="num" val="15"/>
        <cfvo type="num" val="30"/>
      </iconSet>
    </cfRule>
  </conditionalFormatting>
  <conditionalFormatting sqref="B13:B14">
    <cfRule type="iconSet" priority="72">
      <iconSet iconSet="3TrafficLights2" showValue="0" reverse="1">
        <cfvo type="percent" val="0"/>
        <cfvo type="num" val="15"/>
        <cfvo type="num" val="30"/>
      </iconSet>
    </cfRule>
  </conditionalFormatting>
  <conditionalFormatting sqref="B14">
    <cfRule type="iconSet" priority="68">
      <iconSet iconSet="3TrafficLights2" showValue="0" reverse="1">
        <cfvo type="percent" val="0"/>
        <cfvo type="num" val="15"/>
        <cfvo type="num" val="30"/>
      </iconSet>
    </cfRule>
  </conditionalFormatting>
  <conditionalFormatting sqref="B13">
    <cfRule type="iconSet" priority="66">
      <iconSet iconSet="3TrafficLights2" showValue="0" reverse="1">
        <cfvo type="percent" val="0"/>
        <cfvo type="num" val="15"/>
        <cfvo type="num" val="30"/>
      </iconSet>
    </cfRule>
  </conditionalFormatting>
  <conditionalFormatting sqref="B14">
    <cfRule type="iconSet" priority="52">
      <iconSet iconSet="3TrafficLights2" showValue="0" reverse="1">
        <cfvo type="percent" val="0"/>
        <cfvo type="num" val="15"/>
        <cfvo type="num" val="30"/>
      </iconSet>
    </cfRule>
  </conditionalFormatting>
  <conditionalFormatting sqref="B13">
    <cfRule type="iconSet" priority="51">
      <iconSet iconSet="3TrafficLights2" showValue="0" reverse="1">
        <cfvo type="percent" val="0"/>
        <cfvo type="num" val="15"/>
        <cfvo type="num" val="30"/>
      </iconSet>
    </cfRule>
  </conditionalFormatting>
  <conditionalFormatting sqref="B13">
    <cfRule type="iconSet" priority="81">
      <iconSet iconSet="3TrafficLights2" showValue="0" reverse="1">
        <cfvo type="percent" val="0"/>
        <cfvo type="num" val="15"/>
        <cfvo type="num" val="30"/>
      </iconSet>
    </cfRule>
  </conditionalFormatting>
  <conditionalFormatting sqref="B13:B14">
    <cfRule type="iconSet" priority="80">
      <iconSet iconSet="3TrafficLights2" showValue="0" reverse="1">
        <cfvo type="percent" val="0"/>
        <cfvo type="num" val="15"/>
        <cfvo type="num" val="30"/>
      </iconSet>
    </cfRule>
  </conditionalFormatting>
  <conditionalFormatting sqref="B13:B14">
    <cfRule type="iconSet" priority="77">
      <iconSet iconSet="3TrafficLights2" showValue="0" reverse="1">
        <cfvo type="percent" val="0"/>
        <cfvo type="num" val="15"/>
        <cfvo type="num" val="30"/>
      </iconSet>
    </cfRule>
  </conditionalFormatting>
  <conditionalFormatting sqref="B14">
    <cfRule type="iconSet" priority="76">
      <iconSet iconSet="3TrafficLights2" showValue="0" reverse="1">
        <cfvo type="percent" val="0"/>
        <cfvo type="num" val="15"/>
        <cfvo type="num" val="30"/>
      </iconSet>
    </cfRule>
  </conditionalFormatting>
  <conditionalFormatting sqref="B13">
    <cfRule type="iconSet" priority="75">
      <iconSet iconSet="3TrafficLights2" showValue="0" reverse="1">
        <cfvo type="percent" val="0"/>
        <cfvo type="num" val="15"/>
        <cfvo type="num" val="30"/>
      </iconSet>
    </cfRule>
  </conditionalFormatting>
  <conditionalFormatting sqref="B13:B14">
    <cfRule type="iconSet" priority="74">
      <iconSet iconSet="3TrafficLights2" showValue="0" reverse="1">
        <cfvo type="percent" val="0"/>
        <cfvo type="num" val="15"/>
        <cfvo type="num" val="30"/>
      </iconSet>
    </cfRule>
  </conditionalFormatting>
  <conditionalFormatting sqref="B14">
    <cfRule type="iconSet" priority="73">
      <iconSet iconSet="3TrafficLights2" showValue="0" reverse="1">
        <cfvo type="percent" val="0"/>
        <cfvo type="num" val="15"/>
        <cfvo type="num" val="30"/>
      </iconSet>
    </cfRule>
  </conditionalFormatting>
  <conditionalFormatting sqref="B13">
    <cfRule type="iconSet" priority="71">
      <iconSet iconSet="3TrafficLights2" showValue="0" reverse="1">
        <cfvo type="percent" val="0"/>
        <cfvo type="num" val="15"/>
        <cfvo type="num" val="30"/>
      </iconSet>
    </cfRule>
  </conditionalFormatting>
  <conditionalFormatting sqref="B14">
    <cfRule type="iconSet" priority="70">
      <iconSet iconSet="3TrafficLights2" showValue="0" reverse="1">
        <cfvo type="percent" val="0"/>
        <cfvo type="num" val="15"/>
        <cfvo type="num" val="30"/>
      </iconSet>
    </cfRule>
  </conditionalFormatting>
  <conditionalFormatting sqref="B14">
    <cfRule type="iconSet" priority="69">
      <iconSet iconSet="3TrafficLights2" showValue="0" reverse="1">
        <cfvo type="percent" val="0"/>
        <cfvo type="num" val="15"/>
        <cfvo type="num" val="30"/>
      </iconSet>
    </cfRule>
  </conditionalFormatting>
  <conditionalFormatting sqref="B14">
    <cfRule type="iconSet" priority="67">
      <iconSet iconSet="3TrafficLights2" showValue="0" reverse="1">
        <cfvo type="percent" val="0"/>
        <cfvo type="num" val="15"/>
        <cfvo type="num" val="30"/>
      </iconSet>
    </cfRule>
  </conditionalFormatting>
  <conditionalFormatting sqref="B13">
    <cfRule type="iconSet" priority="65">
      <iconSet iconSet="3TrafficLights2" showValue="0" reverse="1">
        <cfvo type="percent" val="0"/>
        <cfvo type="num" val="15"/>
        <cfvo type="num" val="30"/>
      </iconSet>
    </cfRule>
  </conditionalFormatting>
  <conditionalFormatting sqref="B13">
    <cfRule type="iconSet" priority="64">
      <iconSet iconSet="3TrafficLights2" showValue="0" reverse="1">
        <cfvo type="percent" val="0"/>
        <cfvo type="num" val="15"/>
        <cfvo type="num" val="30"/>
      </iconSet>
    </cfRule>
  </conditionalFormatting>
  <conditionalFormatting sqref="B13">
    <cfRule type="iconSet" priority="63">
      <iconSet iconSet="3TrafficLights2" showValue="0" reverse="1">
        <cfvo type="percent" val="0"/>
        <cfvo type="num" val="15"/>
        <cfvo type="num" val="30"/>
      </iconSet>
    </cfRule>
  </conditionalFormatting>
  <conditionalFormatting sqref="B13">
    <cfRule type="iconSet" priority="62">
      <iconSet iconSet="3TrafficLights2" showValue="0" reverse="1">
        <cfvo type="percent" val="0"/>
        <cfvo type="num" val="15"/>
        <cfvo type="num" val="30"/>
      </iconSet>
    </cfRule>
  </conditionalFormatting>
  <conditionalFormatting sqref="B14">
    <cfRule type="iconSet" priority="61">
      <iconSet iconSet="3TrafficLights2" showValue="0" reverse="1">
        <cfvo type="percent" val="0"/>
        <cfvo type="num" val="15"/>
        <cfvo type="num" val="30"/>
      </iconSet>
    </cfRule>
  </conditionalFormatting>
  <conditionalFormatting sqref="B14">
    <cfRule type="iconSet" priority="60">
      <iconSet iconSet="3TrafficLights2" showValue="0" reverse="1">
        <cfvo type="percent" val="0"/>
        <cfvo type="num" val="15"/>
        <cfvo type="num" val="30"/>
      </iconSet>
    </cfRule>
  </conditionalFormatting>
  <conditionalFormatting sqref="B14">
    <cfRule type="iconSet" priority="59">
      <iconSet iconSet="3TrafficLights2" showValue="0" reverse="1">
        <cfvo type="percent" val="0"/>
        <cfvo type="num" val="15"/>
        <cfvo type="num" val="30"/>
      </iconSet>
    </cfRule>
  </conditionalFormatting>
  <conditionalFormatting sqref="B14">
    <cfRule type="iconSet" priority="58">
      <iconSet iconSet="3TrafficLights2" showValue="0" reverse="1">
        <cfvo type="percent" val="0"/>
        <cfvo type="num" val="15"/>
        <cfvo type="num" val="30"/>
      </iconSet>
    </cfRule>
  </conditionalFormatting>
  <conditionalFormatting sqref="B14">
    <cfRule type="iconSet" priority="57">
      <iconSet iconSet="3TrafficLights2" showValue="0" reverse="1">
        <cfvo type="percent" val="0"/>
        <cfvo type="num" val="15"/>
        <cfvo type="num" val="30"/>
      </iconSet>
    </cfRule>
  </conditionalFormatting>
  <conditionalFormatting sqref="B13">
    <cfRule type="iconSet" priority="56">
      <iconSet iconSet="3TrafficLights2" showValue="0" reverse="1">
        <cfvo type="percent" val="0"/>
        <cfvo type="num" val="15"/>
        <cfvo type="num" val="30"/>
      </iconSet>
    </cfRule>
  </conditionalFormatting>
  <conditionalFormatting sqref="B13">
    <cfRule type="iconSet" priority="55">
      <iconSet iconSet="3TrafficLights2" showValue="0" reverse="1">
        <cfvo type="percent" val="0"/>
        <cfvo type="num" val="15"/>
        <cfvo type="num" val="30"/>
      </iconSet>
    </cfRule>
  </conditionalFormatting>
  <conditionalFormatting sqref="B13">
    <cfRule type="iconSet" priority="54">
      <iconSet iconSet="3TrafficLights2" showValue="0" reverse="1">
        <cfvo type="percent" val="0"/>
        <cfvo type="num" val="15"/>
        <cfvo type="num" val="30"/>
      </iconSet>
    </cfRule>
  </conditionalFormatting>
  <conditionalFormatting sqref="B13:B14">
    <cfRule type="iconSet" priority="53">
      <iconSet iconSet="3TrafficLights2" showValue="0" reverse="1">
        <cfvo type="percent" val="0"/>
        <cfvo type="num" val="15"/>
        <cfvo type="num" val="30"/>
      </iconSet>
    </cfRule>
  </conditionalFormatting>
  <conditionalFormatting sqref="B13:B14">
    <cfRule type="iconSet" priority="50">
      <iconSet iconSet="3TrafficLights2" showValue="0" reverse="1">
        <cfvo type="percent" val="0"/>
        <cfvo type="num" val="15"/>
        <cfvo type="num" val="30"/>
      </iconSet>
    </cfRule>
  </conditionalFormatting>
  <conditionalFormatting sqref="B14">
    <cfRule type="iconSet" priority="49">
      <iconSet iconSet="3TrafficLights2" showValue="0" reverse="1">
        <cfvo type="percent" val="0"/>
        <cfvo type="num" val="15"/>
        <cfvo type="num" val="30"/>
      </iconSet>
    </cfRule>
  </conditionalFormatting>
  <conditionalFormatting sqref="B13">
    <cfRule type="iconSet" priority="48">
      <iconSet iconSet="3TrafficLights2" showValue="0" reverse="1">
        <cfvo type="percent" val="0"/>
        <cfvo type="num" val="15"/>
        <cfvo type="num" val="30"/>
      </iconSet>
    </cfRule>
  </conditionalFormatting>
  <conditionalFormatting sqref="B13:B14">
    <cfRule type="iconSet" priority="47">
      <iconSet iconSet="3TrafficLights2" showValue="0" reverse="1">
        <cfvo type="percent" val="0"/>
        <cfvo type="num" val="15"/>
        <cfvo type="num" val="30"/>
      </iconSet>
    </cfRule>
  </conditionalFormatting>
  <conditionalFormatting sqref="B14">
    <cfRule type="iconSet" priority="46">
      <iconSet iconSet="3TrafficLights2" showValue="0" reverse="1">
        <cfvo type="percent" val="0"/>
        <cfvo type="num" val="15"/>
        <cfvo type="num" val="30"/>
      </iconSet>
    </cfRule>
  </conditionalFormatting>
  <conditionalFormatting sqref="B13:B14">
    <cfRule type="iconSet" priority="45">
      <iconSet iconSet="3TrafficLights2" showValue="0" reverse="1">
        <cfvo type="percent" val="0"/>
        <cfvo type="num" val="15"/>
        <cfvo type="num" val="30"/>
      </iconSet>
    </cfRule>
  </conditionalFormatting>
  <conditionalFormatting sqref="B13">
    <cfRule type="iconSet" priority="44">
      <iconSet iconSet="3TrafficLights2" showValue="0" reverse="1">
        <cfvo type="percent" val="0"/>
        <cfvo type="num" val="15"/>
        <cfvo type="num" val="30"/>
      </iconSet>
    </cfRule>
  </conditionalFormatting>
  <conditionalFormatting sqref="B14">
    <cfRule type="iconSet" priority="43">
      <iconSet iconSet="3TrafficLights2" showValue="0" reverse="1">
        <cfvo type="percent" val="0"/>
        <cfvo type="num" val="15"/>
        <cfvo type="num" val="30"/>
      </iconSet>
    </cfRule>
  </conditionalFormatting>
  <conditionalFormatting sqref="B14">
    <cfRule type="iconSet" priority="42">
      <iconSet iconSet="3TrafficLights2" showValue="0" reverse="1">
        <cfvo type="percent" val="0"/>
        <cfvo type="num" val="15"/>
        <cfvo type="num" val="30"/>
      </iconSet>
    </cfRule>
  </conditionalFormatting>
  <conditionalFormatting sqref="B14">
    <cfRule type="iconSet" priority="41">
      <iconSet iconSet="3TrafficLights2" showValue="0" reverse="1">
        <cfvo type="percent" val="0"/>
        <cfvo type="num" val="15"/>
        <cfvo type="num" val="30"/>
      </iconSet>
    </cfRule>
  </conditionalFormatting>
  <conditionalFormatting sqref="B14">
    <cfRule type="iconSet" priority="40">
      <iconSet iconSet="3TrafficLights2" showValue="0" reverse="1">
        <cfvo type="percent" val="0"/>
        <cfvo type="num" val="15"/>
        <cfvo type="num" val="30"/>
      </iconSet>
    </cfRule>
  </conditionalFormatting>
  <conditionalFormatting sqref="B13">
    <cfRule type="iconSet" priority="39">
      <iconSet iconSet="3TrafficLights2" showValue="0" reverse="1">
        <cfvo type="percent" val="0"/>
        <cfvo type="num" val="15"/>
        <cfvo type="num" val="30"/>
      </iconSet>
    </cfRule>
  </conditionalFormatting>
  <conditionalFormatting sqref="B13">
    <cfRule type="iconSet" priority="38">
      <iconSet iconSet="3TrafficLights2" showValue="0" reverse="1">
        <cfvo type="percent" val="0"/>
        <cfvo type="num" val="15"/>
        <cfvo type="num" val="30"/>
      </iconSet>
    </cfRule>
  </conditionalFormatting>
  <conditionalFormatting sqref="B13">
    <cfRule type="iconSet" priority="37">
      <iconSet iconSet="3TrafficLights2" showValue="0" reverse="1">
        <cfvo type="percent" val="0"/>
        <cfvo type="num" val="15"/>
        <cfvo type="num" val="30"/>
      </iconSet>
    </cfRule>
  </conditionalFormatting>
  <conditionalFormatting sqref="B13">
    <cfRule type="iconSet" priority="36">
      <iconSet iconSet="3TrafficLights2" showValue="0" reverse="1">
        <cfvo type="percent" val="0"/>
        <cfvo type="num" val="15"/>
        <cfvo type="num" val="30"/>
      </iconSet>
    </cfRule>
  </conditionalFormatting>
  <conditionalFormatting sqref="B13">
    <cfRule type="iconSet" priority="35">
      <iconSet iconSet="3TrafficLights2" showValue="0" reverse="1">
        <cfvo type="percent" val="0"/>
        <cfvo type="num" val="15"/>
        <cfvo type="num" val="30"/>
      </iconSet>
    </cfRule>
  </conditionalFormatting>
  <conditionalFormatting sqref="B14">
    <cfRule type="iconSet" priority="34">
      <iconSet iconSet="3TrafficLights2" showValue="0" reverse="1">
        <cfvo type="percent" val="0"/>
        <cfvo type="num" val="15"/>
        <cfvo type="num" val="30"/>
      </iconSet>
    </cfRule>
  </conditionalFormatting>
  <conditionalFormatting sqref="B14">
    <cfRule type="iconSet" priority="33">
      <iconSet iconSet="3TrafficLights2" showValue="0" reverse="1">
        <cfvo type="percent" val="0"/>
        <cfvo type="num" val="15"/>
        <cfvo type="num" val="30"/>
      </iconSet>
    </cfRule>
  </conditionalFormatting>
  <conditionalFormatting sqref="B14">
    <cfRule type="iconSet" priority="32">
      <iconSet iconSet="3TrafficLights2" showValue="0" reverse="1">
        <cfvo type="percent" val="0"/>
        <cfvo type="num" val="15"/>
        <cfvo type="num" val="30"/>
      </iconSet>
    </cfRule>
  </conditionalFormatting>
  <conditionalFormatting sqref="B14">
    <cfRule type="iconSet" priority="31">
      <iconSet iconSet="3TrafficLights2" showValue="0" reverse="1">
        <cfvo type="percent" val="0"/>
        <cfvo type="num" val="15"/>
        <cfvo type="num" val="30"/>
      </iconSet>
    </cfRule>
  </conditionalFormatting>
  <conditionalFormatting sqref="B14">
    <cfRule type="iconSet" priority="30">
      <iconSet iconSet="3TrafficLights2" showValue="0" reverse="1">
        <cfvo type="percent" val="0"/>
        <cfvo type="num" val="15"/>
        <cfvo type="num" val="30"/>
      </iconSet>
    </cfRule>
  </conditionalFormatting>
  <conditionalFormatting sqref="B13">
    <cfRule type="iconSet" priority="29">
      <iconSet iconSet="3TrafficLights2" showValue="0" reverse="1">
        <cfvo type="percent" val="0"/>
        <cfvo type="num" val="15"/>
        <cfvo type="num" val="30"/>
      </iconSet>
    </cfRule>
  </conditionalFormatting>
  <conditionalFormatting sqref="B13">
    <cfRule type="iconSet" priority="28">
      <iconSet iconSet="3TrafficLights2" showValue="0" reverse="1">
        <cfvo type="percent" val="0"/>
        <cfvo type="num" val="15"/>
        <cfvo type="num" val="30"/>
      </iconSet>
    </cfRule>
  </conditionalFormatting>
  <conditionalFormatting sqref="B13">
    <cfRule type="iconSet" priority="27">
      <iconSet iconSet="3TrafficLights2" showValue="0" reverse="1">
        <cfvo type="percent" val="0"/>
        <cfvo type="num" val="15"/>
        <cfvo type="num" val="30"/>
      </iconSet>
    </cfRule>
  </conditionalFormatting>
  <conditionalFormatting sqref="B13:B14">
    <cfRule type="iconSet" priority="26">
      <iconSet iconSet="3TrafficLights2" showValue="0" reverse="1">
        <cfvo type="percent" val="0"/>
        <cfvo type="num" val="15"/>
        <cfvo type="num" val="30"/>
      </iconSet>
    </cfRule>
  </conditionalFormatting>
  <conditionalFormatting sqref="B14">
    <cfRule type="iconSet" priority="25">
      <iconSet iconSet="3TrafficLights2" showValue="0" reverse="1">
        <cfvo type="percent" val="0"/>
        <cfvo type="num" val="15"/>
        <cfvo type="num" val="30"/>
      </iconSet>
    </cfRule>
  </conditionalFormatting>
  <conditionalFormatting sqref="B13">
    <cfRule type="iconSet" priority="24">
      <iconSet iconSet="3TrafficLights2" showValue="0" reverse="1">
        <cfvo type="percent" val="0"/>
        <cfvo type="num" val="15"/>
        <cfvo type="num" val="30"/>
      </iconSet>
    </cfRule>
  </conditionalFormatting>
  <conditionalFormatting sqref="B13:B14">
    <cfRule type="iconSet" priority="23">
      <iconSet iconSet="3TrafficLights2" showValue="0" reverse="1">
        <cfvo type="percent" val="0"/>
        <cfvo type="num" val="15"/>
        <cfvo type="num" val="30"/>
      </iconSet>
    </cfRule>
  </conditionalFormatting>
  <conditionalFormatting sqref="B14">
    <cfRule type="iconSet" priority="22">
      <iconSet iconSet="3TrafficLights2" showValue="0" reverse="1">
        <cfvo type="percent" val="0"/>
        <cfvo type="num" val="15"/>
        <cfvo type="num" val="30"/>
      </iconSet>
    </cfRule>
  </conditionalFormatting>
  <conditionalFormatting sqref="B13">
    <cfRule type="iconSet" priority="21">
      <iconSet iconSet="3TrafficLights2" showValue="0" reverse="1">
        <cfvo type="percent" val="0"/>
        <cfvo type="num" val="15"/>
        <cfvo type="num" val="30"/>
      </iconSet>
    </cfRule>
  </conditionalFormatting>
  <conditionalFormatting sqref="B13:B14">
    <cfRule type="iconSet" priority="20">
      <iconSet iconSet="3TrafficLights2" showValue="0" reverse="1">
        <cfvo type="percent" val="0"/>
        <cfvo type="num" val="15"/>
        <cfvo type="num" val="30"/>
      </iconSet>
    </cfRule>
  </conditionalFormatting>
  <conditionalFormatting sqref="B14">
    <cfRule type="iconSet" priority="19">
      <iconSet iconSet="3TrafficLights2" showValue="0" reverse="1">
        <cfvo type="percent" val="0"/>
        <cfvo type="num" val="15"/>
        <cfvo type="num" val="30"/>
      </iconSet>
    </cfRule>
  </conditionalFormatting>
  <conditionalFormatting sqref="B13:B14">
    <cfRule type="iconSet" priority="18">
      <iconSet iconSet="3TrafficLights2" showValue="0" reverse="1">
        <cfvo type="percent" val="0"/>
        <cfvo type="num" val="15"/>
        <cfvo type="num" val="30"/>
      </iconSet>
    </cfRule>
  </conditionalFormatting>
  <conditionalFormatting sqref="B13">
    <cfRule type="iconSet" priority="17">
      <iconSet iconSet="3TrafficLights2" showValue="0" reverse="1">
        <cfvo type="percent" val="0"/>
        <cfvo type="num" val="15"/>
        <cfvo type="num" val="30"/>
      </iconSet>
    </cfRule>
  </conditionalFormatting>
  <conditionalFormatting sqref="B14">
    <cfRule type="iconSet" priority="16">
      <iconSet iconSet="3TrafficLights2" showValue="0" reverse="1">
        <cfvo type="percent" val="0"/>
        <cfvo type="num" val="15"/>
        <cfvo type="num" val="30"/>
      </iconSet>
    </cfRule>
  </conditionalFormatting>
  <conditionalFormatting sqref="B14">
    <cfRule type="iconSet" priority="15">
      <iconSet iconSet="3TrafficLights2" showValue="0" reverse="1">
        <cfvo type="percent" val="0"/>
        <cfvo type="num" val="15"/>
        <cfvo type="num" val="30"/>
      </iconSet>
    </cfRule>
  </conditionalFormatting>
  <conditionalFormatting sqref="B14">
    <cfRule type="iconSet" priority="14">
      <iconSet iconSet="3TrafficLights2" showValue="0" reverse="1">
        <cfvo type="percent" val="0"/>
        <cfvo type="num" val="15"/>
        <cfvo type="num" val="30"/>
      </iconSet>
    </cfRule>
  </conditionalFormatting>
  <conditionalFormatting sqref="B14">
    <cfRule type="iconSet" priority="13">
      <iconSet iconSet="3TrafficLights2" showValue="0" reverse="1">
        <cfvo type="percent" val="0"/>
        <cfvo type="num" val="15"/>
        <cfvo type="num" val="30"/>
      </iconSet>
    </cfRule>
  </conditionalFormatting>
  <conditionalFormatting sqref="B13">
    <cfRule type="iconSet" priority="12">
      <iconSet iconSet="3TrafficLights2" showValue="0" reverse="1">
        <cfvo type="percent" val="0"/>
        <cfvo type="num" val="15"/>
        <cfvo type="num" val="30"/>
      </iconSet>
    </cfRule>
  </conditionalFormatting>
  <conditionalFormatting sqref="B13">
    <cfRule type="iconSet" priority="11">
      <iconSet iconSet="3TrafficLights2" showValue="0" reverse="1">
        <cfvo type="percent" val="0"/>
        <cfvo type="num" val="15"/>
        <cfvo type="num" val="30"/>
      </iconSet>
    </cfRule>
  </conditionalFormatting>
  <conditionalFormatting sqref="B13">
    <cfRule type="iconSet" priority="10">
      <iconSet iconSet="3TrafficLights2" showValue="0" reverse="1">
        <cfvo type="percent" val="0"/>
        <cfvo type="num" val="15"/>
        <cfvo type="num" val="30"/>
      </iconSet>
    </cfRule>
  </conditionalFormatting>
  <conditionalFormatting sqref="B13">
    <cfRule type="iconSet" priority="9">
      <iconSet iconSet="3TrafficLights2" showValue="0" reverse="1">
        <cfvo type="percent" val="0"/>
        <cfvo type="num" val="15"/>
        <cfvo type="num" val="30"/>
      </iconSet>
    </cfRule>
  </conditionalFormatting>
  <conditionalFormatting sqref="B13">
    <cfRule type="iconSet" priority="8">
      <iconSet iconSet="3TrafficLights2" showValue="0" reverse="1">
        <cfvo type="percent" val="0"/>
        <cfvo type="num" val="15"/>
        <cfvo type="num" val="30"/>
      </iconSet>
    </cfRule>
  </conditionalFormatting>
  <conditionalFormatting sqref="B14">
    <cfRule type="iconSet" priority="7">
      <iconSet iconSet="3TrafficLights2" showValue="0" reverse="1">
        <cfvo type="percent" val="0"/>
        <cfvo type="num" val="15"/>
        <cfvo type="num" val="30"/>
      </iconSet>
    </cfRule>
  </conditionalFormatting>
  <conditionalFormatting sqref="B14">
    <cfRule type="iconSet" priority="6">
      <iconSet iconSet="3TrafficLights2" showValue="0" reverse="1">
        <cfvo type="percent" val="0"/>
        <cfvo type="num" val="15"/>
        <cfvo type="num" val="30"/>
      </iconSet>
    </cfRule>
  </conditionalFormatting>
  <conditionalFormatting sqref="B14">
    <cfRule type="iconSet" priority="5">
      <iconSet iconSet="3TrafficLights2" showValue="0" reverse="1">
        <cfvo type="percent" val="0"/>
        <cfvo type="num" val="15"/>
        <cfvo type="num" val="30"/>
      </iconSet>
    </cfRule>
  </conditionalFormatting>
  <conditionalFormatting sqref="B14">
    <cfRule type="iconSet" priority="4">
      <iconSet iconSet="3TrafficLights2" showValue="0" reverse="1">
        <cfvo type="percent" val="0"/>
        <cfvo type="num" val="15"/>
        <cfvo type="num" val="30"/>
      </iconSet>
    </cfRule>
  </conditionalFormatting>
  <conditionalFormatting sqref="B14">
    <cfRule type="iconSet" priority="3">
      <iconSet iconSet="3TrafficLights2" showValue="0" reverse="1">
        <cfvo type="percent" val="0"/>
        <cfvo type="num" val="15"/>
        <cfvo type="num" val="30"/>
      </iconSet>
    </cfRule>
  </conditionalFormatting>
  <conditionalFormatting sqref="B13">
    <cfRule type="iconSet" priority="2">
      <iconSet iconSet="3TrafficLights2" showValue="0" reverse="1">
        <cfvo type="percent" val="0"/>
        <cfvo type="num" val="15"/>
        <cfvo type="num" val="30"/>
      </iconSet>
    </cfRule>
  </conditionalFormatting>
  <conditionalFormatting sqref="B13">
    <cfRule type="iconSet" priority="1">
      <iconSet iconSet="3TrafficLights2" showValue="0" reverse="1">
        <cfvo type="percent" val="0"/>
        <cfvo type="num" val="15"/>
        <cfvo type="num" val="30"/>
      </iconSet>
    </cfRule>
  </conditionalFormatting>
  <hyperlinks>
    <hyperlink ref="A1" location="Taiwan!A1" display="Back"/>
  </hyperlinks>
  <printOptions horizontalCentered="1"/>
  <pageMargins left="0.25" right="0.25" top="1" bottom="1" header="0.5" footer="0.5"/>
  <pageSetup scale="80" orientation="landscape"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6"/>
  <sheetViews>
    <sheetView showGridLines="0" zoomScale="80" zoomScaleNormal="80" workbookViewId="0">
      <pane ySplit="1" topLeftCell="A2" activePane="bottomLeft" state="frozen"/>
      <selection activeCell="A39" sqref="A39:U39"/>
      <selection pane="bottomLeft"/>
    </sheetView>
  </sheetViews>
  <sheetFormatPr defaultRowHeight="15.75" customHeight="1"/>
  <cols>
    <col min="1" max="1" width="9.42578125" style="193" bestFit="1" customWidth="1"/>
    <col min="2" max="2" width="10.5703125" style="193" customWidth="1"/>
    <col min="3" max="3" width="10.5703125" style="194" customWidth="1"/>
    <col min="4" max="4" width="36.7109375" style="194" customWidth="1"/>
    <col min="5" max="5" width="42.5703125" style="194" customWidth="1"/>
    <col min="6" max="6" width="48.7109375" style="195" customWidth="1"/>
    <col min="7" max="7" width="12.7109375" style="196" customWidth="1"/>
    <col min="8" max="8" width="10.5703125" style="197" customWidth="1"/>
    <col min="9" max="9" width="8.28515625" style="197" customWidth="1"/>
    <col min="10" max="13" width="9.28515625" style="194" customWidth="1"/>
    <col min="14" max="14" width="13.28515625" style="194" customWidth="1"/>
    <col min="15" max="256" width="9.28515625" style="194"/>
    <col min="257" max="257" width="9.42578125" style="194" bestFit="1" customWidth="1"/>
    <col min="258" max="258" width="8.42578125" style="194" customWidth="1"/>
    <col min="259" max="259" width="10.5703125" style="194" customWidth="1"/>
    <col min="260" max="260" width="36.7109375" style="194" customWidth="1"/>
    <col min="261" max="261" width="42.5703125" style="194" customWidth="1"/>
    <col min="262" max="262" width="48.7109375" style="194" customWidth="1"/>
    <col min="263" max="263" width="12.7109375" style="194" customWidth="1"/>
    <col min="264" max="264" width="10.5703125" style="194" customWidth="1"/>
    <col min="265" max="265" width="8.28515625" style="194" customWidth="1"/>
    <col min="266" max="269" width="9.28515625" style="194" customWidth="1"/>
    <col min="270" max="270" width="13.28515625" style="194" customWidth="1"/>
    <col min="271" max="512" width="9.28515625" style="194"/>
    <col min="513" max="513" width="9.42578125" style="194" bestFit="1" customWidth="1"/>
    <col min="514" max="514" width="8.42578125" style="194" customWidth="1"/>
    <col min="515" max="515" width="10.5703125" style="194" customWidth="1"/>
    <col min="516" max="516" width="36.7109375" style="194" customWidth="1"/>
    <col min="517" max="517" width="42.5703125" style="194" customWidth="1"/>
    <col min="518" max="518" width="48.7109375" style="194" customWidth="1"/>
    <col min="519" max="519" width="12.7109375" style="194" customWidth="1"/>
    <col min="520" max="520" width="10.5703125" style="194" customWidth="1"/>
    <col min="521" max="521" width="8.28515625" style="194" customWidth="1"/>
    <col min="522" max="525" width="9.28515625" style="194" customWidth="1"/>
    <col min="526" max="526" width="13.28515625" style="194" customWidth="1"/>
    <col min="527" max="768" width="9.28515625" style="194"/>
    <col min="769" max="769" width="9.42578125" style="194" bestFit="1" customWidth="1"/>
    <col min="770" max="770" width="8.42578125" style="194" customWidth="1"/>
    <col min="771" max="771" width="10.5703125" style="194" customWidth="1"/>
    <col min="772" max="772" width="36.7109375" style="194" customWidth="1"/>
    <col min="773" max="773" width="42.5703125" style="194" customWidth="1"/>
    <col min="774" max="774" width="48.7109375" style="194" customWidth="1"/>
    <col min="775" max="775" width="12.7109375" style="194" customWidth="1"/>
    <col min="776" max="776" width="10.5703125" style="194" customWidth="1"/>
    <col min="777" max="777" width="8.28515625" style="194" customWidth="1"/>
    <col min="778" max="781" width="9.28515625" style="194" customWidth="1"/>
    <col min="782" max="782" width="13.28515625" style="194" customWidth="1"/>
    <col min="783" max="1024" width="9.28515625" style="194"/>
    <col min="1025" max="1025" width="9.42578125" style="194" bestFit="1" customWidth="1"/>
    <col min="1026" max="1026" width="8.42578125" style="194" customWidth="1"/>
    <col min="1027" max="1027" width="10.5703125" style="194" customWidth="1"/>
    <col min="1028" max="1028" width="36.7109375" style="194" customWidth="1"/>
    <col min="1029" max="1029" width="42.5703125" style="194" customWidth="1"/>
    <col min="1030" max="1030" width="48.7109375" style="194" customWidth="1"/>
    <col min="1031" max="1031" width="12.7109375" style="194" customWidth="1"/>
    <col min="1032" max="1032" width="10.5703125" style="194" customWidth="1"/>
    <col min="1033" max="1033" width="8.28515625" style="194" customWidth="1"/>
    <col min="1034" max="1037" width="9.28515625" style="194" customWidth="1"/>
    <col min="1038" max="1038" width="13.28515625" style="194" customWidth="1"/>
    <col min="1039" max="1280" width="9.28515625" style="194"/>
    <col min="1281" max="1281" width="9.42578125" style="194" bestFit="1" customWidth="1"/>
    <col min="1282" max="1282" width="8.42578125" style="194" customWidth="1"/>
    <col min="1283" max="1283" width="10.5703125" style="194" customWidth="1"/>
    <col min="1284" max="1284" width="36.7109375" style="194" customWidth="1"/>
    <col min="1285" max="1285" width="42.5703125" style="194" customWidth="1"/>
    <col min="1286" max="1286" width="48.7109375" style="194" customWidth="1"/>
    <col min="1287" max="1287" width="12.7109375" style="194" customWidth="1"/>
    <col min="1288" max="1288" width="10.5703125" style="194" customWidth="1"/>
    <col min="1289" max="1289" width="8.28515625" style="194" customWidth="1"/>
    <col min="1290" max="1293" width="9.28515625" style="194" customWidth="1"/>
    <col min="1294" max="1294" width="13.28515625" style="194" customWidth="1"/>
    <col min="1295" max="1536" width="9.28515625" style="194"/>
    <col min="1537" max="1537" width="9.42578125" style="194" bestFit="1" customWidth="1"/>
    <col min="1538" max="1538" width="8.42578125" style="194" customWidth="1"/>
    <col min="1539" max="1539" width="10.5703125" style="194" customWidth="1"/>
    <col min="1540" max="1540" width="36.7109375" style="194" customWidth="1"/>
    <col min="1541" max="1541" width="42.5703125" style="194" customWidth="1"/>
    <col min="1542" max="1542" width="48.7109375" style="194" customWidth="1"/>
    <col min="1543" max="1543" width="12.7109375" style="194" customWidth="1"/>
    <col min="1544" max="1544" width="10.5703125" style="194" customWidth="1"/>
    <col min="1545" max="1545" width="8.28515625" style="194" customWidth="1"/>
    <col min="1546" max="1549" width="9.28515625" style="194" customWidth="1"/>
    <col min="1550" max="1550" width="13.28515625" style="194" customWidth="1"/>
    <col min="1551" max="1792" width="9.28515625" style="194"/>
    <col min="1793" max="1793" width="9.42578125" style="194" bestFit="1" customWidth="1"/>
    <col min="1794" max="1794" width="8.42578125" style="194" customWidth="1"/>
    <col min="1795" max="1795" width="10.5703125" style="194" customWidth="1"/>
    <col min="1796" max="1796" width="36.7109375" style="194" customWidth="1"/>
    <col min="1797" max="1797" width="42.5703125" style="194" customWidth="1"/>
    <col min="1798" max="1798" width="48.7109375" style="194" customWidth="1"/>
    <col min="1799" max="1799" width="12.7109375" style="194" customWidth="1"/>
    <col min="1800" max="1800" width="10.5703125" style="194" customWidth="1"/>
    <col min="1801" max="1801" width="8.28515625" style="194" customWidth="1"/>
    <col min="1802" max="1805" width="9.28515625" style="194" customWidth="1"/>
    <col min="1806" max="1806" width="13.28515625" style="194" customWidth="1"/>
    <col min="1807" max="2048" width="9.28515625" style="194"/>
    <col min="2049" max="2049" width="9.42578125" style="194" bestFit="1" customWidth="1"/>
    <col min="2050" max="2050" width="8.42578125" style="194" customWidth="1"/>
    <col min="2051" max="2051" width="10.5703125" style="194" customWidth="1"/>
    <col min="2052" max="2052" width="36.7109375" style="194" customWidth="1"/>
    <col min="2053" max="2053" width="42.5703125" style="194" customWidth="1"/>
    <col min="2054" max="2054" width="48.7109375" style="194" customWidth="1"/>
    <col min="2055" max="2055" width="12.7109375" style="194" customWidth="1"/>
    <col min="2056" max="2056" width="10.5703125" style="194" customWidth="1"/>
    <col min="2057" max="2057" width="8.28515625" style="194" customWidth="1"/>
    <col min="2058" max="2061" width="9.28515625" style="194" customWidth="1"/>
    <col min="2062" max="2062" width="13.28515625" style="194" customWidth="1"/>
    <col min="2063" max="2304" width="9.28515625" style="194"/>
    <col min="2305" max="2305" width="9.42578125" style="194" bestFit="1" customWidth="1"/>
    <col min="2306" max="2306" width="8.42578125" style="194" customWidth="1"/>
    <col min="2307" max="2307" width="10.5703125" style="194" customWidth="1"/>
    <col min="2308" max="2308" width="36.7109375" style="194" customWidth="1"/>
    <col min="2309" max="2309" width="42.5703125" style="194" customWidth="1"/>
    <col min="2310" max="2310" width="48.7109375" style="194" customWidth="1"/>
    <col min="2311" max="2311" width="12.7109375" style="194" customWidth="1"/>
    <col min="2312" max="2312" width="10.5703125" style="194" customWidth="1"/>
    <col min="2313" max="2313" width="8.28515625" style="194" customWidth="1"/>
    <col min="2314" max="2317" width="9.28515625" style="194" customWidth="1"/>
    <col min="2318" max="2318" width="13.28515625" style="194" customWidth="1"/>
    <col min="2319" max="2560" width="9.28515625" style="194"/>
    <col min="2561" max="2561" width="9.42578125" style="194" bestFit="1" customWidth="1"/>
    <col min="2562" max="2562" width="8.42578125" style="194" customWidth="1"/>
    <col min="2563" max="2563" width="10.5703125" style="194" customWidth="1"/>
    <col min="2564" max="2564" width="36.7109375" style="194" customWidth="1"/>
    <col min="2565" max="2565" width="42.5703125" style="194" customWidth="1"/>
    <col min="2566" max="2566" width="48.7109375" style="194" customWidth="1"/>
    <col min="2567" max="2567" width="12.7109375" style="194" customWidth="1"/>
    <col min="2568" max="2568" width="10.5703125" style="194" customWidth="1"/>
    <col min="2569" max="2569" width="8.28515625" style="194" customWidth="1"/>
    <col min="2570" max="2573" width="9.28515625" style="194" customWidth="1"/>
    <col min="2574" max="2574" width="13.28515625" style="194" customWidth="1"/>
    <col min="2575" max="2816" width="9.28515625" style="194"/>
    <col min="2817" max="2817" width="9.42578125" style="194" bestFit="1" customWidth="1"/>
    <col min="2818" max="2818" width="8.42578125" style="194" customWidth="1"/>
    <col min="2819" max="2819" width="10.5703125" style="194" customWidth="1"/>
    <col min="2820" max="2820" width="36.7109375" style="194" customWidth="1"/>
    <col min="2821" max="2821" width="42.5703125" style="194" customWidth="1"/>
    <col min="2822" max="2822" width="48.7109375" style="194" customWidth="1"/>
    <col min="2823" max="2823" width="12.7109375" style="194" customWidth="1"/>
    <col min="2824" max="2824" width="10.5703125" style="194" customWidth="1"/>
    <col min="2825" max="2825" width="8.28515625" style="194" customWidth="1"/>
    <col min="2826" max="2829" width="9.28515625" style="194" customWidth="1"/>
    <col min="2830" max="2830" width="13.28515625" style="194" customWidth="1"/>
    <col min="2831" max="3072" width="9.28515625" style="194"/>
    <col min="3073" max="3073" width="9.42578125" style="194" bestFit="1" customWidth="1"/>
    <col min="3074" max="3074" width="8.42578125" style="194" customWidth="1"/>
    <col min="3075" max="3075" width="10.5703125" style="194" customWidth="1"/>
    <col min="3076" max="3076" width="36.7109375" style="194" customWidth="1"/>
    <col min="3077" max="3077" width="42.5703125" style="194" customWidth="1"/>
    <col min="3078" max="3078" width="48.7109375" style="194" customWidth="1"/>
    <col min="3079" max="3079" width="12.7109375" style="194" customWidth="1"/>
    <col min="3080" max="3080" width="10.5703125" style="194" customWidth="1"/>
    <col min="3081" max="3081" width="8.28515625" style="194" customWidth="1"/>
    <col min="3082" max="3085" width="9.28515625" style="194" customWidth="1"/>
    <col min="3086" max="3086" width="13.28515625" style="194" customWidth="1"/>
    <col min="3087" max="3328" width="9.28515625" style="194"/>
    <col min="3329" max="3329" width="9.42578125" style="194" bestFit="1" customWidth="1"/>
    <col min="3330" max="3330" width="8.42578125" style="194" customWidth="1"/>
    <col min="3331" max="3331" width="10.5703125" style="194" customWidth="1"/>
    <col min="3332" max="3332" width="36.7109375" style="194" customWidth="1"/>
    <col min="3333" max="3333" width="42.5703125" style="194" customWidth="1"/>
    <col min="3334" max="3334" width="48.7109375" style="194" customWidth="1"/>
    <col min="3335" max="3335" width="12.7109375" style="194" customWidth="1"/>
    <col min="3336" max="3336" width="10.5703125" style="194" customWidth="1"/>
    <col min="3337" max="3337" width="8.28515625" style="194" customWidth="1"/>
    <col min="3338" max="3341" width="9.28515625" style="194" customWidth="1"/>
    <col min="3342" max="3342" width="13.28515625" style="194" customWidth="1"/>
    <col min="3343" max="3584" width="9.28515625" style="194"/>
    <col min="3585" max="3585" width="9.42578125" style="194" bestFit="1" customWidth="1"/>
    <col min="3586" max="3586" width="8.42578125" style="194" customWidth="1"/>
    <col min="3587" max="3587" width="10.5703125" style="194" customWidth="1"/>
    <col min="3588" max="3588" width="36.7109375" style="194" customWidth="1"/>
    <col min="3589" max="3589" width="42.5703125" style="194" customWidth="1"/>
    <col min="3590" max="3590" width="48.7109375" style="194" customWidth="1"/>
    <col min="3591" max="3591" width="12.7109375" style="194" customWidth="1"/>
    <col min="3592" max="3592" width="10.5703125" style="194" customWidth="1"/>
    <col min="3593" max="3593" width="8.28515625" style="194" customWidth="1"/>
    <col min="3594" max="3597" width="9.28515625" style="194" customWidth="1"/>
    <col min="3598" max="3598" width="13.28515625" style="194" customWidth="1"/>
    <col min="3599" max="3840" width="9.28515625" style="194"/>
    <col min="3841" max="3841" width="9.42578125" style="194" bestFit="1" customWidth="1"/>
    <col min="3842" max="3842" width="8.42578125" style="194" customWidth="1"/>
    <col min="3843" max="3843" width="10.5703125" style="194" customWidth="1"/>
    <col min="3844" max="3844" width="36.7109375" style="194" customWidth="1"/>
    <col min="3845" max="3845" width="42.5703125" style="194" customWidth="1"/>
    <col min="3846" max="3846" width="48.7109375" style="194" customWidth="1"/>
    <col min="3847" max="3847" width="12.7109375" style="194" customWidth="1"/>
    <col min="3848" max="3848" width="10.5703125" style="194" customWidth="1"/>
    <col min="3849" max="3849" width="8.28515625" style="194" customWidth="1"/>
    <col min="3850" max="3853" width="9.28515625" style="194" customWidth="1"/>
    <col min="3854" max="3854" width="13.28515625" style="194" customWidth="1"/>
    <col min="3855" max="4096" width="9.28515625" style="194"/>
    <col min="4097" max="4097" width="9.42578125" style="194" bestFit="1" customWidth="1"/>
    <col min="4098" max="4098" width="8.42578125" style="194" customWidth="1"/>
    <col min="4099" max="4099" width="10.5703125" style="194" customWidth="1"/>
    <col min="4100" max="4100" width="36.7109375" style="194" customWidth="1"/>
    <col min="4101" max="4101" width="42.5703125" style="194" customWidth="1"/>
    <col min="4102" max="4102" width="48.7109375" style="194" customWidth="1"/>
    <col min="4103" max="4103" width="12.7109375" style="194" customWidth="1"/>
    <col min="4104" max="4104" width="10.5703125" style="194" customWidth="1"/>
    <col min="4105" max="4105" width="8.28515625" style="194" customWidth="1"/>
    <col min="4106" max="4109" width="9.28515625" style="194" customWidth="1"/>
    <col min="4110" max="4110" width="13.28515625" style="194" customWidth="1"/>
    <col min="4111" max="4352" width="9.28515625" style="194"/>
    <col min="4353" max="4353" width="9.42578125" style="194" bestFit="1" customWidth="1"/>
    <col min="4354" max="4354" width="8.42578125" style="194" customWidth="1"/>
    <col min="4355" max="4355" width="10.5703125" style="194" customWidth="1"/>
    <col min="4356" max="4356" width="36.7109375" style="194" customWidth="1"/>
    <col min="4357" max="4357" width="42.5703125" style="194" customWidth="1"/>
    <col min="4358" max="4358" width="48.7109375" style="194" customWidth="1"/>
    <col min="4359" max="4359" width="12.7109375" style="194" customWidth="1"/>
    <col min="4360" max="4360" width="10.5703125" style="194" customWidth="1"/>
    <col min="4361" max="4361" width="8.28515625" style="194" customWidth="1"/>
    <col min="4362" max="4365" width="9.28515625" style="194" customWidth="1"/>
    <col min="4366" max="4366" width="13.28515625" style="194" customWidth="1"/>
    <col min="4367" max="4608" width="9.28515625" style="194"/>
    <col min="4609" max="4609" width="9.42578125" style="194" bestFit="1" customWidth="1"/>
    <col min="4610" max="4610" width="8.42578125" style="194" customWidth="1"/>
    <col min="4611" max="4611" width="10.5703125" style="194" customWidth="1"/>
    <col min="4612" max="4612" width="36.7109375" style="194" customWidth="1"/>
    <col min="4613" max="4613" width="42.5703125" style="194" customWidth="1"/>
    <col min="4614" max="4614" width="48.7109375" style="194" customWidth="1"/>
    <col min="4615" max="4615" width="12.7109375" style="194" customWidth="1"/>
    <col min="4616" max="4616" width="10.5703125" style="194" customWidth="1"/>
    <col min="4617" max="4617" width="8.28515625" style="194" customWidth="1"/>
    <col min="4618" max="4621" width="9.28515625" style="194" customWidth="1"/>
    <col min="4622" max="4622" width="13.28515625" style="194" customWidth="1"/>
    <col min="4623" max="4864" width="9.28515625" style="194"/>
    <col min="4865" max="4865" width="9.42578125" style="194" bestFit="1" customWidth="1"/>
    <col min="4866" max="4866" width="8.42578125" style="194" customWidth="1"/>
    <col min="4867" max="4867" width="10.5703125" style="194" customWidth="1"/>
    <col min="4868" max="4868" width="36.7109375" style="194" customWidth="1"/>
    <col min="4869" max="4869" width="42.5703125" style="194" customWidth="1"/>
    <col min="4870" max="4870" width="48.7109375" style="194" customWidth="1"/>
    <col min="4871" max="4871" width="12.7109375" style="194" customWidth="1"/>
    <col min="4872" max="4872" width="10.5703125" style="194" customWidth="1"/>
    <col min="4873" max="4873" width="8.28515625" style="194" customWidth="1"/>
    <col min="4874" max="4877" width="9.28515625" style="194" customWidth="1"/>
    <col min="4878" max="4878" width="13.28515625" style="194" customWidth="1"/>
    <col min="4879" max="5120" width="9.28515625" style="194"/>
    <col min="5121" max="5121" width="9.42578125" style="194" bestFit="1" customWidth="1"/>
    <col min="5122" max="5122" width="8.42578125" style="194" customWidth="1"/>
    <col min="5123" max="5123" width="10.5703125" style="194" customWidth="1"/>
    <col min="5124" max="5124" width="36.7109375" style="194" customWidth="1"/>
    <col min="5125" max="5125" width="42.5703125" style="194" customWidth="1"/>
    <col min="5126" max="5126" width="48.7109375" style="194" customWidth="1"/>
    <col min="5127" max="5127" width="12.7109375" style="194" customWidth="1"/>
    <col min="5128" max="5128" width="10.5703125" style="194" customWidth="1"/>
    <col min="5129" max="5129" width="8.28515625" style="194" customWidth="1"/>
    <col min="5130" max="5133" width="9.28515625" style="194" customWidth="1"/>
    <col min="5134" max="5134" width="13.28515625" style="194" customWidth="1"/>
    <col min="5135" max="5376" width="9.28515625" style="194"/>
    <col min="5377" max="5377" width="9.42578125" style="194" bestFit="1" customWidth="1"/>
    <col min="5378" max="5378" width="8.42578125" style="194" customWidth="1"/>
    <col min="5379" max="5379" width="10.5703125" style="194" customWidth="1"/>
    <col min="5380" max="5380" width="36.7109375" style="194" customWidth="1"/>
    <col min="5381" max="5381" width="42.5703125" style="194" customWidth="1"/>
    <col min="5382" max="5382" width="48.7109375" style="194" customWidth="1"/>
    <col min="5383" max="5383" width="12.7109375" style="194" customWidth="1"/>
    <col min="5384" max="5384" width="10.5703125" style="194" customWidth="1"/>
    <col min="5385" max="5385" width="8.28515625" style="194" customWidth="1"/>
    <col min="5386" max="5389" width="9.28515625" style="194" customWidth="1"/>
    <col min="5390" max="5390" width="13.28515625" style="194" customWidth="1"/>
    <col min="5391" max="5632" width="9.28515625" style="194"/>
    <col min="5633" max="5633" width="9.42578125" style="194" bestFit="1" customWidth="1"/>
    <col min="5634" max="5634" width="8.42578125" style="194" customWidth="1"/>
    <col min="5635" max="5635" width="10.5703125" style="194" customWidth="1"/>
    <col min="5636" max="5636" width="36.7109375" style="194" customWidth="1"/>
    <col min="5637" max="5637" width="42.5703125" style="194" customWidth="1"/>
    <col min="5638" max="5638" width="48.7109375" style="194" customWidth="1"/>
    <col min="5639" max="5639" width="12.7109375" style="194" customWidth="1"/>
    <col min="5640" max="5640" width="10.5703125" style="194" customWidth="1"/>
    <col min="5641" max="5641" width="8.28515625" style="194" customWidth="1"/>
    <col min="5642" max="5645" width="9.28515625" style="194" customWidth="1"/>
    <col min="5646" max="5646" width="13.28515625" style="194" customWidth="1"/>
    <col min="5647" max="5888" width="9.28515625" style="194"/>
    <col min="5889" max="5889" width="9.42578125" style="194" bestFit="1" customWidth="1"/>
    <col min="5890" max="5890" width="8.42578125" style="194" customWidth="1"/>
    <col min="5891" max="5891" width="10.5703125" style="194" customWidth="1"/>
    <col min="5892" max="5892" width="36.7109375" style="194" customWidth="1"/>
    <col min="5893" max="5893" width="42.5703125" style="194" customWidth="1"/>
    <col min="5894" max="5894" width="48.7109375" style="194" customWidth="1"/>
    <col min="5895" max="5895" width="12.7109375" style="194" customWidth="1"/>
    <col min="5896" max="5896" width="10.5703125" style="194" customWidth="1"/>
    <col min="5897" max="5897" width="8.28515625" style="194" customWidth="1"/>
    <col min="5898" max="5901" width="9.28515625" style="194" customWidth="1"/>
    <col min="5902" max="5902" width="13.28515625" style="194" customWidth="1"/>
    <col min="5903" max="6144" width="9.28515625" style="194"/>
    <col min="6145" max="6145" width="9.42578125" style="194" bestFit="1" customWidth="1"/>
    <col min="6146" max="6146" width="8.42578125" style="194" customWidth="1"/>
    <col min="6147" max="6147" width="10.5703125" style="194" customWidth="1"/>
    <col min="6148" max="6148" width="36.7109375" style="194" customWidth="1"/>
    <col min="6149" max="6149" width="42.5703125" style="194" customWidth="1"/>
    <col min="6150" max="6150" width="48.7109375" style="194" customWidth="1"/>
    <col min="6151" max="6151" width="12.7109375" style="194" customWidth="1"/>
    <col min="6152" max="6152" width="10.5703125" style="194" customWidth="1"/>
    <col min="6153" max="6153" width="8.28515625" style="194" customWidth="1"/>
    <col min="6154" max="6157" width="9.28515625" style="194" customWidth="1"/>
    <col min="6158" max="6158" width="13.28515625" style="194" customWidth="1"/>
    <col min="6159" max="6400" width="9.28515625" style="194"/>
    <col min="6401" max="6401" width="9.42578125" style="194" bestFit="1" customWidth="1"/>
    <col min="6402" max="6402" width="8.42578125" style="194" customWidth="1"/>
    <col min="6403" max="6403" width="10.5703125" style="194" customWidth="1"/>
    <col min="6404" max="6404" width="36.7109375" style="194" customWidth="1"/>
    <col min="6405" max="6405" width="42.5703125" style="194" customWidth="1"/>
    <col min="6406" max="6406" width="48.7109375" style="194" customWidth="1"/>
    <col min="6407" max="6407" width="12.7109375" style="194" customWidth="1"/>
    <col min="6408" max="6408" width="10.5703125" style="194" customWidth="1"/>
    <col min="6409" max="6409" width="8.28515625" style="194" customWidth="1"/>
    <col min="6410" max="6413" width="9.28515625" style="194" customWidth="1"/>
    <col min="6414" max="6414" width="13.28515625" style="194" customWidth="1"/>
    <col min="6415" max="6656" width="9.28515625" style="194"/>
    <col min="6657" max="6657" width="9.42578125" style="194" bestFit="1" customWidth="1"/>
    <col min="6658" max="6658" width="8.42578125" style="194" customWidth="1"/>
    <col min="6659" max="6659" width="10.5703125" style="194" customWidth="1"/>
    <col min="6660" max="6660" width="36.7109375" style="194" customWidth="1"/>
    <col min="6661" max="6661" width="42.5703125" style="194" customWidth="1"/>
    <col min="6662" max="6662" width="48.7109375" style="194" customWidth="1"/>
    <col min="6663" max="6663" width="12.7109375" style="194" customWidth="1"/>
    <col min="6664" max="6664" width="10.5703125" style="194" customWidth="1"/>
    <col min="6665" max="6665" width="8.28515625" style="194" customWidth="1"/>
    <col min="6666" max="6669" width="9.28515625" style="194" customWidth="1"/>
    <col min="6670" max="6670" width="13.28515625" style="194" customWidth="1"/>
    <col min="6671" max="6912" width="9.28515625" style="194"/>
    <col min="6913" max="6913" width="9.42578125" style="194" bestFit="1" customWidth="1"/>
    <col min="6914" max="6914" width="8.42578125" style="194" customWidth="1"/>
    <col min="6915" max="6915" width="10.5703125" style="194" customWidth="1"/>
    <col min="6916" max="6916" width="36.7109375" style="194" customWidth="1"/>
    <col min="6917" max="6917" width="42.5703125" style="194" customWidth="1"/>
    <col min="6918" max="6918" width="48.7109375" style="194" customWidth="1"/>
    <col min="6919" max="6919" width="12.7109375" style="194" customWidth="1"/>
    <col min="6920" max="6920" width="10.5703125" style="194" customWidth="1"/>
    <col min="6921" max="6921" width="8.28515625" style="194" customWidth="1"/>
    <col min="6922" max="6925" width="9.28515625" style="194" customWidth="1"/>
    <col min="6926" max="6926" width="13.28515625" style="194" customWidth="1"/>
    <col min="6927" max="7168" width="9.28515625" style="194"/>
    <col min="7169" max="7169" width="9.42578125" style="194" bestFit="1" customWidth="1"/>
    <col min="7170" max="7170" width="8.42578125" style="194" customWidth="1"/>
    <col min="7171" max="7171" width="10.5703125" style="194" customWidth="1"/>
    <col min="7172" max="7172" width="36.7109375" style="194" customWidth="1"/>
    <col min="7173" max="7173" width="42.5703125" style="194" customWidth="1"/>
    <col min="7174" max="7174" width="48.7109375" style="194" customWidth="1"/>
    <col min="7175" max="7175" width="12.7109375" style="194" customWidth="1"/>
    <col min="7176" max="7176" width="10.5703125" style="194" customWidth="1"/>
    <col min="7177" max="7177" width="8.28515625" style="194" customWidth="1"/>
    <col min="7178" max="7181" width="9.28515625" style="194" customWidth="1"/>
    <col min="7182" max="7182" width="13.28515625" style="194" customWidth="1"/>
    <col min="7183" max="7424" width="9.28515625" style="194"/>
    <col min="7425" max="7425" width="9.42578125" style="194" bestFit="1" customWidth="1"/>
    <col min="7426" max="7426" width="8.42578125" style="194" customWidth="1"/>
    <col min="7427" max="7427" width="10.5703125" style="194" customWidth="1"/>
    <col min="7428" max="7428" width="36.7109375" style="194" customWidth="1"/>
    <col min="7429" max="7429" width="42.5703125" style="194" customWidth="1"/>
    <col min="7430" max="7430" width="48.7109375" style="194" customWidth="1"/>
    <col min="7431" max="7431" width="12.7109375" style="194" customWidth="1"/>
    <col min="7432" max="7432" width="10.5703125" style="194" customWidth="1"/>
    <col min="7433" max="7433" width="8.28515625" style="194" customWidth="1"/>
    <col min="7434" max="7437" width="9.28515625" style="194" customWidth="1"/>
    <col min="7438" max="7438" width="13.28515625" style="194" customWidth="1"/>
    <col min="7439" max="7680" width="9.28515625" style="194"/>
    <col min="7681" max="7681" width="9.42578125" style="194" bestFit="1" customWidth="1"/>
    <col min="7682" max="7682" width="8.42578125" style="194" customWidth="1"/>
    <col min="7683" max="7683" width="10.5703125" style="194" customWidth="1"/>
    <col min="7684" max="7684" width="36.7109375" style="194" customWidth="1"/>
    <col min="7685" max="7685" width="42.5703125" style="194" customWidth="1"/>
    <col min="7686" max="7686" width="48.7109375" style="194" customWidth="1"/>
    <col min="7687" max="7687" width="12.7109375" style="194" customWidth="1"/>
    <col min="7688" max="7688" width="10.5703125" style="194" customWidth="1"/>
    <col min="7689" max="7689" width="8.28515625" style="194" customWidth="1"/>
    <col min="7690" max="7693" width="9.28515625" style="194" customWidth="1"/>
    <col min="7694" max="7694" width="13.28515625" style="194" customWidth="1"/>
    <col min="7695" max="7936" width="9.28515625" style="194"/>
    <col min="7937" max="7937" width="9.42578125" style="194" bestFit="1" customWidth="1"/>
    <col min="7938" max="7938" width="8.42578125" style="194" customWidth="1"/>
    <col min="7939" max="7939" width="10.5703125" style="194" customWidth="1"/>
    <col min="7940" max="7940" width="36.7109375" style="194" customWidth="1"/>
    <col min="7941" max="7941" width="42.5703125" style="194" customWidth="1"/>
    <col min="7942" max="7942" width="48.7109375" style="194" customWidth="1"/>
    <col min="7943" max="7943" width="12.7109375" style="194" customWidth="1"/>
    <col min="7944" max="7944" width="10.5703125" style="194" customWidth="1"/>
    <col min="7945" max="7945" width="8.28515625" style="194" customWidth="1"/>
    <col min="7946" max="7949" width="9.28515625" style="194" customWidth="1"/>
    <col min="7950" max="7950" width="13.28515625" style="194" customWidth="1"/>
    <col min="7951" max="8192" width="9.28515625" style="194"/>
    <col min="8193" max="8193" width="9.42578125" style="194" bestFit="1" customWidth="1"/>
    <col min="8194" max="8194" width="8.42578125" style="194" customWidth="1"/>
    <col min="8195" max="8195" width="10.5703125" style="194" customWidth="1"/>
    <col min="8196" max="8196" width="36.7109375" style="194" customWidth="1"/>
    <col min="8197" max="8197" width="42.5703125" style="194" customWidth="1"/>
    <col min="8198" max="8198" width="48.7109375" style="194" customWidth="1"/>
    <col min="8199" max="8199" width="12.7109375" style="194" customWidth="1"/>
    <col min="8200" max="8200" width="10.5703125" style="194" customWidth="1"/>
    <col min="8201" max="8201" width="8.28515625" style="194" customWidth="1"/>
    <col min="8202" max="8205" width="9.28515625" style="194" customWidth="1"/>
    <col min="8206" max="8206" width="13.28515625" style="194" customWidth="1"/>
    <col min="8207" max="8448" width="9.28515625" style="194"/>
    <col min="8449" max="8449" width="9.42578125" style="194" bestFit="1" customWidth="1"/>
    <col min="8450" max="8450" width="8.42578125" style="194" customWidth="1"/>
    <col min="8451" max="8451" width="10.5703125" style="194" customWidth="1"/>
    <col min="8452" max="8452" width="36.7109375" style="194" customWidth="1"/>
    <col min="8453" max="8453" width="42.5703125" style="194" customWidth="1"/>
    <col min="8454" max="8454" width="48.7109375" style="194" customWidth="1"/>
    <col min="8455" max="8455" width="12.7109375" style="194" customWidth="1"/>
    <col min="8456" max="8456" width="10.5703125" style="194" customWidth="1"/>
    <col min="8457" max="8457" width="8.28515625" style="194" customWidth="1"/>
    <col min="8458" max="8461" width="9.28515625" style="194" customWidth="1"/>
    <col min="8462" max="8462" width="13.28515625" style="194" customWidth="1"/>
    <col min="8463" max="8704" width="9.28515625" style="194"/>
    <col min="8705" max="8705" width="9.42578125" style="194" bestFit="1" customWidth="1"/>
    <col min="8706" max="8706" width="8.42578125" style="194" customWidth="1"/>
    <col min="8707" max="8707" width="10.5703125" style="194" customWidth="1"/>
    <col min="8708" max="8708" width="36.7109375" style="194" customWidth="1"/>
    <col min="8709" max="8709" width="42.5703125" style="194" customWidth="1"/>
    <col min="8710" max="8710" width="48.7109375" style="194" customWidth="1"/>
    <col min="8711" max="8711" width="12.7109375" style="194" customWidth="1"/>
    <col min="8712" max="8712" width="10.5703125" style="194" customWidth="1"/>
    <col min="8713" max="8713" width="8.28515625" style="194" customWidth="1"/>
    <col min="8714" max="8717" width="9.28515625" style="194" customWidth="1"/>
    <col min="8718" max="8718" width="13.28515625" style="194" customWidth="1"/>
    <col min="8719" max="8960" width="9.28515625" style="194"/>
    <col min="8961" max="8961" width="9.42578125" style="194" bestFit="1" customWidth="1"/>
    <col min="8962" max="8962" width="8.42578125" style="194" customWidth="1"/>
    <col min="8963" max="8963" width="10.5703125" style="194" customWidth="1"/>
    <col min="8964" max="8964" width="36.7109375" style="194" customWidth="1"/>
    <col min="8965" max="8965" width="42.5703125" style="194" customWidth="1"/>
    <col min="8966" max="8966" width="48.7109375" style="194" customWidth="1"/>
    <col min="8967" max="8967" width="12.7109375" style="194" customWidth="1"/>
    <col min="8968" max="8968" width="10.5703125" style="194" customWidth="1"/>
    <col min="8969" max="8969" width="8.28515625" style="194" customWidth="1"/>
    <col min="8970" max="8973" width="9.28515625" style="194" customWidth="1"/>
    <col min="8974" max="8974" width="13.28515625" style="194" customWidth="1"/>
    <col min="8975" max="9216" width="9.28515625" style="194"/>
    <col min="9217" max="9217" width="9.42578125" style="194" bestFit="1" customWidth="1"/>
    <col min="9218" max="9218" width="8.42578125" style="194" customWidth="1"/>
    <col min="9219" max="9219" width="10.5703125" style="194" customWidth="1"/>
    <col min="9220" max="9220" width="36.7109375" style="194" customWidth="1"/>
    <col min="9221" max="9221" width="42.5703125" style="194" customWidth="1"/>
    <col min="9222" max="9222" width="48.7109375" style="194" customWidth="1"/>
    <col min="9223" max="9223" width="12.7109375" style="194" customWidth="1"/>
    <col min="9224" max="9224" width="10.5703125" style="194" customWidth="1"/>
    <col min="9225" max="9225" width="8.28515625" style="194" customWidth="1"/>
    <col min="9226" max="9229" width="9.28515625" style="194" customWidth="1"/>
    <col min="9230" max="9230" width="13.28515625" style="194" customWidth="1"/>
    <col min="9231" max="9472" width="9.28515625" style="194"/>
    <col min="9473" max="9473" width="9.42578125" style="194" bestFit="1" customWidth="1"/>
    <col min="9474" max="9474" width="8.42578125" style="194" customWidth="1"/>
    <col min="9475" max="9475" width="10.5703125" style="194" customWidth="1"/>
    <col min="9476" max="9476" width="36.7109375" style="194" customWidth="1"/>
    <col min="9477" max="9477" width="42.5703125" style="194" customWidth="1"/>
    <col min="9478" max="9478" width="48.7109375" style="194" customWidth="1"/>
    <col min="9479" max="9479" width="12.7109375" style="194" customWidth="1"/>
    <col min="9480" max="9480" width="10.5703125" style="194" customWidth="1"/>
    <col min="9481" max="9481" width="8.28515625" style="194" customWidth="1"/>
    <col min="9482" max="9485" width="9.28515625" style="194" customWidth="1"/>
    <col min="9486" max="9486" width="13.28515625" style="194" customWidth="1"/>
    <col min="9487" max="9728" width="9.28515625" style="194"/>
    <col min="9729" max="9729" width="9.42578125" style="194" bestFit="1" customWidth="1"/>
    <col min="9730" max="9730" width="8.42578125" style="194" customWidth="1"/>
    <col min="9731" max="9731" width="10.5703125" style="194" customWidth="1"/>
    <col min="9732" max="9732" width="36.7109375" style="194" customWidth="1"/>
    <col min="9733" max="9733" width="42.5703125" style="194" customWidth="1"/>
    <col min="9734" max="9734" width="48.7109375" style="194" customWidth="1"/>
    <col min="9735" max="9735" width="12.7109375" style="194" customWidth="1"/>
    <col min="9736" max="9736" width="10.5703125" style="194" customWidth="1"/>
    <col min="9737" max="9737" width="8.28515625" style="194" customWidth="1"/>
    <col min="9738" max="9741" width="9.28515625" style="194" customWidth="1"/>
    <col min="9742" max="9742" width="13.28515625" style="194" customWidth="1"/>
    <col min="9743" max="9984" width="9.28515625" style="194"/>
    <col min="9985" max="9985" width="9.42578125" style="194" bestFit="1" customWidth="1"/>
    <col min="9986" max="9986" width="8.42578125" style="194" customWidth="1"/>
    <col min="9987" max="9987" width="10.5703125" style="194" customWidth="1"/>
    <col min="9988" max="9988" width="36.7109375" style="194" customWidth="1"/>
    <col min="9989" max="9989" width="42.5703125" style="194" customWidth="1"/>
    <col min="9990" max="9990" width="48.7109375" style="194" customWidth="1"/>
    <col min="9991" max="9991" width="12.7109375" style="194" customWidth="1"/>
    <col min="9992" max="9992" width="10.5703125" style="194" customWidth="1"/>
    <col min="9993" max="9993" width="8.28515625" style="194" customWidth="1"/>
    <col min="9994" max="9997" width="9.28515625" style="194" customWidth="1"/>
    <col min="9998" max="9998" width="13.28515625" style="194" customWidth="1"/>
    <col min="9999" max="10240" width="9.28515625" style="194"/>
    <col min="10241" max="10241" width="9.42578125" style="194" bestFit="1" customWidth="1"/>
    <col min="10242" max="10242" width="8.42578125" style="194" customWidth="1"/>
    <col min="10243" max="10243" width="10.5703125" style="194" customWidth="1"/>
    <col min="10244" max="10244" width="36.7109375" style="194" customWidth="1"/>
    <col min="10245" max="10245" width="42.5703125" style="194" customWidth="1"/>
    <col min="10246" max="10246" width="48.7109375" style="194" customWidth="1"/>
    <col min="10247" max="10247" width="12.7109375" style="194" customWidth="1"/>
    <col min="10248" max="10248" width="10.5703125" style="194" customWidth="1"/>
    <col min="10249" max="10249" width="8.28515625" style="194" customWidth="1"/>
    <col min="10250" max="10253" width="9.28515625" style="194" customWidth="1"/>
    <col min="10254" max="10254" width="13.28515625" style="194" customWidth="1"/>
    <col min="10255" max="10496" width="9.28515625" style="194"/>
    <col min="10497" max="10497" width="9.42578125" style="194" bestFit="1" customWidth="1"/>
    <col min="10498" max="10498" width="8.42578125" style="194" customWidth="1"/>
    <col min="10499" max="10499" width="10.5703125" style="194" customWidth="1"/>
    <col min="10500" max="10500" width="36.7109375" style="194" customWidth="1"/>
    <col min="10501" max="10501" width="42.5703125" style="194" customWidth="1"/>
    <col min="10502" max="10502" width="48.7109375" style="194" customWidth="1"/>
    <col min="10503" max="10503" width="12.7109375" style="194" customWidth="1"/>
    <col min="10504" max="10504" width="10.5703125" style="194" customWidth="1"/>
    <col min="10505" max="10505" width="8.28515625" style="194" customWidth="1"/>
    <col min="10506" max="10509" width="9.28515625" style="194" customWidth="1"/>
    <col min="10510" max="10510" width="13.28515625" style="194" customWidth="1"/>
    <col min="10511" max="10752" width="9.28515625" style="194"/>
    <col min="10753" max="10753" width="9.42578125" style="194" bestFit="1" customWidth="1"/>
    <col min="10754" max="10754" width="8.42578125" style="194" customWidth="1"/>
    <col min="10755" max="10755" width="10.5703125" style="194" customWidth="1"/>
    <col min="10756" max="10756" width="36.7109375" style="194" customWidth="1"/>
    <col min="10757" max="10757" width="42.5703125" style="194" customWidth="1"/>
    <col min="10758" max="10758" width="48.7109375" style="194" customWidth="1"/>
    <col min="10759" max="10759" width="12.7109375" style="194" customWidth="1"/>
    <col min="10760" max="10760" width="10.5703125" style="194" customWidth="1"/>
    <col min="10761" max="10761" width="8.28515625" style="194" customWidth="1"/>
    <col min="10762" max="10765" width="9.28515625" style="194" customWidth="1"/>
    <col min="10766" max="10766" width="13.28515625" style="194" customWidth="1"/>
    <col min="10767" max="11008" width="9.28515625" style="194"/>
    <col min="11009" max="11009" width="9.42578125" style="194" bestFit="1" customWidth="1"/>
    <col min="11010" max="11010" width="8.42578125" style="194" customWidth="1"/>
    <col min="11011" max="11011" width="10.5703125" style="194" customWidth="1"/>
    <col min="11012" max="11012" width="36.7109375" style="194" customWidth="1"/>
    <col min="11013" max="11013" width="42.5703125" style="194" customWidth="1"/>
    <col min="11014" max="11014" width="48.7109375" style="194" customWidth="1"/>
    <col min="11015" max="11015" width="12.7109375" style="194" customWidth="1"/>
    <col min="11016" max="11016" width="10.5703125" style="194" customWidth="1"/>
    <col min="11017" max="11017" width="8.28515625" style="194" customWidth="1"/>
    <col min="11018" max="11021" width="9.28515625" style="194" customWidth="1"/>
    <col min="11022" max="11022" width="13.28515625" style="194" customWidth="1"/>
    <col min="11023" max="11264" width="9.28515625" style="194"/>
    <col min="11265" max="11265" width="9.42578125" style="194" bestFit="1" customWidth="1"/>
    <col min="11266" max="11266" width="8.42578125" style="194" customWidth="1"/>
    <col min="11267" max="11267" width="10.5703125" style="194" customWidth="1"/>
    <col min="11268" max="11268" width="36.7109375" style="194" customWidth="1"/>
    <col min="11269" max="11269" width="42.5703125" style="194" customWidth="1"/>
    <col min="11270" max="11270" width="48.7109375" style="194" customWidth="1"/>
    <col min="11271" max="11271" width="12.7109375" style="194" customWidth="1"/>
    <col min="11272" max="11272" width="10.5703125" style="194" customWidth="1"/>
    <col min="11273" max="11273" width="8.28515625" style="194" customWidth="1"/>
    <col min="11274" max="11277" width="9.28515625" style="194" customWidth="1"/>
    <col min="11278" max="11278" width="13.28515625" style="194" customWidth="1"/>
    <col min="11279" max="11520" width="9.28515625" style="194"/>
    <col min="11521" max="11521" width="9.42578125" style="194" bestFit="1" customWidth="1"/>
    <col min="11522" max="11522" width="8.42578125" style="194" customWidth="1"/>
    <col min="11523" max="11523" width="10.5703125" style="194" customWidth="1"/>
    <col min="11524" max="11524" width="36.7109375" style="194" customWidth="1"/>
    <col min="11525" max="11525" width="42.5703125" style="194" customWidth="1"/>
    <col min="11526" max="11526" width="48.7109375" style="194" customWidth="1"/>
    <col min="11527" max="11527" width="12.7109375" style="194" customWidth="1"/>
    <col min="11528" max="11528" width="10.5703125" style="194" customWidth="1"/>
    <col min="11529" max="11529" width="8.28515625" style="194" customWidth="1"/>
    <col min="11530" max="11533" width="9.28515625" style="194" customWidth="1"/>
    <col min="11534" max="11534" width="13.28515625" style="194" customWidth="1"/>
    <col min="11535" max="11776" width="9.28515625" style="194"/>
    <col min="11777" max="11777" width="9.42578125" style="194" bestFit="1" customWidth="1"/>
    <col min="11778" max="11778" width="8.42578125" style="194" customWidth="1"/>
    <col min="11779" max="11779" width="10.5703125" style="194" customWidth="1"/>
    <col min="11780" max="11780" width="36.7109375" style="194" customWidth="1"/>
    <col min="11781" max="11781" width="42.5703125" style="194" customWidth="1"/>
    <col min="11782" max="11782" width="48.7109375" style="194" customWidth="1"/>
    <col min="11783" max="11783" width="12.7109375" style="194" customWidth="1"/>
    <col min="11784" max="11784" width="10.5703125" style="194" customWidth="1"/>
    <col min="11785" max="11785" width="8.28515625" style="194" customWidth="1"/>
    <col min="11786" max="11789" width="9.28515625" style="194" customWidth="1"/>
    <col min="11790" max="11790" width="13.28515625" style="194" customWidth="1"/>
    <col min="11791" max="12032" width="9.28515625" style="194"/>
    <col min="12033" max="12033" width="9.42578125" style="194" bestFit="1" customWidth="1"/>
    <col min="12034" max="12034" width="8.42578125" style="194" customWidth="1"/>
    <col min="12035" max="12035" width="10.5703125" style="194" customWidth="1"/>
    <col min="12036" max="12036" width="36.7109375" style="194" customWidth="1"/>
    <col min="12037" max="12037" width="42.5703125" style="194" customWidth="1"/>
    <col min="12038" max="12038" width="48.7109375" style="194" customWidth="1"/>
    <col min="12039" max="12039" width="12.7109375" style="194" customWidth="1"/>
    <col min="12040" max="12040" width="10.5703125" style="194" customWidth="1"/>
    <col min="12041" max="12041" width="8.28515625" style="194" customWidth="1"/>
    <col min="12042" max="12045" width="9.28515625" style="194" customWidth="1"/>
    <col min="12046" max="12046" width="13.28515625" style="194" customWidth="1"/>
    <col min="12047" max="12288" width="9.28515625" style="194"/>
    <col min="12289" max="12289" width="9.42578125" style="194" bestFit="1" customWidth="1"/>
    <col min="12290" max="12290" width="8.42578125" style="194" customWidth="1"/>
    <col min="12291" max="12291" width="10.5703125" style="194" customWidth="1"/>
    <col min="12292" max="12292" width="36.7109375" style="194" customWidth="1"/>
    <col min="12293" max="12293" width="42.5703125" style="194" customWidth="1"/>
    <col min="12294" max="12294" width="48.7109375" style="194" customWidth="1"/>
    <col min="12295" max="12295" width="12.7109375" style="194" customWidth="1"/>
    <col min="12296" max="12296" width="10.5703125" style="194" customWidth="1"/>
    <col min="12297" max="12297" width="8.28515625" style="194" customWidth="1"/>
    <col min="12298" max="12301" width="9.28515625" style="194" customWidth="1"/>
    <col min="12302" max="12302" width="13.28515625" style="194" customWidth="1"/>
    <col min="12303" max="12544" width="9.28515625" style="194"/>
    <col min="12545" max="12545" width="9.42578125" style="194" bestFit="1" customWidth="1"/>
    <col min="12546" max="12546" width="8.42578125" style="194" customWidth="1"/>
    <col min="12547" max="12547" width="10.5703125" style="194" customWidth="1"/>
    <col min="12548" max="12548" width="36.7109375" style="194" customWidth="1"/>
    <col min="12549" max="12549" width="42.5703125" style="194" customWidth="1"/>
    <col min="12550" max="12550" width="48.7109375" style="194" customWidth="1"/>
    <col min="12551" max="12551" width="12.7109375" style="194" customWidth="1"/>
    <col min="12552" max="12552" width="10.5703125" style="194" customWidth="1"/>
    <col min="12553" max="12553" width="8.28515625" style="194" customWidth="1"/>
    <col min="12554" max="12557" width="9.28515625" style="194" customWidth="1"/>
    <col min="12558" max="12558" width="13.28515625" style="194" customWidth="1"/>
    <col min="12559" max="12800" width="9.28515625" style="194"/>
    <col min="12801" max="12801" width="9.42578125" style="194" bestFit="1" customWidth="1"/>
    <col min="12802" max="12802" width="8.42578125" style="194" customWidth="1"/>
    <col min="12803" max="12803" width="10.5703125" style="194" customWidth="1"/>
    <col min="12804" max="12804" width="36.7109375" style="194" customWidth="1"/>
    <col min="12805" max="12805" width="42.5703125" style="194" customWidth="1"/>
    <col min="12806" max="12806" width="48.7109375" style="194" customWidth="1"/>
    <col min="12807" max="12807" width="12.7109375" style="194" customWidth="1"/>
    <col min="12808" max="12808" width="10.5703125" style="194" customWidth="1"/>
    <col min="12809" max="12809" width="8.28515625" style="194" customWidth="1"/>
    <col min="12810" max="12813" width="9.28515625" style="194" customWidth="1"/>
    <col min="12814" max="12814" width="13.28515625" style="194" customWidth="1"/>
    <col min="12815" max="13056" width="9.28515625" style="194"/>
    <col min="13057" max="13057" width="9.42578125" style="194" bestFit="1" customWidth="1"/>
    <col min="13058" max="13058" width="8.42578125" style="194" customWidth="1"/>
    <col min="13059" max="13059" width="10.5703125" style="194" customWidth="1"/>
    <col min="13060" max="13060" width="36.7109375" style="194" customWidth="1"/>
    <col min="13061" max="13061" width="42.5703125" style="194" customWidth="1"/>
    <col min="13062" max="13062" width="48.7109375" style="194" customWidth="1"/>
    <col min="13063" max="13063" width="12.7109375" style="194" customWidth="1"/>
    <col min="13064" max="13064" width="10.5703125" style="194" customWidth="1"/>
    <col min="13065" max="13065" width="8.28515625" style="194" customWidth="1"/>
    <col min="13066" max="13069" width="9.28515625" style="194" customWidth="1"/>
    <col min="13070" max="13070" width="13.28515625" style="194" customWidth="1"/>
    <col min="13071" max="13312" width="9.28515625" style="194"/>
    <col min="13313" max="13313" width="9.42578125" style="194" bestFit="1" customWidth="1"/>
    <col min="13314" max="13314" width="8.42578125" style="194" customWidth="1"/>
    <col min="13315" max="13315" width="10.5703125" style="194" customWidth="1"/>
    <col min="13316" max="13316" width="36.7109375" style="194" customWidth="1"/>
    <col min="13317" max="13317" width="42.5703125" style="194" customWidth="1"/>
    <col min="13318" max="13318" width="48.7109375" style="194" customWidth="1"/>
    <col min="13319" max="13319" width="12.7109375" style="194" customWidth="1"/>
    <col min="13320" max="13320" width="10.5703125" style="194" customWidth="1"/>
    <col min="13321" max="13321" width="8.28515625" style="194" customWidth="1"/>
    <col min="13322" max="13325" width="9.28515625" style="194" customWidth="1"/>
    <col min="13326" max="13326" width="13.28515625" style="194" customWidth="1"/>
    <col min="13327" max="13568" width="9.28515625" style="194"/>
    <col min="13569" max="13569" width="9.42578125" style="194" bestFit="1" customWidth="1"/>
    <col min="13570" max="13570" width="8.42578125" style="194" customWidth="1"/>
    <col min="13571" max="13571" width="10.5703125" style="194" customWidth="1"/>
    <col min="13572" max="13572" width="36.7109375" style="194" customWidth="1"/>
    <col min="13573" max="13573" width="42.5703125" style="194" customWidth="1"/>
    <col min="13574" max="13574" width="48.7109375" style="194" customWidth="1"/>
    <col min="13575" max="13575" width="12.7109375" style="194" customWidth="1"/>
    <col min="13576" max="13576" width="10.5703125" style="194" customWidth="1"/>
    <col min="13577" max="13577" width="8.28515625" style="194" customWidth="1"/>
    <col min="13578" max="13581" width="9.28515625" style="194" customWidth="1"/>
    <col min="13582" max="13582" width="13.28515625" style="194" customWidth="1"/>
    <col min="13583" max="13824" width="9.28515625" style="194"/>
    <col min="13825" max="13825" width="9.42578125" style="194" bestFit="1" customWidth="1"/>
    <col min="13826" max="13826" width="8.42578125" style="194" customWidth="1"/>
    <col min="13827" max="13827" width="10.5703125" style="194" customWidth="1"/>
    <col min="13828" max="13828" width="36.7109375" style="194" customWidth="1"/>
    <col min="13829" max="13829" width="42.5703125" style="194" customWidth="1"/>
    <col min="13830" max="13830" width="48.7109375" style="194" customWidth="1"/>
    <col min="13831" max="13831" width="12.7109375" style="194" customWidth="1"/>
    <col min="13832" max="13832" width="10.5703125" style="194" customWidth="1"/>
    <col min="13833" max="13833" width="8.28515625" style="194" customWidth="1"/>
    <col min="13834" max="13837" width="9.28515625" style="194" customWidth="1"/>
    <col min="13838" max="13838" width="13.28515625" style="194" customWidth="1"/>
    <col min="13839" max="14080" width="9.28515625" style="194"/>
    <col min="14081" max="14081" width="9.42578125" style="194" bestFit="1" customWidth="1"/>
    <col min="14082" max="14082" width="8.42578125" style="194" customWidth="1"/>
    <col min="14083" max="14083" width="10.5703125" style="194" customWidth="1"/>
    <col min="14084" max="14084" width="36.7109375" style="194" customWidth="1"/>
    <col min="14085" max="14085" width="42.5703125" style="194" customWidth="1"/>
    <col min="14086" max="14086" width="48.7109375" style="194" customWidth="1"/>
    <col min="14087" max="14087" width="12.7109375" style="194" customWidth="1"/>
    <col min="14088" max="14088" width="10.5703125" style="194" customWidth="1"/>
    <col min="14089" max="14089" width="8.28515625" style="194" customWidth="1"/>
    <col min="14090" max="14093" width="9.28515625" style="194" customWidth="1"/>
    <col min="14094" max="14094" width="13.28515625" style="194" customWidth="1"/>
    <col min="14095" max="14336" width="9.28515625" style="194"/>
    <col min="14337" max="14337" width="9.42578125" style="194" bestFit="1" customWidth="1"/>
    <col min="14338" max="14338" width="8.42578125" style="194" customWidth="1"/>
    <col min="14339" max="14339" width="10.5703125" style="194" customWidth="1"/>
    <col min="14340" max="14340" width="36.7109375" style="194" customWidth="1"/>
    <col min="14341" max="14341" width="42.5703125" style="194" customWidth="1"/>
    <col min="14342" max="14342" width="48.7109375" style="194" customWidth="1"/>
    <col min="14343" max="14343" width="12.7109375" style="194" customWidth="1"/>
    <col min="14344" max="14344" width="10.5703125" style="194" customWidth="1"/>
    <col min="14345" max="14345" width="8.28515625" style="194" customWidth="1"/>
    <col min="14346" max="14349" width="9.28515625" style="194" customWidth="1"/>
    <col min="14350" max="14350" width="13.28515625" style="194" customWidth="1"/>
    <col min="14351" max="14592" width="9.28515625" style="194"/>
    <col min="14593" max="14593" width="9.42578125" style="194" bestFit="1" customWidth="1"/>
    <col min="14594" max="14594" width="8.42578125" style="194" customWidth="1"/>
    <col min="14595" max="14595" width="10.5703125" style="194" customWidth="1"/>
    <col min="14596" max="14596" width="36.7109375" style="194" customWidth="1"/>
    <col min="14597" max="14597" width="42.5703125" style="194" customWidth="1"/>
    <col min="14598" max="14598" width="48.7109375" style="194" customWidth="1"/>
    <col min="14599" max="14599" width="12.7109375" style="194" customWidth="1"/>
    <col min="14600" max="14600" width="10.5703125" style="194" customWidth="1"/>
    <col min="14601" max="14601" width="8.28515625" style="194" customWidth="1"/>
    <col min="14602" max="14605" width="9.28515625" style="194" customWidth="1"/>
    <col min="14606" max="14606" width="13.28515625" style="194" customWidth="1"/>
    <col min="14607" max="14848" width="9.28515625" style="194"/>
    <col min="14849" max="14849" width="9.42578125" style="194" bestFit="1" customWidth="1"/>
    <col min="14850" max="14850" width="8.42578125" style="194" customWidth="1"/>
    <col min="14851" max="14851" width="10.5703125" style="194" customWidth="1"/>
    <col min="14852" max="14852" width="36.7109375" style="194" customWidth="1"/>
    <col min="14853" max="14853" width="42.5703125" style="194" customWidth="1"/>
    <col min="14854" max="14854" width="48.7109375" style="194" customWidth="1"/>
    <col min="14855" max="14855" width="12.7109375" style="194" customWidth="1"/>
    <col min="14856" max="14856" width="10.5703125" style="194" customWidth="1"/>
    <col min="14857" max="14857" width="8.28515625" style="194" customWidth="1"/>
    <col min="14858" max="14861" width="9.28515625" style="194" customWidth="1"/>
    <col min="14862" max="14862" width="13.28515625" style="194" customWidth="1"/>
    <col min="14863" max="15104" width="9.28515625" style="194"/>
    <col min="15105" max="15105" width="9.42578125" style="194" bestFit="1" customWidth="1"/>
    <col min="15106" max="15106" width="8.42578125" style="194" customWidth="1"/>
    <col min="15107" max="15107" width="10.5703125" style="194" customWidth="1"/>
    <col min="15108" max="15108" width="36.7109375" style="194" customWidth="1"/>
    <col min="15109" max="15109" width="42.5703125" style="194" customWidth="1"/>
    <col min="15110" max="15110" width="48.7109375" style="194" customWidth="1"/>
    <col min="15111" max="15111" width="12.7109375" style="194" customWidth="1"/>
    <col min="15112" max="15112" width="10.5703125" style="194" customWidth="1"/>
    <col min="15113" max="15113" width="8.28515625" style="194" customWidth="1"/>
    <col min="15114" max="15117" width="9.28515625" style="194" customWidth="1"/>
    <col min="15118" max="15118" width="13.28515625" style="194" customWidth="1"/>
    <col min="15119" max="15360" width="9.28515625" style="194"/>
    <col min="15361" max="15361" width="9.42578125" style="194" bestFit="1" customWidth="1"/>
    <col min="15362" max="15362" width="8.42578125" style="194" customWidth="1"/>
    <col min="15363" max="15363" width="10.5703125" style="194" customWidth="1"/>
    <col min="15364" max="15364" width="36.7109375" style="194" customWidth="1"/>
    <col min="15365" max="15365" width="42.5703125" style="194" customWidth="1"/>
    <col min="15366" max="15366" width="48.7109375" style="194" customWidth="1"/>
    <col min="15367" max="15367" width="12.7109375" style="194" customWidth="1"/>
    <col min="15368" max="15368" width="10.5703125" style="194" customWidth="1"/>
    <col min="15369" max="15369" width="8.28515625" style="194" customWidth="1"/>
    <col min="15370" max="15373" width="9.28515625" style="194" customWidth="1"/>
    <col min="15374" max="15374" width="13.28515625" style="194" customWidth="1"/>
    <col min="15375" max="15616" width="9.28515625" style="194"/>
    <col min="15617" max="15617" width="9.42578125" style="194" bestFit="1" customWidth="1"/>
    <col min="15618" max="15618" width="8.42578125" style="194" customWidth="1"/>
    <col min="15619" max="15619" width="10.5703125" style="194" customWidth="1"/>
    <col min="15620" max="15620" width="36.7109375" style="194" customWidth="1"/>
    <col min="15621" max="15621" width="42.5703125" style="194" customWidth="1"/>
    <col min="15622" max="15622" width="48.7109375" style="194" customWidth="1"/>
    <col min="15623" max="15623" width="12.7109375" style="194" customWidth="1"/>
    <col min="15624" max="15624" width="10.5703125" style="194" customWidth="1"/>
    <col min="15625" max="15625" width="8.28515625" style="194" customWidth="1"/>
    <col min="15626" max="15629" width="9.28515625" style="194" customWidth="1"/>
    <col min="15630" max="15630" width="13.28515625" style="194" customWidth="1"/>
    <col min="15631" max="15872" width="9.28515625" style="194"/>
    <col min="15873" max="15873" width="9.42578125" style="194" bestFit="1" customWidth="1"/>
    <col min="15874" max="15874" width="8.42578125" style="194" customWidth="1"/>
    <col min="15875" max="15875" width="10.5703125" style="194" customWidth="1"/>
    <col min="15876" max="15876" width="36.7109375" style="194" customWidth="1"/>
    <col min="15877" max="15877" width="42.5703125" style="194" customWidth="1"/>
    <col min="15878" max="15878" width="48.7109375" style="194" customWidth="1"/>
    <col min="15879" max="15879" width="12.7109375" style="194" customWidth="1"/>
    <col min="15880" max="15880" width="10.5703125" style="194" customWidth="1"/>
    <col min="15881" max="15881" width="8.28515625" style="194" customWidth="1"/>
    <col min="15882" max="15885" width="9.28515625" style="194" customWidth="1"/>
    <col min="15886" max="15886" width="13.28515625" style="194" customWidth="1"/>
    <col min="15887" max="16128" width="9.28515625" style="194"/>
    <col min="16129" max="16129" width="9.42578125" style="194" bestFit="1" customWidth="1"/>
    <col min="16130" max="16130" width="8.42578125" style="194" customWidth="1"/>
    <col min="16131" max="16131" width="10.5703125" style="194" customWidth="1"/>
    <col min="16132" max="16132" width="36.7109375" style="194" customWidth="1"/>
    <col min="16133" max="16133" width="42.5703125" style="194" customWidth="1"/>
    <col min="16134" max="16134" width="48.7109375" style="194" customWidth="1"/>
    <col min="16135" max="16135" width="12.7109375" style="194" customWidth="1"/>
    <col min="16136" max="16136" width="10.5703125" style="194" customWidth="1"/>
    <col min="16137" max="16137" width="8.28515625" style="194" customWidth="1"/>
    <col min="16138" max="16141" width="9.28515625" style="194" customWidth="1"/>
    <col min="16142" max="16142" width="13.28515625" style="194" customWidth="1"/>
    <col min="16143" max="16384" width="9.28515625" style="194"/>
  </cols>
  <sheetData>
    <row r="1" spans="1:9" ht="15.75" customHeight="1">
      <c r="A1" s="192" t="s">
        <v>113</v>
      </c>
      <c r="C1" s="1217"/>
      <c r="D1" s="1217"/>
    </row>
    <row r="2" spans="1:9" ht="15.75" customHeight="1">
      <c r="C2" s="198" t="s">
        <v>119</v>
      </c>
      <c r="D2" s="198"/>
      <c r="E2" s="1218" t="s">
        <v>120</v>
      </c>
      <c r="F2" s="1218"/>
      <c r="G2" s="1218"/>
      <c r="H2" s="1218"/>
      <c r="I2" s="199"/>
    </row>
    <row r="4" spans="1:9" s="203" customFormat="1" ht="28.5">
      <c r="A4" s="200">
        <f>Today_Date</f>
        <v>42577</v>
      </c>
      <c r="B4" s="201" t="s">
        <v>79</v>
      </c>
      <c r="C4" s="202" t="s">
        <v>108</v>
      </c>
      <c r="D4" s="202" t="s">
        <v>109</v>
      </c>
      <c r="E4" s="202" t="s">
        <v>110</v>
      </c>
      <c r="F4" s="201" t="s">
        <v>79</v>
      </c>
      <c r="G4" s="202" t="s">
        <v>81</v>
      </c>
      <c r="H4" s="201" t="s">
        <v>116</v>
      </c>
      <c r="I4" s="201" t="s">
        <v>111</v>
      </c>
    </row>
    <row r="5" spans="1:9">
      <c r="B5" s="214"/>
      <c r="C5" s="215"/>
      <c r="D5" s="215"/>
      <c r="E5" s="216"/>
      <c r="F5" s="217"/>
      <c r="G5" s="216"/>
      <c r="H5" s="218"/>
      <c r="I5" s="219"/>
    </row>
    <row r="6" spans="1:9" ht="57.75" customHeight="1">
      <c r="B6" s="220"/>
      <c r="C6" s="223"/>
      <c r="D6" s="291"/>
      <c r="E6" s="292"/>
      <c r="F6" s="293"/>
      <c r="G6" s="291"/>
      <c r="H6" s="223"/>
      <c r="I6" s="222"/>
    </row>
  </sheetData>
  <mergeCells count="2">
    <mergeCell ref="C1:D1"/>
    <mergeCell ref="E2:H2"/>
  </mergeCells>
  <conditionalFormatting sqref="B6">
    <cfRule type="iconSet" priority="5">
      <iconSet iconSet="3TrafficLights2" showValue="0" reverse="1">
        <cfvo type="percent" val="0"/>
        <cfvo type="num" val="15"/>
        <cfvo type="num" val="30"/>
      </iconSet>
    </cfRule>
  </conditionalFormatting>
  <conditionalFormatting sqref="B5">
    <cfRule type="iconSet" priority="7">
      <iconSet iconSet="3TrafficLights2" showValue="0" reverse="1">
        <cfvo type="percent" val="0"/>
        <cfvo type="num" val="15"/>
        <cfvo type="num" val="30"/>
      </iconSet>
    </cfRule>
  </conditionalFormatting>
  <conditionalFormatting sqref="B6">
    <cfRule type="iconSet" priority="4">
      <iconSet iconSet="3TrafficLights2" showValue="0" reverse="1">
        <cfvo type="percent" val="0"/>
        <cfvo type="num" val="15"/>
        <cfvo type="num" val="30"/>
      </iconSet>
    </cfRule>
  </conditionalFormatting>
  <conditionalFormatting sqref="B6">
    <cfRule type="iconSet" priority="6">
      <iconSet iconSet="3TrafficLights2" showValue="0" reverse="1">
        <cfvo type="percent" val="0"/>
        <cfvo type="num" val="15"/>
        <cfvo type="num" val="30"/>
      </iconSet>
    </cfRule>
  </conditionalFormatting>
  <conditionalFormatting sqref="B6">
    <cfRule type="iconSet" priority="3">
      <iconSet iconSet="3TrafficLights2" showValue="0" reverse="1">
        <cfvo type="percent" val="0"/>
        <cfvo type="num" val="15"/>
        <cfvo type="num" val="30"/>
      </iconSet>
    </cfRule>
  </conditionalFormatting>
  <conditionalFormatting sqref="B6">
    <cfRule type="iconSet" priority="2">
      <iconSet iconSet="3TrafficLights2" showValue="0" reverse="1">
        <cfvo type="percent" val="0"/>
        <cfvo type="num" val="15"/>
        <cfvo type="num" val="30"/>
      </iconSet>
    </cfRule>
  </conditionalFormatting>
  <conditionalFormatting sqref="B6">
    <cfRule type="iconSet" priority="1">
      <iconSet iconSet="3TrafficLights2" showValue="0" reverse="1">
        <cfvo type="percent" val="0"/>
        <cfvo type="num" val="15"/>
        <cfvo type="num" val="30"/>
      </iconSet>
    </cfRule>
  </conditionalFormatting>
  <hyperlinks>
    <hyperlink ref="A1" location="Taiwan!A1" display="Back"/>
  </hyperlinks>
  <printOptions horizontalCentered="1"/>
  <pageMargins left="0.25" right="0.25" top="1" bottom="1" header="0.5" footer="0.5"/>
  <pageSetup scale="80" orientation="landscape"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8" tint="0.79998168889431442"/>
  </sheetPr>
  <dimension ref="A1:AY174"/>
  <sheetViews>
    <sheetView showGridLines="0" zoomScale="90" zoomScaleNormal="90" workbookViewId="0">
      <selection activeCell="A7" sqref="A7:XFD90"/>
    </sheetView>
  </sheetViews>
  <sheetFormatPr defaultColWidth="10.42578125" defaultRowHeight="15"/>
  <cols>
    <col min="1" max="1" width="18.5703125" customWidth="1"/>
    <col min="2" max="2" width="30.28515625" customWidth="1"/>
    <col min="3" max="3" width="17.28515625" customWidth="1"/>
    <col min="4" max="5" width="15.42578125" customWidth="1"/>
    <col min="6" max="6" width="9.28515625" customWidth="1"/>
    <col min="7" max="7" width="14.5703125" customWidth="1"/>
    <col min="8" max="8" width="14.7109375" customWidth="1"/>
    <col min="9" max="9" width="13.5703125" customWidth="1"/>
    <col min="10" max="10" width="2" customWidth="1"/>
    <col min="11" max="14" width="11" customWidth="1"/>
    <col min="15" max="15" width="12" customWidth="1"/>
    <col min="16" max="17" width="10.5703125" customWidth="1"/>
    <col min="18" max="18" width="1.7109375" customWidth="1"/>
    <col min="19" max="20" width="10.42578125" customWidth="1"/>
    <col min="21" max="22" width="11.42578125" customWidth="1"/>
    <col min="23" max="23" width="12.5703125" customWidth="1"/>
    <col min="24" max="24" width="12.7109375" customWidth="1"/>
    <col min="25" max="25" width="13.5703125" customWidth="1"/>
    <col min="26" max="26" width="12.7109375" customWidth="1"/>
    <col min="27" max="27" width="13.7109375" customWidth="1"/>
    <col min="28" max="28" width="14.42578125" customWidth="1"/>
    <col min="29" max="29" width="14" customWidth="1"/>
    <col min="30" max="30" width="13.42578125" customWidth="1"/>
    <col min="31" max="31" width="15.5703125" customWidth="1"/>
    <col min="32" max="32" width="9.5703125" customWidth="1"/>
    <col min="33" max="33" width="1.42578125" customWidth="1"/>
    <col min="34" max="34" width="27.42578125" customWidth="1"/>
    <col min="35" max="35" width="23" customWidth="1"/>
    <col min="36" max="36" width="11.5703125" customWidth="1"/>
    <col min="37" max="38" width="13.42578125" customWidth="1"/>
    <col min="39" max="39" width="14.5703125" customWidth="1"/>
    <col min="40" max="40" width="15.5703125" customWidth="1"/>
    <col min="41" max="41" width="1.5703125" customWidth="1"/>
    <col min="42" max="44" width="10.42578125" hidden="1" customWidth="1"/>
    <col min="45" max="45" width="13.42578125" hidden="1" customWidth="1"/>
    <col min="46" max="46" width="13" hidden="1" customWidth="1"/>
  </cols>
  <sheetData>
    <row r="1" spans="1:46" ht="19.5">
      <c r="A1" s="31"/>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295"/>
      <c r="AG1" s="296"/>
      <c r="AH1" s="297"/>
      <c r="AI1" s="177"/>
      <c r="AJ1" s="177"/>
      <c r="AK1" s="190"/>
      <c r="AL1" s="190"/>
      <c r="AM1" s="298"/>
      <c r="AN1" s="298"/>
      <c r="AO1" s="299"/>
      <c r="AP1" s="177"/>
      <c r="AQ1" s="177"/>
      <c r="AR1" s="177"/>
      <c r="AS1" s="177"/>
      <c r="AT1" s="177"/>
    </row>
    <row r="2" spans="1:46" ht="20.25" thickBot="1">
      <c r="A2" s="31" t="s">
        <v>41</v>
      </c>
      <c r="B2" s="177"/>
      <c r="C2" s="177"/>
      <c r="D2" s="177"/>
      <c r="E2" s="177"/>
      <c r="F2" s="177"/>
      <c r="G2" s="177"/>
      <c r="H2" s="177"/>
      <c r="I2" s="177"/>
      <c r="J2" s="177"/>
      <c r="K2" s="177"/>
      <c r="L2" s="177"/>
      <c r="M2" s="177"/>
      <c r="N2" s="177"/>
      <c r="O2" s="177"/>
      <c r="P2" s="177"/>
      <c r="Q2" s="177"/>
      <c r="R2" s="177"/>
      <c r="S2" s="177"/>
      <c r="T2" s="177"/>
      <c r="U2" s="177"/>
      <c r="V2" s="177"/>
      <c r="W2" s="177"/>
      <c r="X2" s="177"/>
      <c r="Y2" s="177"/>
      <c r="Z2" s="177"/>
      <c r="AA2" s="177"/>
      <c r="AB2" s="177"/>
      <c r="AC2" s="177"/>
      <c r="AD2" s="177"/>
      <c r="AE2" s="177"/>
      <c r="AF2" s="295"/>
      <c r="AG2" s="296"/>
      <c r="AH2" s="297"/>
      <c r="AI2" s="177"/>
      <c r="AJ2" s="177"/>
      <c r="AK2" s="190"/>
      <c r="AL2" s="190"/>
      <c r="AM2" s="298"/>
      <c r="AN2" s="298"/>
      <c r="AO2" s="299"/>
      <c r="AP2" s="177"/>
      <c r="AQ2" s="177"/>
      <c r="AR2" s="177"/>
      <c r="AS2" s="177"/>
      <c r="AT2" s="177"/>
    </row>
    <row r="3" spans="1:46" s="301" customFormat="1" ht="20.25" thickBot="1">
      <c r="A3" s="300" t="s">
        <v>42</v>
      </c>
      <c r="K3" s="1221" t="s">
        <v>43</v>
      </c>
      <c r="L3" s="1222"/>
      <c r="M3" s="1222"/>
      <c r="N3" s="1222"/>
      <c r="O3" s="1222"/>
      <c r="P3" s="1222"/>
      <c r="Q3" s="1223"/>
      <c r="S3" s="1224" t="s">
        <v>44</v>
      </c>
      <c r="T3" s="1225"/>
      <c r="U3" s="1225"/>
      <c r="V3" s="1225"/>
      <c r="W3" s="1225"/>
      <c r="X3" s="1225"/>
      <c r="Y3" s="1225"/>
      <c r="Z3" s="1225"/>
      <c r="AA3" s="1225"/>
      <c r="AB3" s="1225"/>
      <c r="AC3" s="1225"/>
      <c r="AD3" s="1225"/>
      <c r="AE3" s="1225"/>
      <c r="AF3" s="1226"/>
      <c r="AG3" s="302"/>
      <c r="AH3" s="1227" t="s">
        <v>45</v>
      </c>
      <c r="AI3" s="1228"/>
      <c r="AJ3" s="1228"/>
      <c r="AK3" s="1228"/>
      <c r="AL3" s="1228"/>
      <c r="AM3" s="1228"/>
      <c r="AN3" s="1229"/>
      <c r="AO3" s="303"/>
      <c r="AP3" s="1230" t="s">
        <v>46</v>
      </c>
      <c r="AQ3" s="1231"/>
      <c r="AR3" s="1231"/>
      <c r="AS3" s="1231"/>
      <c r="AT3" s="1232"/>
    </row>
    <row r="4" spans="1:46" ht="16.5" thickBot="1">
      <c r="A4" s="304"/>
      <c r="B4" s="304" t="s">
        <v>36</v>
      </c>
      <c r="C4" s="304"/>
      <c r="D4" s="304"/>
      <c r="E4" s="304"/>
      <c r="F4" s="304"/>
      <c r="G4" s="304"/>
      <c r="H4" s="304"/>
      <c r="I4" s="304"/>
      <c r="J4" s="304"/>
      <c r="K4" s="304"/>
      <c r="L4" s="304"/>
      <c r="M4" s="304"/>
      <c r="N4" s="304"/>
      <c r="O4" s="304"/>
      <c r="P4" s="304"/>
      <c r="Q4" s="304"/>
      <c r="R4" s="304"/>
      <c r="S4" s="304"/>
      <c r="T4" s="304"/>
      <c r="U4" s="304"/>
      <c r="V4" s="304"/>
      <c r="W4" s="304"/>
      <c r="X4" s="304"/>
      <c r="Y4" s="304"/>
      <c r="Z4" s="304" t="s">
        <v>36</v>
      </c>
      <c r="AA4" s="304"/>
      <c r="AB4" s="304"/>
      <c r="AC4" s="304"/>
      <c r="AD4" s="304"/>
      <c r="AE4" s="304" t="s">
        <v>36</v>
      </c>
      <c r="AF4" s="305"/>
      <c r="AG4" s="306"/>
      <c r="AH4" s="307"/>
      <c r="AI4" s="304"/>
      <c r="AJ4" s="304"/>
      <c r="AK4" s="308"/>
      <c r="AL4" s="308"/>
      <c r="AM4" s="309"/>
      <c r="AN4" s="298"/>
      <c r="AO4" s="299"/>
      <c r="AP4" s="303" t="s">
        <v>36</v>
      </c>
      <c r="AQ4" s="303"/>
      <c r="AR4" s="303" t="s">
        <v>36</v>
      </c>
      <c r="AS4" s="304"/>
      <c r="AT4" s="304"/>
    </row>
    <row r="5" spans="1:46" ht="17.25" thickTop="1" thickBot="1">
      <c r="A5" s="304" t="s">
        <v>36</v>
      </c>
      <c r="B5" s="304"/>
      <c r="C5" s="304"/>
      <c r="D5" s="304"/>
      <c r="E5" s="304"/>
      <c r="F5" s="304"/>
      <c r="G5" s="304"/>
      <c r="H5" s="304"/>
      <c r="I5" s="304"/>
      <c r="J5" s="304"/>
      <c r="K5" s="304" t="s">
        <v>47</v>
      </c>
      <c r="L5" s="304" t="s">
        <v>48</v>
      </c>
      <c r="M5" s="304" t="s">
        <v>49</v>
      </c>
      <c r="N5" s="304" t="s">
        <v>50</v>
      </c>
      <c r="O5" s="310"/>
      <c r="P5" s="304"/>
      <c r="Q5" s="304"/>
      <c r="R5" s="304"/>
      <c r="S5" s="304" t="s">
        <v>51</v>
      </c>
      <c r="T5" s="304" t="s">
        <v>52</v>
      </c>
      <c r="U5" s="311" t="s">
        <v>53</v>
      </c>
      <c r="V5" s="312" t="s">
        <v>54</v>
      </c>
      <c r="W5" s="304" t="s">
        <v>55</v>
      </c>
      <c r="X5" s="304" t="s">
        <v>56</v>
      </c>
      <c r="Y5" s="304" t="s">
        <v>57</v>
      </c>
      <c r="Z5" s="304" t="s">
        <v>58</v>
      </c>
      <c r="AA5" s="304" t="s">
        <v>59</v>
      </c>
      <c r="AB5" s="304" t="s">
        <v>60</v>
      </c>
      <c r="AC5" s="313" t="s">
        <v>61</v>
      </c>
      <c r="AD5" s="313" t="s">
        <v>62</v>
      </c>
      <c r="AE5" s="313" t="s">
        <v>63</v>
      </c>
      <c r="AF5" s="314"/>
      <c r="AG5" s="315"/>
      <c r="AH5" s="307"/>
      <c r="AI5" s="304"/>
      <c r="AJ5" s="304"/>
      <c r="AK5" s="308"/>
      <c r="AL5" s="308"/>
      <c r="AM5" s="1233" t="s">
        <v>64</v>
      </c>
      <c r="AN5" s="1234"/>
      <c r="AO5" s="316"/>
      <c r="AP5" s="317" t="s">
        <v>65</v>
      </c>
      <c r="AQ5" s="318"/>
      <c r="AR5" s="319"/>
      <c r="AS5" s="304"/>
      <c r="AT5" s="304"/>
    </row>
    <row r="6" spans="1:46" s="345" customFormat="1" ht="90" thickBot="1">
      <c r="A6" s="320" t="s">
        <v>1</v>
      </c>
      <c r="B6" s="321" t="s">
        <v>301</v>
      </c>
      <c r="C6" s="321" t="s">
        <v>66</v>
      </c>
      <c r="D6" s="321" t="s">
        <v>2</v>
      </c>
      <c r="E6" s="321" t="s">
        <v>67</v>
      </c>
      <c r="F6" s="321" t="s">
        <v>3</v>
      </c>
      <c r="G6" s="321" t="s">
        <v>336</v>
      </c>
      <c r="H6" s="321" t="s">
        <v>4</v>
      </c>
      <c r="I6" s="322" t="s">
        <v>5</v>
      </c>
      <c r="J6" s="323"/>
      <c r="K6" s="68" t="str">
        <f>China!K6</f>
        <v>Booking  for 
Q116</v>
      </c>
      <c r="L6" s="69" t="str">
        <f>China!L6</f>
        <v>Booking  for 
Q216</v>
      </c>
      <c r="M6" s="69" t="str">
        <f>China!M6</f>
        <v>Booking  for 
Q316</v>
      </c>
      <c r="N6" s="69" t="str">
        <f>China!N6</f>
        <v>Booking  for 
Q416</v>
      </c>
      <c r="O6" s="324" t="s">
        <v>68</v>
      </c>
      <c r="P6" s="325" t="s">
        <v>69</v>
      </c>
      <c r="Q6" s="326" t="s">
        <v>70</v>
      </c>
      <c r="R6" s="323"/>
      <c r="S6" s="327" t="s">
        <v>302</v>
      </c>
      <c r="T6" s="328" t="s">
        <v>71</v>
      </c>
      <c r="U6" s="329" t="s">
        <v>121</v>
      </c>
      <c r="V6" s="330" t="s">
        <v>308</v>
      </c>
      <c r="W6" s="331" t="s">
        <v>73</v>
      </c>
      <c r="X6" s="332" t="s">
        <v>74</v>
      </c>
      <c r="Y6" s="333" t="s">
        <v>75</v>
      </c>
      <c r="Z6" s="334" t="s">
        <v>76</v>
      </c>
      <c r="AA6" s="335" t="s">
        <v>77</v>
      </c>
      <c r="AB6" s="334" t="s">
        <v>78</v>
      </c>
      <c r="AC6" s="336" t="s">
        <v>303</v>
      </c>
      <c r="AD6" s="336" t="s">
        <v>304</v>
      </c>
      <c r="AE6" s="336" t="s">
        <v>305</v>
      </c>
      <c r="AF6" s="337" t="s">
        <v>309</v>
      </c>
      <c r="AG6" s="338"/>
      <c r="AH6" s="339" t="s">
        <v>79</v>
      </c>
      <c r="AI6" s="339" t="s">
        <v>80</v>
      </c>
      <c r="AJ6" s="339" t="s">
        <v>81</v>
      </c>
      <c r="AK6" s="340" t="s">
        <v>82</v>
      </c>
      <c r="AL6" s="341" t="s">
        <v>83</v>
      </c>
      <c r="AM6" s="342" t="s">
        <v>117</v>
      </c>
      <c r="AN6" s="343" t="s">
        <v>85</v>
      </c>
      <c r="AO6" s="344"/>
      <c r="AP6" s="91" t="str">
        <f>China!AP6</f>
        <v>FCST
Q116</v>
      </c>
      <c r="AQ6" s="92" t="str">
        <f>China!AQ6</f>
        <v>Funnel
Q116</v>
      </c>
      <c r="AR6" s="93" t="str">
        <f>China!AR6</f>
        <v>AOP
Q116</v>
      </c>
      <c r="AS6" s="325" t="s">
        <v>86</v>
      </c>
      <c r="AT6" s="335" t="s">
        <v>87</v>
      </c>
    </row>
    <row r="7" spans="1:46" s="381" customFormat="1" ht="16.5" customHeight="1">
      <c r="A7" s="893"/>
      <c r="B7" s="347"/>
      <c r="C7" s="348"/>
      <c r="D7" s="347"/>
      <c r="E7" s="349"/>
      <c r="F7" s="347"/>
      <c r="G7" s="349"/>
      <c r="H7" s="350"/>
      <c r="I7" s="351"/>
      <c r="J7" s="352"/>
      <c r="K7" s="353"/>
      <c r="L7" s="354"/>
      <c r="M7" s="701"/>
      <c r="N7" s="701"/>
      <c r="O7" s="686"/>
      <c r="P7" s="355"/>
      <c r="Q7" s="356"/>
      <c r="R7" s="357"/>
      <c r="S7" s="358"/>
      <c r="T7" s="359"/>
      <c r="U7" s="360"/>
      <c r="V7" s="687"/>
      <c r="W7" s="361"/>
      <c r="X7" s="362"/>
      <c r="Y7" s="363"/>
      <c r="Z7" s="364"/>
      <c r="AA7" s="365"/>
      <c r="AB7" s="364"/>
      <c r="AC7" s="366"/>
      <c r="AD7" s="366"/>
      <c r="AE7" s="367"/>
      <c r="AF7" s="368"/>
      <c r="AG7" s="792"/>
      <c r="AH7" s="369"/>
      <c r="AI7" s="370"/>
      <c r="AJ7" s="371"/>
      <c r="AK7" s="372"/>
      <c r="AL7" s="373"/>
      <c r="AM7" s="374"/>
      <c r="AN7" s="375"/>
      <c r="AO7" s="376"/>
      <c r="AP7" s="688"/>
      <c r="AQ7" s="377"/>
      <c r="AR7" s="378"/>
      <c r="AS7" s="379"/>
      <c r="AT7" s="380"/>
    </row>
    <row r="8" spans="1:46" s="381" customFormat="1" ht="18.75" customHeight="1">
      <c r="A8" s="893"/>
      <c r="B8" s="347"/>
      <c r="C8" s="348"/>
      <c r="D8" s="347"/>
      <c r="E8" s="349"/>
      <c r="F8" s="347"/>
      <c r="G8" s="349"/>
      <c r="H8" s="350"/>
      <c r="I8" s="351"/>
      <c r="J8" s="352"/>
      <c r="K8" s="353"/>
      <c r="L8" s="382"/>
      <c r="M8" s="701"/>
      <c r="N8" s="701"/>
      <c r="O8" s="686"/>
      <c r="P8" s="355"/>
      <c r="Q8" s="356"/>
      <c r="R8" s="357"/>
      <c r="S8" s="358"/>
      <c r="T8" s="359"/>
      <c r="U8" s="360"/>
      <c r="V8" s="687"/>
      <c r="W8" s="361"/>
      <c r="X8" s="362"/>
      <c r="Y8" s="363"/>
      <c r="Z8" s="364"/>
      <c r="AA8" s="365"/>
      <c r="AB8" s="364"/>
      <c r="AC8" s="366"/>
      <c r="AD8" s="366"/>
      <c r="AE8" s="367"/>
      <c r="AF8" s="368"/>
      <c r="AG8" s="792"/>
      <c r="AH8" s="369"/>
      <c r="AI8" s="370"/>
      <c r="AJ8" s="371"/>
      <c r="AK8" s="372"/>
      <c r="AL8" s="373"/>
      <c r="AM8" s="374"/>
      <c r="AN8" s="375"/>
      <c r="AO8" s="376"/>
      <c r="AP8" s="688"/>
      <c r="AQ8" s="377"/>
      <c r="AR8" s="378"/>
      <c r="AS8" s="349"/>
      <c r="AT8" s="347"/>
    </row>
    <row r="9" spans="1:46" s="381" customFormat="1" ht="18.75" customHeight="1">
      <c r="A9" s="893"/>
      <c r="B9" s="347"/>
      <c r="C9" s="348"/>
      <c r="D9" s="347"/>
      <c r="E9" s="349"/>
      <c r="F9" s="347"/>
      <c r="G9" s="349"/>
      <c r="H9" s="350"/>
      <c r="I9" s="351"/>
      <c r="J9" s="352"/>
      <c r="K9" s="353"/>
      <c r="L9" s="382"/>
      <c r="M9" s="701"/>
      <c r="N9" s="701"/>
      <c r="O9" s="686"/>
      <c r="P9" s="355"/>
      <c r="Q9" s="356"/>
      <c r="R9" s="357"/>
      <c r="S9" s="358"/>
      <c r="T9" s="359"/>
      <c r="U9" s="360"/>
      <c r="V9" s="687"/>
      <c r="W9" s="361"/>
      <c r="X9" s="362"/>
      <c r="Y9" s="363"/>
      <c r="Z9" s="364"/>
      <c r="AA9" s="365"/>
      <c r="AB9" s="364"/>
      <c r="AC9" s="366"/>
      <c r="AD9" s="366"/>
      <c r="AE9" s="367"/>
      <c r="AF9" s="368"/>
      <c r="AG9" s="792"/>
      <c r="AH9" s="369"/>
      <c r="AI9" s="370"/>
      <c r="AJ9" s="371"/>
      <c r="AK9" s="372"/>
      <c r="AL9" s="373"/>
      <c r="AM9" s="374"/>
      <c r="AN9" s="375"/>
      <c r="AO9" s="376"/>
      <c r="AP9" s="688"/>
      <c r="AQ9" s="377"/>
      <c r="AR9" s="378"/>
      <c r="AS9" s="379"/>
      <c r="AT9" s="380"/>
    </row>
    <row r="10" spans="1:46" s="381" customFormat="1" ht="18.75" customHeight="1">
      <c r="A10" s="893"/>
      <c r="B10" s="347"/>
      <c r="C10" s="348"/>
      <c r="D10" s="347"/>
      <c r="E10" s="349"/>
      <c r="F10" s="347"/>
      <c r="G10" s="349"/>
      <c r="H10" s="350"/>
      <c r="I10" s="351"/>
      <c r="J10" s="352"/>
      <c r="K10" s="353"/>
      <c r="L10" s="382"/>
      <c r="M10" s="701"/>
      <c r="N10" s="701"/>
      <c r="O10" s="686"/>
      <c r="P10" s="355"/>
      <c r="Q10" s="356"/>
      <c r="R10" s="357"/>
      <c r="S10" s="358"/>
      <c r="T10" s="359"/>
      <c r="U10" s="360"/>
      <c r="V10" s="687"/>
      <c r="W10" s="361"/>
      <c r="X10" s="362"/>
      <c r="Y10" s="363"/>
      <c r="Z10" s="364"/>
      <c r="AA10" s="365"/>
      <c r="AB10" s="364"/>
      <c r="AC10" s="366"/>
      <c r="AD10" s="366"/>
      <c r="AE10" s="367"/>
      <c r="AF10" s="368"/>
      <c r="AG10" s="792"/>
      <c r="AH10" s="369"/>
      <c r="AI10" s="370"/>
      <c r="AJ10" s="371"/>
      <c r="AK10" s="372"/>
      <c r="AL10" s="373"/>
      <c r="AM10" s="374"/>
      <c r="AN10" s="375"/>
      <c r="AO10" s="376"/>
      <c r="AP10" s="688"/>
      <c r="AQ10" s="377"/>
      <c r="AR10" s="378"/>
      <c r="AS10" s="379"/>
      <c r="AT10" s="380"/>
    </row>
    <row r="11" spans="1:46" s="381" customFormat="1" ht="18.75" customHeight="1">
      <c r="A11" s="893"/>
      <c r="B11" s="347"/>
      <c r="C11" s="348"/>
      <c r="D11" s="347"/>
      <c r="E11" s="349"/>
      <c r="F11" s="347"/>
      <c r="G11" s="349"/>
      <c r="H11" s="350"/>
      <c r="I11" s="351"/>
      <c r="J11" s="352"/>
      <c r="K11" s="353"/>
      <c r="L11" s="382"/>
      <c r="M11" s="701"/>
      <c r="N11" s="701"/>
      <c r="O11" s="686"/>
      <c r="P11" s="355"/>
      <c r="Q11" s="356"/>
      <c r="R11" s="357"/>
      <c r="S11" s="358"/>
      <c r="T11" s="359"/>
      <c r="U11" s="360"/>
      <c r="V11" s="687"/>
      <c r="W11" s="361"/>
      <c r="X11" s="362"/>
      <c r="Y11" s="363"/>
      <c r="Z11" s="364"/>
      <c r="AA11" s="365"/>
      <c r="AB11" s="364"/>
      <c r="AC11" s="366"/>
      <c r="AD11" s="366"/>
      <c r="AE11" s="367"/>
      <c r="AF11" s="368"/>
      <c r="AG11" s="792"/>
      <c r="AH11" s="369"/>
      <c r="AI11" s="370"/>
      <c r="AJ11" s="371"/>
      <c r="AK11" s="372"/>
      <c r="AL11" s="373"/>
      <c r="AM11" s="374"/>
      <c r="AN11" s="375"/>
      <c r="AO11" s="376"/>
      <c r="AP11" s="688"/>
      <c r="AQ11" s="377"/>
      <c r="AR11" s="378"/>
      <c r="AS11" s="379"/>
      <c r="AT11" s="380"/>
    </row>
    <row r="12" spans="1:46" s="381" customFormat="1" ht="18.75" customHeight="1">
      <c r="A12" s="893"/>
      <c r="B12" s="347"/>
      <c r="C12" s="348"/>
      <c r="D12" s="347"/>
      <c r="E12" s="349"/>
      <c r="F12" s="347"/>
      <c r="G12" s="349"/>
      <c r="H12" s="350"/>
      <c r="I12" s="351"/>
      <c r="J12" s="352"/>
      <c r="K12" s="353"/>
      <c r="L12" s="382"/>
      <c r="M12" s="701"/>
      <c r="N12" s="701"/>
      <c r="O12" s="686"/>
      <c r="P12" s="355"/>
      <c r="Q12" s="356"/>
      <c r="R12" s="357"/>
      <c r="S12" s="358"/>
      <c r="T12" s="359"/>
      <c r="U12" s="360"/>
      <c r="V12" s="687"/>
      <c r="W12" s="361"/>
      <c r="X12" s="362"/>
      <c r="Y12" s="363"/>
      <c r="Z12" s="364"/>
      <c r="AA12" s="365"/>
      <c r="AB12" s="364"/>
      <c r="AC12" s="366"/>
      <c r="AD12" s="366"/>
      <c r="AE12" s="367"/>
      <c r="AF12" s="368"/>
      <c r="AG12" s="792"/>
      <c r="AH12" s="369"/>
      <c r="AI12" s="370"/>
      <c r="AJ12" s="371"/>
      <c r="AK12" s="372"/>
      <c r="AL12" s="373"/>
      <c r="AM12" s="374"/>
      <c r="AN12" s="375"/>
      <c r="AO12" s="376"/>
      <c r="AP12" s="688"/>
      <c r="AQ12" s="377"/>
      <c r="AR12" s="378"/>
      <c r="AS12" s="379"/>
      <c r="AT12" s="380"/>
    </row>
    <row r="13" spans="1:46" s="381" customFormat="1" ht="18.75" customHeight="1">
      <c r="A13" s="893"/>
      <c r="B13" s="347"/>
      <c r="C13" s="348"/>
      <c r="D13" s="347"/>
      <c r="E13" s="349"/>
      <c r="F13" s="347"/>
      <c r="G13" s="349"/>
      <c r="H13" s="350"/>
      <c r="I13" s="351"/>
      <c r="J13" s="352"/>
      <c r="K13" s="353"/>
      <c r="L13" s="382"/>
      <c r="M13" s="701"/>
      <c r="N13" s="701"/>
      <c r="O13" s="686"/>
      <c r="P13" s="355"/>
      <c r="Q13" s="356"/>
      <c r="R13" s="357"/>
      <c r="S13" s="358"/>
      <c r="T13" s="359"/>
      <c r="U13" s="360"/>
      <c r="V13" s="687"/>
      <c r="W13" s="361"/>
      <c r="X13" s="362"/>
      <c r="Y13" s="363"/>
      <c r="Z13" s="364"/>
      <c r="AA13" s="365"/>
      <c r="AB13" s="364"/>
      <c r="AC13" s="366"/>
      <c r="AD13" s="366"/>
      <c r="AE13" s="367"/>
      <c r="AF13" s="368"/>
      <c r="AG13" s="792"/>
      <c r="AH13" s="369"/>
      <c r="AI13" s="370"/>
      <c r="AJ13" s="371"/>
      <c r="AK13" s="372"/>
      <c r="AL13" s="373"/>
      <c r="AM13" s="374"/>
      <c r="AN13" s="375"/>
      <c r="AO13" s="376"/>
      <c r="AP13" s="688"/>
      <c r="AQ13" s="377"/>
      <c r="AR13" s="378"/>
      <c r="AS13" s="379"/>
      <c r="AT13" s="380"/>
    </row>
    <row r="14" spans="1:46" s="381" customFormat="1" ht="18.75" customHeight="1">
      <c r="A14" s="893"/>
      <c r="B14" s="347"/>
      <c r="C14" s="348"/>
      <c r="D14" s="347"/>
      <c r="E14" s="349"/>
      <c r="F14" s="347"/>
      <c r="G14" s="349"/>
      <c r="H14" s="350"/>
      <c r="I14" s="351"/>
      <c r="J14" s="352"/>
      <c r="K14" s="353"/>
      <c r="L14" s="382"/>
      <c r="M14" s="701"/>
      <c r="N14" s="701"/>
      <c r="O14" s="686"/>
      <c r="P14" s="355"/>
      <c r="Q14" s="356"/>
      <c r="R14" s="357"/>
      <c r="S14" s="358"/>
      <c r="T14" s="359"/>
      <c r="U14" s="360"/>
      <c r="V14" s="687"/>
      <c r="W14" s="361"/>
      <c r="X14" s="362"/>
      <c r="Y14" s="363"/>
      <c r="Z14" s="364"/>
      <c r="AA14" s="365"/>
      <c r="AB14" s="364"/>
      <c r="AC14" s="366"/>
      <c r="AD14" s="366"/>
      <c r="AE14" s="367"/>
      <c r="AF14" s="368"/>
      <c r="AG14" s="792"/>
      <c r="AH14" s="369"/>
      <c r="AI14" s="370"/>
      <c r="AJ14" s="371"/>
      <c r="AK14" s="372"/>
      <c r="AL14" s="373"/>
      <c r="AM14" s="374"/>
      <c r="AN14" s="375"/>
      <c r="AO14" s="376"/>
      <c r="AP14" s="688"/>
      <c r="AQ14" s="377"/>
      <c r="AR14" s="378"/>
      <c r="AS14" s="379"/>
      <c r="AT14" s="380"/>
    </row>
    <row r="15" spans="1:46" s="381" customFormat="1" ht="18.75" customHeight="1">
      <c r="A15" s="893"/>
      <c r="B15" s="347"/>
      <c r="C15" s="348"/>
      <c r="D15" s="347"/>
      <c r="E15" s="349"/>
      <c r="F15" s="347"/>
      <c r="G15" s="349"/>
      <c r="H15" s="350"/>
      <c r="I15" s="351"/>
      <c r="J15" s="352"/>
      <c r="K15" s="353"/>
      <c r="L15" s="382"/>
      <c r="M15" s="701"/>
      <c r="N15" s="701"/>
      <c r="O15" s="686"/>
      <c r="P15" s="355"/>
      <c r="Q15" s="356"/>
      <c r="R15" s="357"/>
      <c r="S15" s="358"/>
      <c r="T15" s="359"/>
      <c r="U15" s="360"/>
      <c r="V15" s="687"/>
      <c r="W15" s="361"/>
      <c r="X15" s="362"/>
      <c r="Y15" s="363"/>
      <c r="Z15" s="364"/>
      <c r="AA15" s="365"/>
      <c r="AB15" s="364"/>
      <c r="AC15" s="366"/>
      <c r="AD15" s="366"/>
      <c r="AE15" s="367"/>
      <c r="AF15" s="368"/>
      <c r="AG15" s="792"/>
      <c r="AH15" s="369"/>
      <c r="AI15" s="370"/>
      <c r="AJ15" s="371"/>
      <c r="AK15" s="372"/>
      <c r="AL15" s="373"/>
      <c r="AM15" s="374"/>
      <c r="AN15" s="375"/>
      <c r="AO15" s="376"/>
      <c r="AP15" s="688"/>
      <c r="AQ15" s="377"/>
      <c r="AR15" s="378"/>
      <c r="AS15" s="379"/>
      <c r="AT15" s="380"/>
    </row>
    <row r="16" spans="1:46" s="381" customFormat="1" ht="18.75" customHeight="1">
      <c r="A16" s="893"/>
      <c r="B16" s="347"/>
      <c r="C16" s="348"/>
      <c r="D16" s="347"/>
      <c r="E16" s="349"/>
      <c r="F16" s="347"/>
      <c r="G16" s="349"/>
      <c r="H16" s="350"/>
      <c r="I16" s="351"/>
      <c r="J16" s="352"/>
      <c r="K16" s="353"/>
      <c r="L16" s="382"/>
      <c r="M16" s="701"/>
      <c r="N16" s="701"/>
      <c r="O16" s="686"/>
      <c r="P16" s="355"/>
      <c r="Q16" s="356"/>
      <c r="R16" s="357"/>
      <c r="S16" s="358"/>
      <c r="T16" s="359"/>
      <c r="U16" s="360"/>
      <c r="V16" s="687"/>
      <c r="W16" s="361"/>
      <c r="X16" s="362"/>
      <c r="Y16" s="363"/>
      <c r="Z16" s="364"/>
      <c r="AA16" s="365"/>
      <c r="AB16" s="364"/>
      <c r="AC16" s="366"/>
      <c r="AD16" s="366"/>
      <c r="AE16" s="367"/>
      <c r="AF16" s="368"/>
      <c r="AG16" s="792"/>
      <c r="AH16" s="369"/>
      <c r="AI16" s="370"/>
      <c r="AJ16" s="371"/>
      <c r="AK16" s="372"/>
      <c r="AL16" s="373"/>
      <c r="AM16" s="374"/>
      <c r="AN16" s="375"/>
      <c r="AO16" s="376"/>
      <c r="AP16" s="688"/>
      <c r="AQ16" s="377"/>
      <c r="AR16" s="378"/>
      <c r="AS16" s="379"/>
      <c r="AT16" s="380"/>
    </row>
    <row r="17" spans="1:46" s="381" customFormat="1" ht="15.75" customHeight="1">
      <c r="A17" s="893"/>
      <c r="B17" s="349"/>
      <c r="C17" s="383"/>
      <c r="D17" s="349"/>
      <c r="E17" s="349"/>
      <c r="F17" s="349"/>
      <c r="G17" s="349"/>
      <c r="H17" s="384"/>
      <c r="I17" s="351"/>
      <c r="J17" s="352"/>
      <c r="K17" s="353"/>
      <c r="L17" s="382"/>
      <c r="M17" s="701"/>
      <c r="N17" s="701"/>
      <c r="O17" s="686"/>
      <c r="P17" s="355"/>
      <c r="Q17" s="356"/>
      <c r="R17" s="357"/>
      <c r="S17" s="358"/>
      <c r="T17" s="359"/>
      <c r="U17" s="360"/>
      <c r="V17" s="687"/>
      <c r="W17" s="361"/>
      <c r="X17" s="362"/>
      <c r="Y17" s="363"/>
      <c r="Z17" s="364"/>
      <c r="AA17" s="365"/>
      <c r="AB17" s="364"/>
      <c r="AC17" s="366"/>
      <c r="AD17" s="366"/>
      <c r="AE17" s="367"/>
      <c r="AF17" s="368"/>
      <c r="AG17" s="792"/>
      <c r="AH17" s="369"/>
      <c r="AI17" s="370"/>
      <c r="AJ17" s="371"/>
      <c r="AK17" s="372"/>
      <c r="AL17" s="373"/>
      <c r="AM17" s="374"/>
      <c r="AN17" s="375"/>
      <c r="AO17" s="376"/>
      <c r="AP17" s="688"/>
      <c r="AQ17" s="377"/>
      <c r="AR17" s="378"/>
      <c r="AS17" s="379"/>
      <c r="AT17" s="380"/>
    </row>
    <row r="18" spans="1:46" s="381" customFormat="1" ht="15.75" customHeight="1">
      <c r="A18" s="893"/>
      <c r="B18" s="349"/>
      <c r="C18" s="383"/>
      <c r="D18" s="349"/>
      <c r="E18" s="349"/>
      <c r="F18" s="349"/>
      <c r="G18" s="349"/>
      <c r="H18" s="384"/>
      <c r="I18" s="351"/>
      <c r="J18" s="352"/>
      <c r="K18" s="353"/>
      <c r="L18" s="382"/>
      <c r="M18" s="701"/>
      <c r="N18" s="701"/>
      <c r="O18" s="686"/>
      <c r="P18" s="355"/>
      <c r="Q18" s="356"/>
      <c r="R18" s="357"/>
      <c r="S18" s="358"/>
      <c r="T18" s="359"/>
      <c r="U18" s="360"/>
      <c r="V18" s="687"/>
      <c r="W18" s="361"/>
      <c r="X18" s="362"/>
      <c r="Y18" s="363"/>
      <c r="Z18" s="364"/>
      <c r="AA18" s="365"/>
      <c r="AB18" s="364"/>
      <c r="AC18" s="366"/>
      <c r="AD18" s="366"/>
      <c r="AE18" s="367"/>
      <c r="AF18" s="368"/>
      <c r="AG18" s="792"/>
      <c r="AH18" s="369"/>
      <c r="AI18" s="370"/>
      <c r="AJ18" s="371"/>
      <c r="AK18" s="372"/>
      <c r="AL18" s="373"/>
      <c r="AM18" s="374"/>
      <c r="AN18" s="375"/>
      <c r="AO18" s="376"/>
      <c r="AP18" s="688"/>
      <c r="AQ18" s="377"/>
      <c r="AR18" s="378"/>
      <c r="AS18" s="379"/>
      <c r="AT18" s="380"/>
    </row>
    <row r="19" spans="1:46" s="381" customFormat="1" ht="15.75" customHeight="1">
      <c r="A19" s="893"/>
      <c r="B19" s="349"/>
      <c r="C19" s="383"/>
      <c r="D19" s="349"/>
      <c r="E19" s="349"/>
      <c r="F19" s="349"/>
      <c r="G19" s="349"/>
      <c r="H19" s="384"/>
      <c r="I19" s="351"/>
      <c r="J19" s="352"/>
      <c r="K19" s="353"/>
      <c r="L19" s="382"/>
      <c r="M19" s="701"/>
      <c r="N19" s="701"/>
      <c r="O19" s="686"/>
      <c r="P19" s="355"/>
      <c r="Q19" s="356"/>
      <c r="R19" s="357"/>
      <c r="S19" s="358"/>
      <c r="T19" s="359"/>
      <c r="U19" s="360"/>
      <c r="V19" s="687"/>
      <c r="W19" s="361"/>
      <c r="X19" s="362"/>
      <c r="Y19" s="363"/>
      <c r="Z19" s="364"/>
      <c r="AA19" s="365"/>
      <c r="AB19" s="364"/>
      <c r="AC19" s="366"/>
      <c r="AD19" s="366"/>
      <c r="AE19" s="367"/>
      <c r="AF19" s="368"/>
      <c r="AG19" s="792"/>
      <c r="AH19" s="369"/>
      <c r="AI19" s="370"/>
      <c r="AJ19" s="371"/>
      <c r="AK19" s="372"/>
      <c r="AL19" s="373"/>
      <c r="AM19" s="374"/>
      <c r="AN19" s="375"/>
      <c r="AO19" s="376"/>
      <c r="AP19" s="688"/>
      <c r="AQ19" s="377"/>
      <c r="AR19" s="378"/>
      <c r="AS19" s="379"/>
      <c r="AT19" s="380"/>
    </row>
    <row r="20" spans="1:46" s="381" customFormat="1" ht="15.75" customHeight="1">
      <c r="A20" s="893"/>
      <c r="B20" s="349"/>
      <c r="C20" s="383"/>
      <c r="D20" s="349"/>
      <c r="E20" s="349"/>
      <c r="F20" s="349"/>
      <c r="G20" s="349"/>
      <c r="H20" s="384"/>
      <c r="I20" s="351"/>
      <c r="J20" s="352"/>
      <c r="K20" s="353"/>
      <c r="L20" s="382"/>
      <c r="M20" s="701"/>
      <c r="N20" s="701"/>
      <c r="O20" s="686"/>
      <c r="P20" s="355"/>
      <c r="Q20" s="356"/>
      <c r="R20" s="357"/>
      <c r="S20" s="358"/>
      <c r="T20" s="359"/>
      <c r="U20" s="360"/>
      <c r="V20" s="687"/>
      <c r="W20" s="361"/>
      <c r="X20" s="362"/>
      <c r="Y20" s="363"/>
      <c r="Z20" s="364"/>
      <c r="AA20" s="365"/>
      <c r="AB20" s="364"/>
      <c r="AC20" s="366"/>
      <c r="AD20" s="366"/>
      <c r="AE20" s="367"/>
      <c r="AF20" s="368"/>
      <c r="AG20" s="792"/>
      <c r="AH20" s="369"/>
      <c r="AI20" s="370"/>
      <c r="AJ20" s="371"/>
      <c r="AK20" s="372"/>
      <c r="AL20" s="373"/>
      <c r="AM20" s="374"/>
      <c r="AN20" s="375"/>
      <c r="AO20" s="376"/>
      <c r="AP20" s="688"/>
      <c r="AQ20" s="377"/>
      <c r="AR20" s="378"/>
      <c r="AS20" s="379"/>
      <c r="AT20" s="380"/>
    </row>
    <row r="21" spans="1:46" s="381" customFormat="1" ht="15.75" customHeight="1">
      <c r="A21" s="893"/>
      <c r="B21" s="349"/>
      <c r="C21" s="383"/>
      <c r="D21" s="349"/>
      <c r="E21" s="349"/>
      <c r="F21" s="349"/>
      <c r="G21" s="349"/>
      <c r="H21" s="384"/>
      <c r="I21" s="351"/>
      <c r="J21" s="352"/>
      <c r="K21" s="353"/>
      <c r="L21" s="382"/>
      <c r="M21" s="701"/>
      <c r="N21" s="701"/>
      <c r="O21" s="686"/>
      <c r="P21" s="355"/>
      <c r="Q21" s="356"/>
      <c r="R21" s="357"/>
      <c r="S21" s="358"/>
      <c r="T21" s="359"/>
      <c r="U21" s="360"/>
      <c r="V21" s="687"/>
      <c r="W21" s="361"/>
      <c r="X21" s="362"/>
      <c r="Y21" s="363"/>
      <c r="Z21" s="364"/>
      <c r="AA21" s="365"/>
      <c r="AB21" s="364"/>
      <c r="AC21" s="366"/>
      <c r="AD21" s="366"/>
      <c r="AE21" s="367"/>
      <c r="AF21" s="368"/>
      <c r="AG21" s="792"/>
      <c r="AH21" s="369"/>
      <c r="AI21" s="370"/>
      <c r="AJ21" s="371"/>
      <c r="AK21" s="372"/>
      <c r="AL21" s="373"/>
      <c r="AM21" s="374"/>
      <c r="AN21" s="375"/>
      <c r="AO21" s="376"/>
      <c r="AP21" s="688"/>
      <c r="AQ21" s="377"/>
      <c r="AR21" s="378"/>
      <c r="AS21" s="379"/>
      <c r="AT21" s="380"/>
    </row>
    <row r="22" spans="1:46" s="381" customFormat="1" ht="15.75" customHeight="1">
      <c r="A22" s="893"/>
      <c r="B22" s="349"/>
      <c r="C22" s="383"/>
      <c r="D22" s="349"/>
      <c r="E22" s="349"/>
      <c r="F22" s="349"/>
      <c r="G22" s="349"/>
      <c r="H22" s="384"/>
      <c r="I22" s="351"/>
      <c r="J22" s="352"/>
      <c r="K22" s="353"/>
      <c r="L22" s="382"/>
      <c r="M22" s="701"/>
      <c r="N22" s="701"/>
      <c r="O22" s="686"/>
      <c r="P22" s="355"/>
      <c r="Q22" s="356"/>
      <c r="R22" s="357"/>
      <c r="S22" s="358"/>
      <c r="T22" s="359"/>
      <c r="U22" s="360"/>
      <c r="V22" s="687"/>
      <c r="W22" s="361"/>
      <c r="X22" s="362"/>
      <c r="Y22" s="363"/>
      <c r="Z22" s="364"/>
      <c r="AA22" s="365"/>
      <c r="AB22" s="364"/>
      <c r="AC22" s="366"/>
      <c r="AD22" s="366"/>
      <c r="AE22" s="367"/>
      <c r="AF22" s="368"/>
      <c r="AG22" s="792"/>
      <c r="AH22" s="369"/>
      <c r="AI22" s="370"/>
      <c r="AJ22" s="371"/>
      <c r="AK22" s="372"/>
      <c r="AL22" s="373"/>
      <c r="AM22" s="374"/>
      <c r="AN22" s="375"/>
      <c r="AO22" s="376"/>
      <c r="AP22" s="688"/>
      <c r="AQ22" s="377"/>
      <c r="AR22" s="378"/>
      <c r="AS22" s="379"/>
      <c r="AT22" s="380"/>
    </row>
    <row r="23" spans="1:46" s="381" customFormat="1" ht="15.75" customHeight="1">
      <c r="A23" s="893"/>
      <c r="B23" s="349"/>
      <c r="C23" s="383"/>
      <c r="D23" s="349"/>
      <c r="E23" s="349"/>
      <c r="F23" s="349"/>
      <c r="G23" s="349"/>
      <c r="H23" s="384"/>
      <c r="I23" s="351"/>
      <c r="J23" s="352"/>
      <c r="K23" s="353"/>
      <c r="L23" s="382"/>
      <c r="M23" s="701"/>
      <c r="N23" s="701"/>
      <c r="O23" s="686"/>
      <c r="P23" s="355"/>
      <c r="Q23" s="356"/>
      <c r="R23" s="357"/>
      <c r="S23" s="358"/>
      <c r="T23" s="359"/>
      <c r="U23" s="360"/>
      <c r="V23" s="687"/>
      <c r="W23" s="361"/>
      <c r="X23" s="362"/>
      <c r="Y23" s="363"/>
      <c r="Z23" s="364"/>
      <c r="AA23" s="365"/>
      <c r="AB23" s="364"/>
      <c r="AC23" s="366"/>
      <c r="AD23" s="366"/>
      <c r="AE23" s="367"/>
      <c r="AF23" s="368"/>
      <c r="AG23" s="792"/>
      <c r="AH23" s="369"/>
      <c r="AI23" s="370"/>
      <c r="AJ23" s="371"/>
      <c r="AK23" s="372"/>
      <c r="AL23" s="373"/>
      <c r="AM23" s="374"/>
      <c r="AN23" s="375"/>
      <c r="AO23" s="376"/>
      <c r="AP23" s="688"/>
      <c r="AQ23" s="377"/>
      <c r="AR23" s="378"/>
      <c r="AS23" s="893"/>
      <c r="AT23" s="349"/>
    </row>
    <row r="24" spans="1:46" s="381" customFormat="1" ht="15.75" customHeight="1">
      <c r="A24" s="893"/>
      <c r="B24" s="349"/>
      <c r="C24" s="383"/>
      <c r="D24" s="349"/>
      <c r="E24" s="349"/>
      <c r="F24" s="349"/>
      <c r="G24" s="349"/>
      <c r="H24" s="384"/>
      <c r="I24" s="351"/>
      <c r="J24" s="352"/>
      <c r="K24" s="353"/>
      <c r="L24" s="382"/>
      <c r="M24" s="701"/>
      <c r="N24" s="701"/>
      <c r="O24" s="686"/>
      <c r="P24" s="355"/>
      <c r="Q24" s="356"/>
      <c r="R24" s="357"/>
      <c r="S24" s="358"/>
      <c r="T24" s="359"/>
      <c r="U24" s="360"/>
      <c r="V24" s="687"/>
      <c r="W24" s="361"/>
      <c r="X24" s="362"/>
      <c r="Y24" s="363"/>
      <c r="Z24" s="364"/>
      <c r="AA24" s="365"/>
      <c r="AB24" s="364"/>
      <c r="AC24" s="366"/>
      <c r="AD24" s="366"/>
      <c r="AE24" s="367"/>
      <c r="AF24" s="368"/>
      <c r="AG24" s="792"/>
      <c r="AH24" s="369"/>
      <c r="AI24" s="370"/>
      <c r="AJ24" s="371"/>
      <c r="AK24" s="372"/>
      <c r="AL24" s="373"/>
      <c r="AM24" s="374"/>
      <c r="AN24" s="375"/>
      <c r="AO24" s="376"/>
      <c r="AP24" s="688"/>
      <c r="AQ24" s="377"/>
      <c r="AR24" s="378"/>
      <c r="AS24" s="379"/>
      <c r="AT24" s="380"/>
    </row>
    <row r="25" spans="1:46" s="381" customFormat="1" ht="15.75" customHeight="1">
      <c r="A25" s="893"/>
      <c r="B25" s="349"/>
      <c r="C25" s="383"/>
      <c r="D25" s="349"/>
      <c r="E25" s="349"/>
      <c r="F25" s="349"/>
      <c r="G25" s="349"/>
      <c r="H25" s="384"/>
      <c r="I25" s="351"/>
      <c r="J25" s="352"/>
      <c r="K25" s="353"/>
      <c r="L25" s="382"/>
      <c r="M25" s="701"/>
      <c r="N25" s="701"/>
      <c r="O25" s="686"/>
      <c r="P25" s="355"/>
      <c r="Q25" s="356"/>
      <c r="R25" s="357"/>
      <c r="S25" s="358"/>
      <c r="T25" s="359"/>
      <c r="U25" s="360"/>
      <c r="V25" s="687"/>
      <c r="W25" s="361"/>
      <c r="X25" s="362"/>
      <c r="Y25" s="363"/>
      <c r="Z25" s="364"/>
      <c r="AA25" s="365"/>
      <c r="AB25" s="364"/>
      <c r="AC25" s="366"/>
      <c r="AD25" s="366"/>
      <c r="AE25" s="367"/>
      <c r="AF25" s="368"/>
      <c r="AG25" s="792"/>
      <c r="AH25" s="369"/>
      <c r="AI25" s="370"/>
      <c r="AJ25" s="371"/>
      <c r="AK25" s="372"/>
      <c r="AL25" s="373"/>
      <c r="AM25" s="374"/>
      <c r="AN25" s="375"/>
      <c r="AO25" s="376"/>
      <c r="AP25" s="688"/>
      <c r="AQ25" s="377"/>
      <c r="AR25" s="378"/>
      <c r="AS25" s="379"/>
      <c r="AT25" s="380"/>
    </row>
    <row r="26" spans="1:46" s="381" customFormat="1" ht="15.75" customHeight="1">
      <c r="A26" s="893"/>
      <c r="B26" s="349"/>
      <c r="C26" s="383"/>
      <c r="D26" s="349"/>
      <c r="E26" s="349"/>
      <c r="F26" s="349"/>
      <c r="G26" s="349"/>
      <c r="H26" s="384"/>
      <c r="I26" s="351"/>
      <c r="J26" s="352"/>
      <c r="K26" s="353"/>
      <c r="L26" s="382"/>
      <c r="M26" s="701"/>
      <c r="N26" s="701"/>
      <c r="O26" s="686"/>
      <c r="P26" s="355"/>
      <c r="Q26" s="356"/>
      <c r="R26" s="357"/>
      <c r="S26" s="358"/>
      <c r="T26" s="359"/>
      <c r="U26" s="360"/>
      <c r="V26" s="687"/>
      <c r="W26" s="361"/>
      <c r="X26" s="362"/>
      <c r="Y26" s="363"/>
      <c r="Z26" s="364"/>
      <c r="AA26" s="365"/>
      <c r="AB26" s="364"/>
      <c r="AC26" s="366"/>
      <c r="AD26" s="366"/>
      <c r="AE26" s="367"/>
      <c r="AF26" s="368"/>
      <c r="AG26" s="792"/>
      <c r="AH26" s="369"/>
      <c r="AI26" s="370"/>
      <c r="AJ26" s="371"/>
      <c r="AK26" s="372"/>
      <c r="AL26" s="373"/>
      <c r="AM26" s="374"/>
      <c r="AN26" s="375"/>
      <c r="AO26" s="376"/>
      <c r="AP26" s="688"/>
      <c r="AQ26" s="377"/>
      <c r="AR26" s="378"/>
      <c r="AS26" s="379"/>
      <c r="AT26" s="380"/>
    </row>
    <row r="27" spans="1:46" s="381" customFormat="1" ht="15.75" customHeight="1">
      <c r="A27" s="893"/>
      <c r="B27" s="349"/>
      <c r="C27" s="383"/>
      <c r="D27" s="349"/>
      <c r="E27" s="349"/>
      <c r="F27" s="349"/>
      <c r="G27" s="349"/>
      <c r="H27" s="384"/>
      <c r="I27" s="351"/>
      <c r="J27" s="352"/>
      <c r="K27" s="353"/>
      <c r="L27" s="382"/>
      <c r="M27" s="701"/>
      <c r="N27" s="701"/>
      <c r="O27" s="686"/>
      <c r="P27" s="355"/>
      <c r="Q27" s="356"/>
      <c r="R27" s="357"/>
      <c r="S27" s="358"/>
      <c r="T27" s="359"/>
      <c r="U27" s="360"/>
      <c r="V27" s="687"/>
      <c r="W27" s="361"/>
      <c r="X27" s="362"/>
      <c r="Y27" s="363"/>
      <c r="Z27" s="364"/>
      <c r="AA27" s="365"/>
      <c r="AB27" s="364"/>
      <c r="AC27" s="366"/>
      <c r="AD27" s="366"/>
      <c r="AE27" s="367"/>
      <c r="AF27" s="368"/>
      <c r="AG27" s="792"/>
      <c r="AH27" s="369"/>
      <c r="AI27" s="370"/>
      <c r="AJ27" s="371"/>
      <c r="AK27" s="372"/>
      <c r="AL27" s="373"/>
      <c r="AM27" s="374"/>
      <c r="AN27" s="375"/>
      <c r="AO27" s="376"/>
      <c r="AP27" s="688"/>
      <c r="AQ27" s="377"/>
      <c r="AR27" s="378"/>
      <c r="AS27" s="379"/>
      <c r="AT27" s="380"/>
    </row>
    <row r="28" spans="1:46" s="381" customFormat="1" ht="15.75" customHeight="1">
      <c r="A28" s="893"/>
      <c r="B28" s="349"/>
      <c r="C28" s="383"/>
      <c r="D28" s="349"/>
      <c r="E28" s="349"/>
      <c r="F28" s="349"/>
      <c r="G28" s="349"/>
      <c r="H28" s="384"/>
      <c r="I28" s="351"/>
      <c r="J28" s="352"/>
      <c r="K28" s="353"/>
      <c r="L28" s="382"/>
      <c r="M28" s="701"/>
      <c r="N28" s="701"/>
      <c r="O28" s="686"/>
      <c r="P28" s="355"/>
      <c r="Q28" s="356"/>
      <c r="R28" s="357"/>
      <c r="S28" s="358"/>
      <c r="T28" s="359"/>
      <c r="U28" s="360"/>
      <c r="V28" s="687"/>
      <c r="W28" s="361"/>
      <c r="X28" s="362"/>
      <c r="Y28" s="363"/>
      <c r="Z28" s="364"/>
      <c r="AA28" s="365"/>
      <c r="AB28" s="364"/>
      <c r="AC28" s="366"/>
      <c r="AD28" s="366"/>
      <c r="AE28" s="367"/>
      <c r="AF28" s="368"/>
      <c r="AG28" s="792"/>
      <c r="AH28" s="369"/>
      <c r="AI28" s="370"/>
      <c r="AJ28" s="371"/>
      <c r="AK28" s="372"/>
      <c r="AL28" s="373"/>
      <c r="AM28" s="374"/>
      <c r="AN28" s="375"/>
      <c r="AO28" s="376"/>
      <c r="AP28" s="688"/>
      <c r="AQ28" s="377"/>
      <c r="AR28" s="378"/>
      <c r="AS28" s="379"/>
      <c r="AT28" s="380"/>
    </row>
    <row r="29" spans="1:46" s="381" customFormat="1" ht="16.5" customHeight="1">
      <c r="A29" s="893"/>
      <c r="B29" s="349"/>
      <c r="C29" s="383"/>
      <c r="D29" s="349"/>
      <c r="E29" s="349"/>
      <c r="F29" s="349"/>
      <c r="G29" s="349"/>
      <c r="H29" s="384"/>
      <c r="I29" s="351"/>
      <c r="J29" s="352"/>
      <c r="K29" s="353"/>
      <c r="L29" s="382"/>
      <c r="M29" s="701"/>
      <c r="N29" s="701"/>
      <c r="O29" s="686"/>
      <c r="P29" s="355"/>
      <c r="Q29" s="356"/>
      <c r="R29" s="357"/>
      <c r="S29" s="358"/>
      <c r="T29" s="359"/>
      <c r="U29" s="360"/>
      <c r="V29" s="687"/>
      <c r="W29" s="361"/>
      <c r="X29" s="362"/>
      <c r="Y29" s="363"/>
      <c r="Z29" s="364"/>
      <c r="AA29" s="365"/>
      <c r="AB29" s="364"/>
      <c r="AC29" s="366"/>
      <c r="AD29" s="366"/>
      <c r="AE29" s="367"/>
      <c r="AF29" s="368"/>
      <c r="AG29" s="792"/>
      <c r="AH29" s="369"/>
      <c r="AI29" s="370"/>
      <c r="AJ29" s="371"/>
      <c r="AK29" s="372"/>
      <c r="AL29" s="373"/>
      <c r="AM29" s="374"/>
      <c r="AN29" s="375"/>
      <c r="AO29" s="376"/>
      <c r="AP29" s="688"/>
      <c r="AQ29" s="377"/>
      <c r="AR29" s="378"/>
      <c r="AS29" s="379"/>
      <c r="AT29" s="380"/>
    </row>
    <row r="30" spans="1:46" s="381" customFormat="1" ht="15.75" customHeight="1">
      <c r="A30" s="893"/>
      <c r="B30" s="349"/>
      <c r="C30" s="383"/>
      <c r="D30" s="349"/>
      <c r="E30" s="349"/>
      <c r="F30" s="349"/>
      <c r="G30" s="349"/>
      <c r="H30" s="384"/>
      <c r="I30" s="351"/>
      <c r="J30" s="352"/>
      <c r="K30" s="353"/>
      <c r="L30" s="382"/>
      <c r="M30" s="701"/>
      <c r="N30" s="701"/>
      <c r="O30" s="686"/>
      <c r="P30" s="355"/>
      <c r="Q30" s="356"/>
      <c r="R30" s="357"/>
      <c r="S30" s="358"/>
      <c r="T30" s="359"/>
      <c r="U30" s="360"/>
      <c r="V30" s="687"/>
      <c r="W30" s="361"/>
      <c r="X30" s="362"/>
      <c r="Y30" s="363"/>
      <c r="Z30" s="364"/>
      <c r="AA30" s="365"/>
      <c r="AB30" s="364"/>
      <c r="AC30" s="366"/>
      <c r="AD30" s="366"/>
      <c r="AE30" s="367"/>
      <c r="AF30" s="368"/>
      <c r="AG30" s="792"/>
      <c r="AH30" s="369"/>
      <c r="AI30" s="370"/>
      <c r="AJ30" s="371"/>
      <c r="AK30" s="372"/>
      <c r="AL30" s="373"/>
      <c r="AM30" s="374"/>
      <c r="AN30" s="375"/>
      <c r="AO30" s="376"/>
      <c r="AP30" s="688"/>
      <c r="AQ30" s="377"/>
      <c r="AR30" s="378"/>
      <c r="AS30" s="379"/>
      <c r="AT30" s="380"/>
    </row>
    <row r="31" spans="1:46" s="381" customFormat="1" ht="15.75" customHeight="1">
      <c r="A31" s="893"/>
      <c r="B31" s="349"/>
      <c r="C31" s="383"/>
      <c r="D31" s="349"/>
      <c r="E31" s="349"/>
      <c r="F31" s="349"/>
      <c r="G31" s="349"/>
      <c r="H31" s="384"/>
      <c r="I31" s="351"/>
      <c r="J31" s="352"/>
      <c r="K31" s="353"/>
      <c r="L31" s="382"/>
      <c r="M31" s="701"/>
      <c r="N31" s="701"/>
      <c r="O31" s="686"/>
      <c r="P31" s="355"/>
      <c r="Q31" s="356"/>
      <c r="R31" s="357"/>
      <c r="S31" s="358"/>
      <c r="T31" s="359"/>
      <c r="U31" s="360"/>
      <c r="V31" s="687"/>
      <c r="W31" s="361"/>
      <c r="X31" s="362"/>
      <c r="Y31" s="363"/>
      <c r="Z31" s="364"/>
      <c r="AA31" s="365"/>
      <c r="AB31" s="364"/>
      <c r="AC31" s="366"/>
      <c r="AD31" s="366"/>
      <c r="AE31" s="367"/>
      <c r="AF31" s="368"/>
      <c r="AG31" s="792"/>
      <c r="AH31" s="369"/>
      <c r="AI31" s="370"/>
      <c r="AJ31" s="371"/>
      <c r="AK31" s="372"/>
      <c r="AL31" s="373"/>
      <c r="AM31" s="374"/>
      <c r="AN31" s="375"/>
      <c r="AO31" s="376"/>
      <c r="AP31" s="688"/>
      <c r="AQ31" s="377"/>
      <c r="AR31" s="378"/>
      <c r="AS31" s="379"/>
      <c r="AT31" s="380"/>
    </row>
    <row r="32" spans="1:46" s="381" customFormat="1" ht="15.75" customHeight="1">
      <c r="A32" s="893"/>
      <c r="B32" s="349"/>
      <c r="C32" s="383"/>
      <c r="D32" s="349"/>
      <c r="E32" s="349"/>
      <c r="F32" s="349"/>
      <c r="G32" s="349"/>
      <c r="H32" s="384"/>
      <c r="I32" s="351"/>
      <c r="J32" s="352"/>
      <c r="K32" s="353"/>
      <c r="L32" s="382"/>
      <c r="M32" s="701"/>
      <c r="N32" s="701"/>
      <c r="O32" s="686"/>
      <c r="P32" s="355"/>
      <c r="Q32" s="356"/>
      <c r="R32" s="357"/>
      <c r="S32" s="358"/>
      <c r="T32" s="359"/>
      <c r="U32" s="360"/>
      <c r="V32" s="687"/>
      <c r="W32" s="361"/>
      <c r="X32" s="362"/>
      <c r="Y32" s="363"/>
      <c r="Z32" s="364"/>
      <c r="AA32" s="365"/>
      <c r="AB32" s="364"/>
      <c r="AC32" s="366"/>
      <c r="AD32" s="366"/>
      <c r="AE32" s="367"/>
      <c r="AF32" s="368"/>
      <c r="AG32" s="792"/>
      <c r="AH32" s="369"/>
      <c r="AI32" s="370"/>
      <c r="AJ32" s="371"/>
      <c r="AK32" s="372"/>
      <c r="AL32" s="373"/>
      <c r="AM32" s="374"/>
      <c r="AN32" s="375"/>
      <c r="AO32" s="376"/>
      <c r="AP32" s="688"/>
      <c r="AQ32" s="377"/>
      <c r="AR32" s="378"/>
      <c r="AS32" s="379"/>
      <c r="AT32" s="380"/>
    </row>
    <row r="33" spans="1:46" s="381" customFormat="1" ht="15.75" customHeight="1">
      <c r="A33" s="893"/>
      <c r="B33" s="349"/>
      <c r="C33" s="383"/>
      <c r="D33" s="349"/>
      <c r="E33" s="349"/>
      <c r="F33" s="349"/>
      <c r="G33" s="349"/>
      <c r="H33" s="384"/>
      <c r="I33" s="351"/>
      <c r="J33" s="352"/>
      <c r="K33" s="353"/>
      <c r="L33" s="382"/>
      <c r="M33" s="701"/>
      <c r="N33" s="701"/>
      <c r="O33" s="686"/>
      <c r="P33" s="355"/>
      <c r="Q33" s="356"/>
      <c r="R33" s="357"/>
      <c r="S33" s="358"/>
      <c r="T33" s="359"/>
      <c r="U33" s="360"/>
      <c r="V33" s="687"/>
      <c r="W33" s="361"/>
      <c r="X33" s="362"/>
      <c r="Y33" s="363"/>
      <c r="Z33" s="364"/>
      <c r="AA33" s="365"/>
      <c r="AB33" s="364"/>
      <c r="AC33" s="366"/>
      <c r="AD33" s="366"/>
      <c r="AE33" s="367"/>
      <c r="AF33" s="368"/>
      <c r="AG33" s="792"/>
      <c r="AH33" s="369"/>
      <c r="AI33" s="370"/>
      <c r="AJ33" s="371"/>
      <c r="AK33" s="372"/>
      <c r="AL33" s="373"/>
      <c r="AM33" s="374"/>
      <c r="AN33" s="375"/>
      <c r="AO33" s="376"/>
      <c r="AP33" s="688"/>
      <c r="AQ33" s="377"/>
      <c r="AR33" s="378"/>
      <c r="AS33" s="379"/>
      <c r="AT33" s="380"/>
    </row>
    <row r="34" spans="1:46" s="381" customFormat="1" ht="15.75" customHeight="1">
      <c r="A34" s="893"/>
      <c r="B34" s="349"/>
      <c r="C34" s="383"/>
      <c r="D34" s="349"/>
      <c r="E34" s="349"/>
      <c r="F34" s="349"/>
      <c r="G34" s="349"/>
      <c r="H34" s="384"/>
      <c r="I34" s="351"/>
      <c r="J34" s="352"/>
      <c r="K34" s="353"/>
      <c r="L34" s="382"/>
      <c r="M34" s="701"/>
      <c r="N34" s="701"/>
      <c r="O34" s="686"/>
      <c r="P34" s="355"/>
      <c r="Q34" s="356"/>
      <c r="R34" s="357"/>
      <c r="S34" s="358"/>
      <c r="T34" s="359"/>
      <c r="U34" s="360"/>
      <c r="V34" s="687"/>
      <c r="W34" s="361"/>
      <c r="X34" s="362"/>
      <c r="Y34" s="363"/>
      <c r="Z34" s="364"/>
      <c r="AA34" s="365"/>
      <c r="AB34" s="364"/>
      <c r="AC34" s="366"/>
      <c r="AD34" s="366"/>
      <c r="AE34" s="367"/>
      <c r="AF34" s="368"/>
      <c r="AG34" s="792"/>
      <c r="AH34" s="369"/>
      <c r="AI34" s="370"/>
      <c r="AJ34" s="371"/>
      <c r="AK34" s="372"/>
      <c r="AL34" s="373"/>
      <c r="AM34" s="374"/>
      <c r="AN34" s="375"/>
      <c r="AO34" s="376"/>
      <c r="AP34" s="688"/>
      <c r="AQ34" s="377"/>
      <c r="AR34" s="378"/>
      <c r="AS34" s="379"/>
      <c r="AT34" s="380"/>
    </row>
    <row r="35" spans="1:46" s="381" customFormat="1" ht="15.75" customHeight="1">
      <c r="A35" s="893"/>
      <c r="B35" s="349"/>
      <c r="C35" s="383"/>
      <c r="D35" s="349"/>
      <c r="E35" s="349"/>
      <c r="F35" s="349"/>
      <c r="G35" s="349"/>
      <c r="H35" s="384"/>
      <c r="I35" s="351"/>
      <c r="J35" s="352"/>
      <c r="K35" s="353"/>
      <c r="L35" s="382"/>
      <c r="M35" s="701"/>
      <c r="N35" s="701"/>
      <c r="O35" s="686"/>
      <c r="P35" s="355"/>
      <c r="Q35" s="356"/>
      <c r="R35" s="357"/>
      <c r="S35" s="358"/>
      <c r="T35" s="359"/>
      <c r="U35" s="360"/>
      <c r="V35" s="687"/>
      <c r="W35" s="361"/>
      <c r="X35" s="362"/>
      <c r="Y35" s="363"/>
      <c r="Z35" s="364"/>
      <c r="AA35" s="365"/>
      <c r="AB35" s="364"/>
      <c r="AC35" s="366"/>
      <c r="AD35" s="366"/>
      <c r="AE35" s="367"/>
      <c r="AF35" s="368"/>
      <c r="AG35" s="792"/>
      <c r="AH35" s="369"/>
      <c r="AI35" s="370"/>
      <c r="AJ35" s="371"/>
      <c r="AK35" s="372"/>
      <c r="AL35" s="373"/>
      <c r="AM35" s="374"/>
      <c r="AN35" s="375"/>
      <c r="AO35" s="376"/>
      <c r="AP35" s="688"/>
      <c r="AQ35" s="377"/>
      <c r="AR35" s="378"/>
      <c r="AS35" s="379"/>
      <c r="AT35" s="380"/>
    </row>
    <row r="36" spans="1:46" s="381" customFormat="1" ht="15.75" customHeight="1">
      <c r="A36" s="893"/>
      <c r="B36" s="349"/>
      <c r="C36" s="383"/>
      <c r="D36" s="349"/>
      <c r="E36" s="349"/>
      <c r="F36" s="349"/>
      <c r="G36" s="349"/>
      <c r="H36" s="384"/>
      <c r="I36" s="351"/>
      <c r="J36" s="352"/>
      <c r="K36" s="353"/>
      <c r="L36" s="382"/>
      <c r="M36" s="701"/>
      <c r="N36" s="701"/>
      <c r="O36" s="686"/>
      <c r="P36" s="355"/>
      <c r="Q36" s="356"/>
      <c r="R36" s="357"/>
      <c r="S36" s="358"/>
      <c r="T36" s="359"/>
      <c r="U36" s="360"/>
      <c r="V36" s="687"/>
      <c r="W36" s="361"/>
      <c r="X36" s="362"/>
      <c r="Y36" s="363"/>
      <c r="Z36" s="364"/>
      <c r="AA36" s="365"/>
      <c r="AB36" s="364"/>
      <c r="AC36" s="366"/>
      <c r="AD36" s="366"/>
      <c r="AE36" s="367"/>
      <c r="AF36" s="368"/>
      <c r="AG36" s="792"/>
      <c r="AH36" s="369"/>
      <c r="AI36" s="370"/>
      <c r="AJ36" s="371"/>
      <c r="AK36" s="372"/>
      <c r="AL36" s="373"/>
      <c r="AM36" s="374"/>
      <c r="AN36" s="375"/>
      <c r="AO36" s="376"/>
      <c r="AP36" s="688"/>
      <c r="AQ36" s="377"/>
      <c r="AR36" s="378"/>
      <c r="AS36" s="379"/>
      <c r="AT36" s="380"/>
    </row>
    <row r="37" spans="1:46" s="381" customFormat="1" ht="18.75" customHeight="1">
      <c r="A37" s="893"/>
      <c r="B37" s="349"/>
      <c r="C37" s="383"/>
      <c r="D37" s="349"/>
      <c r="E37" s="349"/>
      <c r="F37" s="349"/>
      <c r="G37" s="349"/>
      <c r="H37" s="384"/>
      <c r="I37" s="385"/>
      <c r="J37" s="352"/>
      <c r="K37" s="386"/>
      <c r="L37" s="387"/>
      <c r="M37" s="701"/>
      <c r="N37" s="701"/>
      <c r="O37" s="686"/>
      <c r="P37" s="355"/>
      <c r="Q37" s="356"/>
      <c r="R37" s="357"/>
      <c r="S37" s="358"/>
      <c r="T37" s="359"/>
      <c r="U37" s="360"/>
      <c r="V37" s="687"/>
      <c r="W37" s="361"/>
      <c r="X37" s="362"/>
      <c r="Y37" s="363"/>
      <c r="Z37" s="364"/>
      <c r="AA37" s="365"/>
      <c r="AB37" s="364"/>
      <c r="AC37" s="366"/>
      <c r="AD37" s="366"/>
      <c r="AE37" s="367"/>
      <c r="AF37" s="368"/>
      <c r="AG37" s="792"/>
      <c r="AH37" s="369"/>
      <c r="AI37" s="370"/>
      <c r="AJ37" s="371"/>
      <c r="AK37" s="372"/>
      <c r="AL37" s="373"/>
      <c r="AM37" s="374"/>
      <c r="AN37" s="375"/>
      <c r="AO37" s="376"/>
      <c r="AP37" s="688"/>
      <c r="AQ37" s="377"/>
      <c r="AR37" s="378"/>
      <c r="AS37" s="379"/>
      <c r="AT37" s="380"/>
    </row>
    <row r="38" spans="1:46" s="381" customFormat="1" ht="18.75" customHeight="1">
      <c r="A38" s="893"/>
      <c r="B38" s="349"/>
      <c r="C38" s="383"/>
      <c r="D38" s="349"/>
      <c r="E38" s="349"/>
      <c r="F38" s="349"/>
      <c r="G38" s="349"/>
      <c r="H38" s="384"/>
      <c r="I38" s="385"/>
      <c r="J38" s="352"/>
      <c r="K38" s="386"/>
      <c r="L38" s="387"/>
      <c r="M38" s="701"/>
      <c r="N38" s="701"/>
      <c r="O38" s="686"/>
      <c r="P38" s="355"/>
      <c r="Q38" s="356"/>
      <c r="R38" s="357"/>
      <c r="S38" s="358"/>
      <c r="T38" s="359"/>
      <c r="U38" s="360"/>
      <c r="V38" s="687"/>
      <c r="W38" s="361"/>
      <c r="X38" s="362"/>
      <c r="Y38" s="363"/>
      <c r="Z38" s="364"/>
      <c r="AA38" s="365"/>
      <c r="AB38" s="364"/>
      <c r="AC38" s="366"/>
      <c r="AD38" s="366"/>
      <c r="AE38" s="367"/>
      <c r="AF38" s="368"/>
      <c r="AG38" s="792"/>
      <c r="AH38" s="369"/>
      <c r="AI38" s="370"/>
      <c r="AJ38" s="371"/>
      <c r="AK38" s="372"/>
      <c r="AL38" s="373"/>
      <c r="AM38" s="374"/>
      <c r="AN38" s="375"/>
      <c r="AO38" s="376"/>
      <c r="AP38" s="688"/>
      <c r="AQ38" s="377"/>
      <c r="AR38" s="378"/>
      <c r="AS38" s="893"/>
      <c r="AT38" s="349"/>
    </row>
    <row r="39" spans="1:46" s="381" customFormat="1" ht="18.75" customHeight="1">
      <c r="A39" s="893"/>
      <c r="B39" s="349"/>
      <c r="C39" s="383"/>
      <c r="D39" s="349"/>
      <c r="E39" s="349"/>
      <c r="F39" s="349"/>
      <c r="G39" s="349"/>
      <c r="H39" s="384"/>
      <c r="I39" s="385"/>
      <c r="J39" s="352"/>
      <c r="K39" s="386"/>
      <c r="L39" s="387"/>
      <c r="M39" s="701"/>
      <c r="N39" s="701"/>
      <c r="O39" s="686"/>
      <c r="P39" s="355"/>
      <c r="Q39" s="356"/>
      <c r="R39" s="357"/>
      <c r="S39" s="358"/>
      <c r="T39" s="359"/>
      <c r="U39" s="360"/>
      <c r="V39" s="687"/>
      <c r="W39" s="361"/>
      <c r="X39" s="362"/>
      <c r="Y39" s="363"/>
      <c r="Z39" s="364"/>
      <c r="AA39" s="365"/>
      <c r="AB39" s="364"/>
      <c r="AC39" s="366"/>
      <c r="AD39" s="366"/>
      <c r="AE39" s="367"/>
      <c r="AF39" s="368"/>
      <c r="AG39" s="792"/>
      <c r="AH39" s="369"/>
      <c r="AI39" s="370"/>
      <c r="AJ39" s="371"/>
      <c r="AK39" s="372"/>
      <c r="AL39" s="373"/>
      <c r="AM39" s="374"/>
      <c r="AN39" s="375"/>
      <c r="AO39" s="376"/>
      <c r="AP39" s="688"/>
      <c r="AQ39" s="377"/>
      <c r="AR39" s="378"/>
      <c r="AS39" s="388"/>
      <c r="AT39" s="389"/>
    </row>
    <row r="40" spans="1:46" s="381" customFormat="1" ht="18.75" customHeight="1">
      <c r="A40" s="893"/>
      <c r="B40" s="349"/>
      <c r="C40" s="383"/>
      <c r="D40" s="349"/>
      <c r="E40" s="349"/>
      <c r="F40" s="349"/>
      <c r="G40" s="349"/>
      <c r="H40" s="384"/>
      <c r="I40" s="385"/>
      <c r="J40" s="352"/>
      <c r="K40" s="386"/>
      <c r="L40" s="387"/>
      <c r="M40" s="701"/>
      <c r="N40" s="701"/>
      <c r="O40" s="686"/>
      <c r="P40" s="355"/>
      <c r="Q40" s="356"/>
      <c r="R40" s="357"/>
      <c r="S40" s="358"/>
      <c r="T40" s="359"/>
      <c r="U40" s="360"/>
      <c r="V40" s="687"/>
      <c r="W40" s="361"/>
      <c r="X40" s="362"/>
      <c r="Y40" s="363"/>
      <c r="Z40" s="364"/>
      <c r="AA40" s="365"/>
      <c r="AB40" s="364"/>
      <c r="AC40" s="366"/>
      <c r="AD40" s="366"/>
      <c r="AE40" s="367"/>
      <c r="AF40" s="368"/>
      <c r="AG40" s="792"/>
      <c r="AH40" s="369"/>
      <c r="AI40" s="370"/>
      <c r="AJ40" s="371"/>
      <c r="AK40" s="372"/>
      <c r="AL40" s="373"/>
      <c r="AM40" s="374"/>
      <c r="AN40" s="375"/>
      <c r="AO40" s="376"/>
      <c r="AP40" s="688"/>
      <c r="AQ40" s="377"/>
      <c r="AR40" s="378"/>
      <c r="AS40" s="388"/>
      <c r="AT40" s="389"/>
    </row>
    <row r="41" spans="1:46" s="381" customFormat="1" ht="18.75" customHeight="1">
      <c r="A41" s="893"/>
      <c r="B41" s="349"/>
      <c r="C41" s="383"/>
      <c r="D41" s="349"/>
      <c r="E41" s="349"/>
      <c r="F41" s="349"/>
      <c r="G41" s="349"/>
      <c r="H41" s="384"/>
      <c r="I41" s="385"/>
      <c r="J41" s="352"/>
      <c r="K41" s="386"/>
      <c r="L41" s="387"/>
      <c r="M41" s="701"/>
      <c r="N41" s="701"/>
      <c r="O41" s="686"/>
      <c r="P41" s="355"/>
      <c r="Q41" s="356"/>
      <c r="R41" s="357"/>
      <c r="S41" s="358"/>
      <c r="T41" s="359"/>
      <c r="U41" s="360"/>
      <c r="V41" s="687"/>
      <c r="W41" s="361"/>
      <c r="X41" s="362"/>
      <c r="Y41" s="363"/>
      <c r="Z41" s="364"/>
      <c r="AA41" s="365"/>
      <c r="AB41" s="364"/>
      <c r="AC41" s="366"/>
      <c r="AD41" s="366"/>
      <c r="AE41" s="367"/>
      <c r="AF41" s="368"/>
      <c r="AG41" s="792"/>
      <c r="AH41" s="369"/>
      <c r="AI41" s="370"/>
      <c r="AJ41" s="371"/>
      <c r="AK41" s="372"/>
      <c r="AL41" s="373"/>
      <c r="AM41" s="374"/>
      <c r="AN41" s="375"/>
      <c r="AO41" s="376"/>
      <c r="AP41" s="688"/>
      <c r="AQ41" s="377"/>
      <c r="AR41" s="378"/>
      <c r="AS41" s="388"/>
      <c r="AT41" s="389"/>
    </row>
    <row r="42" spans="1:46" s="381" customFormat="1" ht="18.75" customHeight="1">
      <c r="A42" s="893"/>
      <c r="B42" s="349"/>
      <c r="C42" s="383"/>
      <c r="D42" s="349"/>
      <c r="E42" s="349"/>
      <c r="F42" s="349"/>
      <c r="G42" s="349"/>
      <c r="H42" s="384"/>
      <c r="I42" s="385"/>
      <c r="J42" s="352"/>
      <c r="K42" s="386"/>
      <c r="L42" s="387"/>
      <c r="M42" s="701"/>
      <c r="N42" s="701"/>
      <c r="O42" s="686"/>
      <c r="P42" s="355"/>
      <c r="Q42" s="356"/>
      <c r="R42" s="357"/>
      <c r="S42" s="358"/>
      <c r="T42" s="359"/>
      <c r="U42" s="360"/>
      <c r="V42" s="687"/>
      <c r="W42" s="361"/>
      <c r="X42" s="362"/>
      <c r="Y42" s="363"/>
      <c r="Z42" s="364"/>
      <c r="AA42" s="365"/>
      <c r="AB42" s="364"/>
      <c r="AC42" s="366"/>
      <c r="AD42" s="366"/>
      <c r="AE42" s="367"/>
      <c r="AF42" s="368"/>
      <c r="AG42" s="792"/>
      <c r="AH42" s="369"/>
      <c r="AI42" s="370"/>
      <c r="AJ42" s="371"/>
      <c r="AK42" s="372"/>
      <c r="AL42" s="373"/>
      <c r="AM42" s="374"/>
      <c r="AN42" s="375"/>
      <c r="AO42" s="376"/>
      <c r="AP42" s="688"/>
      <c r="AQ42" s="377"/>
      <c r="AR42" s="378"/>
      <c r="AS42" s="388"/>
      <c r="AT42" s="389"/>
    </row>
    <row r="43" spans="1:46" s="381" customFormat="1" ht="18.75" customHeight="1">
      <c r="A43" s="893"/>
      <c r="B43" s="349"/>
      <c r="C43" s="383"/>
      <c r="D43" s="349"/>
      <c r="E43" s="349"/>
      <c r="F43" s="349"/>
      <c r="G43" s="349"/>
      <c r="H43" s="384"/>
      <c r="I43" s="385"/>
      <c r="J43" s="352"/>
      <c r="K43" s="390"/>
      <c r="L43" s="391"/>
      <c r="M43" s="701"/>
      <c r="N43" s="701"/>
      <c r="O43" s="686"/>
      <c r="P43" s="355"/>
      <c r="Q43" s="392"/>
      <c r="R43" s="357"/>
      <c r="S43" s="358"/>
      <c r="T43" s="359"/>
      <c r="U43" s="360"/>
      <c r="V43" s="687"/>
      <c r="W43" s="361"/>
      <c r="X43" s="362"/>
      <c r="Y43" s="363"/>
      <c r="Z43" s="364"/>
      <c r="AA43" s="365"/>
      <c r="AB43" s="364"/>
      <c r="AC43" s="366"/>
      <c r="AD43" s="366"/>
      <c r="AE43" s="367"/>
      <c r="AF43" s="368"/>
      <c r="AG43" s="792"/>
      <c r="AH43" s="369"/>
      <c r="AI43" s="370"/>
      <c r="AJ43" s="371"/>
      <c r="AK43" s="372"/>
      <c r="AL43" s="373"/>
      <c r="AM43" s="374"/>
      <c r="AN43" s="375"/>
      <c r="AO43" s="376"/>
      <c r="AP43" s="688"/>
      <c r="AQ43" s="377"/>
      <c r="AR43" s="378"/>
      <c r="AS43" s="379"/>
      <c r="AT43" s="380"/>
    </row>
    <row r="44" spans="1:46" s="381" customFormat="1" ht="18.75" customHeight="1">
      <c r="A44" s="893"/>
      <c r="B44" s="349"/>
      <c r="C44" s="383"/>
      <c r="D44" s="349"/>
      <c r="E44" s="349"/>
      <c r="F44" s="349"/>
      <c r="G44" s="349"/>
      <c r="H44" s="384"/>
      <c r="I44" s="385"/>
      <c r="J44" s="352"/>
      <c r="K44" s="390"/>
      <c r="L44" s="391"/>
      <c r="M44" s="701"/>
      <c r="N44" s="701"/>
      <c r="O44" s="686"/>
      <c r="P44" s="355"/>
      <c r="Q44" s="392"/>
      <c r="R44" s="357"/>
      <c r="S44" s="358"/>
      <c r="T44" s="359"/>
      <c r="U44" s="360"/>
      <c r="V44" s="687"/>
      <c r="W44" s="361"/>
      <c r="X44" s="362"/>
      <c r="Y44" s="363"/>
      <c r="Z44" s="364"/>
      <c r="AA44" s="365"/>
      <c r="AB44" s="364"/>
      <c r="AC44" s="366"/>
      <c r="AD44" s="366"/>
      <c r="AE44" s="367"/>
      <c r="AF44" s="368"/>
      <c r="AG44" s="792"/>
      <c r="AH44" s="369"/>
      <c r="AI44" s="370"/>
      <c r="AJ44" s="371"/>
      <c r="AK44" s="372"/>
      <c r="AL44" s="373"/>
      <c r="AM44" s="374"/>
      <c r="AN44" s="375"/>
      <c r="AO44" s="376"/>
      <c r="AP44" s="688"/>
      <c r="AQ44" s="377"/>
      <c r="AR44" s="378"/>
      <c r="AS44" s="379"/>
      <c r="AT44" s="380"/>
    </row>
    <row r="45" spans="1:46" s="381" customFormat="1" ht="18.75" customHeight="1">
      <c r="A45" s="893"/>
      <c r="B45" s="349"/>
      <c r="C45" s="383"/>
      <c r="D45" s="349"/>
      <c r="E45" s="349"/>
      <c r="F45" s="349"/>
      <c r="G45" s="349"/>
      <c r="H45" s="384"/>
      <c r="I45" s="385"/>
      <c r="J45" s="352"/>
      <c r="K45" s="390"/>
      <c r="L45" s="391"/>
      <c r="M45" s="701"/>
      <c r="N45" s="701"/>
      <c r="O45" s="686"/>
      <c r="P45" s="355"/>
      <c r="Q45" s="392"/>
      <c r="R45" s="357"/>
      <c r="S45" s="358"/>
      <c r="T45" s="359"/>
      <c r="U45" s="360"/>
      <c r="V45" s="687"/>
      <c r="W45" s="361"/>
      <c r="X45" s="362"/>
      <c r="Y45" s="363"/>
      <c r="Z45" s="364"/>
      <c r="AA45" s="365"/>
      <c r="AB45" s="364"/>
      <c r="AC45" s="366"/>
      <c r="AD45" s="366"/>
      <c r="AE45" s="367"/>
      <c r="AF45" s="368"/>
      <c r="AG45" s="792"/>
      <c r="AH45" s="369"/>
      <c r="AI45" s="370"/>
      <c r="AJ45" s="371"/>
      <c r="AK45" s="372"/>
      <c r="AL45" s="373"/>
      <c r="AM45" s="374"/>
      <c r="AN45" s="375"/>
      <c r="AO45" s="376"/>
      <c r="AP45" s="688"/>
      <c r="AQ45" s="377"/>
      <c r="AR45" s="378"/>
      <c r="AS45" s="393"/>
      <c r="AT45" s="1141"/>
    </row>
    <row r="46" spans="1:46" s="381" customFormat="1" ht="18.75" customHeight="1">
      <c r="A46" s="893"/>
      <c r="B46" s="349"/>
      <c r="C46" s="383"/>
      <c r="D46" s="349"/>
      <c r="E46" s="349"/>
      <c r="F46" s="349"/>
      <c r="G46" s="349"/>
      <c r="H46" s="384"/>
      <c r="I46" s="385"/>
      <c r="J46" s="352"/>
      <c r="K46" s="390"/>
      <c r="L46" s="391"/>
      <c r="M46" s="701"/>
      <c r="N46" s="701"/>
      <c r="O46" s="686"/>
      <c r="P46" s="355"/>
      <c r="Q46" s="392"/>
      <c r="R46" s="357"/>
      <c r="S46" s="358"/>
      <c r="T46" s="359"/>
      <c r="U46" s="360"/>
      <c r="V46" s="687"/>
      <c r="W46" s="361"/>
      <c r="X46" s="362"/>
      <c r="Y46" s="363"/>
      <c r="Z46" s="364"/>
      <c r="AA46" s="365"/>
      <c r="AB46" s="364"/>
      <c r="AC46" s="366"/>
      <c r="AD46" s="366"/>
      <c r="AE46" s="367"/>
      <c r="AF46" s="368"/>
      <c r="AG46" s="792"/>
      <c r="AH46" s="369"/>
      <c r="AI46" s="370"/>
      <c r="AJ46" s="371"/>
      <c r="AK46" s="372"/>
      <c r="AL46" s="373"/>
      <c r="AM46" s="374"/>
      <c r="AN46" s="375"/>
      <c r="AO46" s="376"/>
      <c r="AP46" s="688"/>
      <c r="AQ46" s="377"/>
      <c r="AR46" s="378"/>
      <c r="AS46" s="393"/>
      <c r="AT46" s="1141"/>
    </row>
    <row r="47" spans="1:46" s="381" customFormat="1" ht="18.75" customHeight="1">
      <c r="A47" s="893"/>
      <c r="B47" s="349"/>
      <c r="C47" s="383"/>
      <c r="D47" s="349"/>
      <c r="E47" s="349"/>
      <c r="F47" s="349"/>
      <c r="G47" s="349"/>
      <c r="H47" s="384"/>
      <c r="I47" s="385"/>
      <c r="J47" s="352"/>
      <c r="K47" s="390"/>
      <c r="L47" s="391"/>
      <c r="M47" s="701"/>
      <c r="N47" s="701"/>
      <c r="O47" s="686"/>
      <c r="P47" s="355"/>
      <c r="Q47" s="392"/>
      <c r="R47" s="357"/>
      <c r="S47" s="358"/>
      <c r="T47" s="359"/>
      <c r="U47" s="360"/>
      <c r="V47" s="687"/>
      <c r="W47" s="361"/>
      <c r="X47" s="362"/>
      <c r="Y47" s="363"/>
      <c r="Z47" s="364"/>
      <c r="AA47" s="365"/>
      <c r="AB47" s="364"/>
      <c r="AC47" s="366"/>
      <c r="AD47" s="366"/>
      <c r="AE47" s="367"/>
      <c r="AF47" s="368"/>
      <c r="AG47" s="792"/>
      <c r="AH47" s="369"/>
      <c r="AI47" s="370"/>
      <c r="AJ47" s="371"/>
      <c r="AK47" s="372"/>
      <c r="AL47" s="373"/>
      <c r="AM47" s="374"/>
      <c r="AN47" s="375"/>
      <c r="AO47" s="376"/>
      <c r="AP47" s="688"/>
      <c r="AQ47" s="377"/>
      <c r="AR47" s="378"/>
      <c r="AS47" s="393"/>
      <c r="AT47" s="1141"/>
    </row>
    <row r="48" spans="1:46" s="381" customFormat="1" ht="18.75" customHeight="1">
      <c r="A48" s="893"/>
      <c r="B48" s="349"/>
      <c r="C48" s="383"/>
      <c r="D48" s="349"/>
      <c r="E48" s="349"/>
      <c r="F48" s="349"/>
      <c r="G48" s="349"/>
      <c r="H48" s="384"/>
      <c r="I48" s="385"/>
      <c r="J48" s="352"/>
      <c r="K48" s="390"/>
      <c r="L48" s="391"/>
      <c r="M48" s="701"/>
      <c r="N48" s="701"/>
      <c r="O48" s="686"/>
      <c r="P48" s="355"/>
      <c r="Q48" s="392"/>
      <c r="R48" s="357"/>
      <c r="S48" s="358"/>
      <c r="T48" s="359"/>
      <c r="U48" s="360"/>
      <c r="V48" s="687"/>
      <c r="W48" s="361"/>
      <c r="X48" s="362"/>
      <c r="Y48" s="363"/>
      <c r="Z48" s="364"/>
      <c r="AA48" s="365"/>
      <c r="AB48" s="364"/>
      <c r="AC48" s="366"/>
      <c r="AD48" s="366"/>
      <c r="AE48" s="367"/>
      <c r="AF48" s="368"/>
      <c r="AG48" s="792"/>
      <c r="AH48" s="369"/>
      <c r="AI48" s="370"/>
      <c r="AJ48" s="371"/>
      <c r="AK48" s="372"/>
      <c r="AL48" s="373"/>
      <c r="AM48" s="374"/>
      <c r="AN48" s="375"/>
      <c r="AO48" s="376"/>
      <c r="AP48" s="688"/>
      <c r="AQ48" s="377"/>
      <c r="AR48" s="378"/>
      <c r="AS48" s="393"/>
      <c r="AT48" s="1141"/>
    </row>
    <row r="49" spans="1:46" s="381" customFormat="1" ht="18.75" customHeight="1">
      <c r="A49" s="893"/>
      <c r="B49" s="349"/>
      <c r="C49" s="383"/>
      <c r="D49" s="349"/>
      <c r="E49" s="349"/>
      <c r="F49" s="349"/>
      <c r="G49" s="349"/>
      <c r="H49" s="384"/>
      <c r="I49" s="385"/>
      <c r="J49" s="352"/>
      <c r="K49" s="390"/>
      <c r="L49" s="391"/>
      <c r="M49" s="701"/>
      <c r="N49" s="701"/>
      <c r="O49" s="686"/>
      <c r="P49" s="355"/>
      <c r="Q49" s="392"/>
      <c r="R49" s="357"/>
      <c r="S49" s="358"/>
      <c r="T49" s="359"/>
      <c r="U49" s="360"/>
      <c r="V49" s="687"/>
      <c r="W49" s="361"/>
      <c r="X49" s="362"/>
      <c r="Y49" s="363"/>
      <c r="Z49" s="364"/>
      <c r="AA49" s="365"/>
      <c r="AB49" s="364"/>
      <c r="AC49" s="366"/>
      <c r="AD49" s="366"/>
      <c r="AE49" s="367"/>
      <c r="AF49" s="368"/>
      <c r="AG49" s="792"/>
      <c r="AH49" s="369"/>
      <c r="AI49" s="370"/>
      <c r="AJ49" s="371"/>
      <c r="AK49" s="372"/>
      <c r="AL49" s="373"/>
      <c r="AM49" s="374"/>
      <c r="AN49" s="375"/>
      <c r="AO49" s="376"/>
      <c r="AP49" s="688"/>
      <c r="AQ49" s="377"/>
      <c r="AR49" s="378"/>
      <c r="AS49" s="393"/>
      <c r="AT49" s="1141"/>
    </row>
    <row r="50" spans="1:46" s="381" customFormat="1" ht="18.75" customHeight="1">
      <c r="A50" s="893"/>
      <c r="B50" s="349"/>
      <c r="C50" s="383"/>
      <c r="D50" s="349"/>
      <c r="E50" s="349"/>
      <c r="F50" s="349"/>
      <c r="G50" s="349"/>
      <c r="H50" s="384"/>
      <c r="I50" s="385"/>
      <c r="J50" s="352"/>
      <c r="K50" s="390"/>
      <c r="L50" s="391"/>
      <c r="M50" s="701"/>
      <c r="N50" s="701"/>
      <c r="O50" s="686"/>
      <c r="P50" s="355"/>
      <c r="Q50" s="392"/>
      <c r="R50" s="357"/>
      <c r="S50" s="358"/>
      <c r="T50" s="359"/>
      <c r="U50" s="360"/>
      <c r="V50" s="687"/>
      <c r="W50" s="361"/>
      <c r="X50" s="362"/>
      <c r="Y50" s="363"/>
      <c r="Z50" s="364"/>
      <c r="AA50" s="365"/>
      <c r="AB50" s="364"/>
      <c r="AC50" s="366"/>
      <c r="AD50" s="366"/>
      <c r="AE50" s="367"/>
      <c r="AF50" s="368"/>
      <c r="AG50" s="792"/>
      <c r="AH50" s="369"/>
      <c r="AI50" s="370"/>
      <c r="AJ50" s="371"/>
      <c r="AK50" s="372"/>
      <c r="AL50" s="373"/>
      <c r="AM50" s="374"/>
      <c r="AN50" s="375"/>
      <c r="AO50" s="376"/>
      <c r="AP50" s="688"/>
      <c r="AQ50" s="377"/>
      <c r="AR50" s="378"/>
      <c r="AS50" s="393"/>
      <c r="AT50" s="1141"/>
    </row>
    <row r="51" spans="1:46" s="381" customFormat="1" ht="18.75" customHeight="1">
      <c r="A51" s="893"/>
      <c r="B51" s="349"/>
      <c r="C51" s="383"/>
      <c r="D51" s="349"/>
      <c r="E51" s="349"/>
      <c r="F51" s="349"/>
      <c r="G51" s="349"/>
      <c r="H51" s="384"/>
      <c r="I51" s="385"/>
      <c r="J51" s="352"/>
      <c r="K51" s="390"/>
      <c r="L51" s="391"/>
      <c r="M51" s="701"/>
      <c r="N51" s="701"/>
      <c r="O51" s="686"/>
      <c r="P51" s="355"/>
      <c r="Q51" s="392"/>
      <c r="R51" s="357"/>
      <c r="S51" s="358"/>
      <c r="T51" s="359"/>
      <c r="U51" s="360"/>
      <c r="V51" s="687"/>
      <c r="W51" s="361"/>
      <c r="X51" s="362"/>
      <c r="Y51" s="363"/>
      <c r="Z51" s="364"/>
      <c r="AA51" s="365"/>
      <c r="AB51" s="364"/>
      <c r="AC51" s="366"/>
      <c r="AD51" s="366"/>
      <c r="AE51" s="367"/>
      <c r="AF51" s="368"/>
      <c r="AG51" s="792"/>
      <c r="AH51" s="369"/>
      <c r="AI51" s="370"/>
      <c r="AJ51" s="371"/>
      <c r="AK51" s="372"/>
      <c r="AL51" s="373"/>
      <c r="AM51" s="374"/>
      <c r="AN51" s="375"/>
      <c r="AO51" s="376"/>
      <c r="AP51" s="688"/>
      <c r="AQ51" s="377"/>
      <c r="AR51" s="378"/>
      <c r="AS51" s="393"/>
      <c r="AT51" s="1141"/>
    </row>
    <row r="52" spans="1:46" s="381" customFormat="1" ht="18.75" customHeight="1">
      <c r="A52" s="893"/>
      <c r="B52" s="349"/>
      <c r="C52" s="383"/>
      <c r="D52" s="349"/>
      <c r="E52" s="349"/>
      <c r="F52" s="349"/>
      <c r="G52" s="349"/>
      <c r="H52" s="384"/>
      <c r="I52" s="385"/>
      <c r="J52" s="352"/>
      <c r="K52" s="390"/>
      <c r="L52" s="391"/>
      <c r="M52" s="701"/>
      <c r="N52" s="701"/>
      <c r="O52" s="686"/>
      <c r="P52" s="355"/>
      <c r="Q52" s="392"/>
      <c r="R52" s="357"/>
      <c r="S52" s="358"/>
      <c r="T52" s="359"/>
      <c r="U52" s="360"/>
      <c r="V52" s="687"/>
      <c r="W52" s="361"/>
      <c r="X52" s="362"/>
      <c r="Y52" s="363"/>
      <c r="Z52" s="364"/>
      <c r="AA52" s="365"/>
      <c r="AB52" s="364"/>
      <c r="AC52" s="366"/>
      <c r="AD52" s="366"/>
      <c r="AE52" s="367"/>
      <c r="AF52" s="368"/>
      <c r="AG52" s="792"/>
      <c r="AH52" s="369"/>
      <c r="AI52" s="370"/>
      <c r="AJ52" s="371"/>
      <c r="AK52" s="372"/>
      <c r="AL52" s="373"/>
      <c r="AM52" s="374"/>
      <c r="AN52" s="375"/>
      <c r="AO52" s="376"/>
      <c r="AP52" s="688"/>
      <c r="AQ52" s="377"/>
      <c r="AR52" s="378"/>
      <c r="AS52" s="393"/>
      <c r="AT52" s="1141"/>
    </row>
    <row r="53" spans="1:46" s="381" customFormat="1" ht="18.75" customHeight="1">
      <c r="A53" s="893"/>
      <c r="B53" s="349"/>
      <c r="C53" s="383"/>
      <c r="D53" s="349"/>
      <c r="E53" s="349"/>
      <c r="F53" s="349"/>
      <c r="G53" s="349"/>
      <c r="H53" s="384"/>
      <c r="I53" s="385"/>
      <c r="J53" s="352"/>
      <c r="K53" s="390"/>
      <c r="L53" s="391"/>
      <c r="M53" s="701"/>
      <c r="N53" s="701"/>
      <c r="O53" s="686"/>
      <c r="P53" s="355"/>
      <c r="Q53" s="392"/>
      <c r="R53" s="357"/>
      <c r="S53" s="358"/>
      <c r="T53" s="359"/>
      <c r="U53" s="360"/>
      <c r="V53" s="687"/>
      <c r="W53" s="361"/>
      <c r="X53" s="362"/>
      <c r="Y53" s="363"/>
      <c r="Z53" s="364"/>
      <c r="AA53" s="365"/>
      <c r="AB53" s="364"/>
      <c r="AC53" s="366"/>
      <c r="AD53" s="366"/>
      <c r="AE53" s="367"/>
      <c r="AF53" s="368"/>
      <c r="AG53" s="792"/>
      <c r="AH53" s="369"/>
      <c r="AI53" s="370"/>
      <c r="AJ53" s="371"/>
      <c r="AK53" s="372"/>
      <c r="AL53" s="373"/>
      <c r="AM53" s="374"/>
      <c r="AN53" s="375"/>
      <c r="AO53" s="376"/>
      <c r="AP53" s="688"/>
      <c r="AQ53" s="377"/>
      <c r="AR53" s="378"/>
      <c r="AS53" s="393"/>
      <c r="AT53" s="1141"/>
    </row>
    <row r="54" spans="1:46" s="381" customFormat="1" ht="18.75" customHeight="1">
      <c r="A54" s="893"/>
      <c r="B54" s="349"/>
      <c r="C54" s="383"/>
      <c r="D54" s="349"/>
      <c r="E54" s="349"/>
      <c r="F54" s="349"/>
      <c r="G54" s="349"/>
      <c r="H54" s="384"/>
      <c r="I54" s="385"/>
      <c r="J54" s="352"/>
      <c r="K54" s="390"/>
      <c r="L54" s="391"/>
      <c r="M54" s="701"/>
      <c r="N54" s="701"/>
      <c r="O54" s="686"/>
      <c r="P54" s="355"/>
      <c r="Q54" s="392"/>
      <c r="R54" s="357"/>
      <c r="S54" s="358"/>
      <c r="T54" s="359"/>
      <c r="U54" s="360"/>
      <c r="V54" s="687"/>
      <c r="W54" s="361"/>
      <c r="X54" s="362"/>
      <c r="Y54" s="363"/>
      <c r="Z54" s="364"/>
      <c r="AA54" s="365"/>
      <c r="AB54" s="364"/>
      <c r="AC54" s="366"/>
      <c r="AD54" s="366"/>
      <c r="AE54" s="367"/>
      <c r="AF54" s="368"/>
      <c r="AG54" s="792"/>
      <c r="AH54" s="369"/>
      <c r="AI54" s="370"/>
      <c r="AJ54" s="371"/>
      <c r="AK54" s="372"/>
      <c r="AL54" s="373"/>
      <c r="AM54" s="374"/>
      <c r="AN54" s="375"/>
      <c r="AO54" s="376"/>
      <c r="AP54" s="688"/>
      <c r="AQ54" s="377"/>
      <c r="AR54" s="378"/>
      <c r="AS54" s="393"/>
      <c r="AT54" s="1141"/>
    </row>
    <row r="55" spans="1:46" s="381" customFormat="1" ht="18.75" customHeight="1">
      <c r="A55" s="893"/>
      <c r="B55" s="349"/>
      <c r="C55" s="383"/>
      <c r="D55" s="349"/>
      <c r="E55" s="349"/>
      <c r="F55" s="349"/>
      <c r="G55" s="349"/>
      <c r="H55" s="384"/>
      <c r="I55" s="385"/>
      <c r="J55" s="352"/>
      <c r="K55" s="390"/>
      <c r="L55" s="391"/>
      <c r="M55" s="701"/>
      <c r="N55" s="701"/>
      <c r="O55" s="686"/>
      <c r="P55" s="355"/>
      <c r="Q55" s="392"/>
      <c r="R55" s="357"/>
      <c r="S55" s="358"/>
      <c r="T55" s="359"/>
      <c r="U55" s="360"/>
      <c r="V55" s="687"/>
      <c r="W55" s="361"/>
      <c r="X55" s="362"/>
      <c r="Y55" s="363"/>
      <c r="Z55" s="364"/>
      <c r="AA55" s="365"/>
      <c r="AB55" s="364"/>
      <c r="AC55" s="366"/>
      <c r="AD55" s="366"/>
      <c r="AE55" s="367"/>
      <c r="AF55" s="368"/>
      <c r="AG55" s="792"/>
      <c r="AH55" s="369"/>
      <c r="AI55" s="370"/>
      <c r="AJ55" s="371"/>
      <c r="AK55" s="372"/>
      <c r="AL55" s="373"/>
      <c r="AM55" s="374"/>
      <c r="AN55" s="375"/>
      <c r="AO55" s="376"/>
      <c r="AP55" s="688"/>
      <c r="AQ55" s="377"/>
      <c r="AR55" s="378"/>
      <c r="AS55" s="393"/>
      <c r="AT55" s="1141"/>
    </row>
    <row r="56" spans="1:46" s="381" customFormat="1" ht="18.75" customHeight="1">
      <c r="A56" s="893"/>
      <c r="B56" s="349"/>
      <c r="C56" s="383"/>
      <c r="D56" s="349"/>
      <c r="E56" s="349"/>
      <c r="F56" s="349"/>
      <c r="G56" s="349"/>
      <c r="H56" s="384"/>
      <c r="I56" s="385"/>
      <c r="J56" s="352"/>
      <c r="K56" s="390"/>
      <c r="L56" s="391"/>
      <c r="M56" s="701"/>
      <c r="N56" s="701"/>
      <c r="O56" s="686"/>
      <c r="P56" s="355"/>
      <c r="Q56" s="392"/>
      <c r="R56" s="357"/>
      <c r="S56" s="358"/>
      <c r="T56" s="359"/>
      <c r="U56" s="360"/>
      <c r="V56" s="687"/>
      <c r="W56" s="361"/>
      <c r="X56" s="362"/>
      <c r="Y56" s="363"/>
      <c r="Z56" s="364"/>
      <c r="AA56" s="365"/>
      <c r="AB56" s="364"/>
      <c r="AC56" s="366"/>
      <c r="AD56" s="366"/>
      <c r="AE56" s="367"/>
      <c r="AF56" s="368"/>
      <c r="AG56" s="792"/>
      <c r="AH56" s="369"/>
      <c r="AI56" s="370"/>
      <c r="AJ56" s="371"/>
      <c r="AK56" s="372"/>
      <c r="AL56" s="373"/>
      <c r="AM56" s="374"/>
      <c r="AN56" s="375"/>
      <c r="AO56" s="376"/>
      <c r="AP56" s="688"/>
      <c r="AQ56" s="377"/>
      <c r="AR56" s="378"/>
      <c r="AS56" s="393"/>
      <c r="AT56" s="1141"/>
    </row>
    <row r="57" spans="1:46" s="381" customFormat="1" ht="18.75" customHeight="1">
      <c r="A57" s="893"/>
      <c r="B57" s="349"/>
      <c r="C57" s="383"/>
      <c r="D57" s="349"/>
      <c r="E57" s="349"/>
      <c r="F57" s="349"/>
      <c r="G57" s="349"/>
      <c r="H57" s="384"/>
      <c r="I57" s="385"/>
      <c r="J57" s="352"/>
      <c r="K57" s="390"/>
      <c r="L57" s="391"/>
      <c r="M57" s="701"/>
      <c r="N57" s="701"/>
      <c r="O57" s="686"/>
      <c r="P57" s="355"/>
      <c r="Q57" s="392"/>
      <c r="R57" s="357"/>
      <c r="S57" s="358"/>
      <c r="T57" s="359"/>
      <c r="U57" s="360"/>
      <c r="V57" s="687"/>
      <c r="W57" s="361"/>
      <c r="X57" s="362"/>
      <c r="Y57" s="363"/>
      <c r="Z57" s="364"/>
      <c r="AA57" s="365"/>
      <c r="AB57" s="364"/>
      <c r="AC57" s="366"/>
      <c r="AD57" s="366"/>
      <c r="AE57" s="367"/>
      <c r="AF57" s="368"/>
      <c r="AG57" s="792"/>
      <c r="AH57" s="369"/>
      <c r="AI57" s="370"/>
      <c r="AJ57" s="371"/>
      <c r="AK57" s="372"/>
      <c r="AL57" s="373"/>
      <c r="AM57" s="374"/>
      <c r="AN57" s="375"/>
      <c r="AO57" s="376"/>
      <c r="AP57" s="688"/>
      <c r="AQ57" s="377"/>
      <c r="AR57" s="378"/>
      <c r="AS57" s="393"/>
      <c r="AT57" s="1141"/>
    </row>
    <row r="58" spans="1:46" s="381" customFormat="1" ht="18.75" customHeight="1">
      <c r="A58" s="893"/>
      <c r="B58" s="349"/>
      <c r="C58" s="383"/>
      <c r="D58" s="349"/>
      <c r="E58" s="349"/>
      <c r="F58" s="349"/>
      <c r="G58" s="349"/>
      <c r="H58" s="384"/>
      <c r="I58" s="385"/>
      <c r="J58" s="352"/>
      <c r="K58" s="390"/>
      <c r="L58" s="391"/>
      <c r="M58" s="391"/>
      <c r="N58" s="395"/>
      <c r="O58" s="686"/>
      <c r="P58" s="355"/>
      <c r="Q58" s="392"/>
      <c r="R58" s="357"/>
      <c r="S58" s="390"/>
      <c r="T58" s="359"/>
      <c r="U58" s="360"/>
      <c r="V58" s="687"/>
      <c r="W58" s="361"/>
      <c r="X58" s="362"/>
      <c r="Y58" s="363"/>
      <c r="Z58" s="364"/>
      <c r="AA58" s="365"/>
      <c r="AB58" s="364"/>
      <c r="AC58" s="366"/>
      <c r="AD58" s="366"/>
      <c r="AE58" s="367"/>
      <c r="AF58" s="368"/>
      <c r="AG58" s="792"/>
      <c r="AH58" s="369"/>
      <c r="AI58" s="370"/>
      <c r="AJ58" s="371"/>
      <c r="AK58" s="372"/>
      <c r="AL58" s="373"/>
      <c r="AM58" s="374"/>
      <c r="AN58" s="375"/>
      <c r="AO58" s="376"/>
      <c r="AP58" s="688"/>
      <c r="AQ58" s="377"/>
      <c r="AR58" s="378"/>
      <c r="AS58" s="393"/>
      <c r="AT58" s="1141"/>
    </row>
    <row r="59" spans="1:46" s="381" customFormat="1" ht="18.75" customHeight="1">
      <c r="A59" s="893"/>
      <c r="B59" s="349"/>
      <c r="C59" s="383"/>
      <c r="D59" s="349"/>
      <c r="E59" s="349"/>
      <c r="F59" s="349"/>
      <c r="G59" s="349"/>
      <c r="H59" s="384"/>
      <c r="I59" s="385"/>
      <c r="J59" s="352"/>
      <c r="K59" s="390"/>
      <c r="L59" s="391"/>
      <c r="M59" s="391"/>
      <c r="N59" s="395"/>
      <c r="O59" s="686"/>
      <c r="P59" s="355"/>
      <c r="Q59" s="392"/>
      <c r="R59" s="357"/>
      <c r="S59" s="358"/>
      <c r="T59" s="359"/>
      <c r="U59" s="360"/>
      <c r="V59" s="687"/>
      <c r="W59" s="361"/>
      <c r="X59" s="362"/>
      <c r="Y59" s="363"/>
      <c r="Z59" s="364"/>
      <c r="AA59" s="365"/>
      <c r="AB59" s="364"/>
      <c r="AC59" s="366"/>
      <c r="AD59" s="366"/>
      <c r="AE59" s="367"/>
      <c r="AF59" s="368"/>
      <c r="AG59" s="792"/>
      <c r="AH59" s="369"/>
      <c r="AI59" s="370"/>
      <c r="AJ59" s="371"/>
      <c r="AK59" s="372"/>
      <c r="AL59" s="373"/>
      <c r="AM59" s="374"/>
      <c r="AN59" s="375"/>
      <c r="AO59" s="376"/>
      <c r="AP59" s="688"/>
      <c r="AQ59" s="377"/>
      <c r="AR59" s="378"/>
      <c r="AS59" s="393"/>
      <c r="AT59" s="1141"/>
    </row>
    <row r="60" spans="1:46" s="381" customFormat="1" ht="18.75" customHeight="1">
      <c r="A60" s="893"/>
      <c r="B60" s="349"/>
      <c r="C60" s="383"/>
      <c r="D60" s="349"/>
      <c r="E60" s="349"/>
      <c r="F60" s="349"/>
      <c r="G60" s="349"/>
      <c r="H60" s="384"/>
      <c r="I60" s="385"/>
      <c r="J60" s="352"/>
      <c r="K60" s="390"/>
      <c r="L60" s="391"/>
      <c r="M60" s="391"/>
      <c r="N60" s="701"/>
      <c r="O60" s="686"/>
      <c r="P60" s="355"/>
      <c r="Q60" s="392"/>
      <c r="R60" s="357"/>
      <c r="S60" s="390"/>
      <c r="T60" s="359"/>
      <c r="U60" s="360"/>
      <c r="V60" s="687"/>
      <c r="W60" s="361"/>
      <c r="X60" s="362"/>
      <c r="Y60" s="363"/>
      <c r="Z60" s="364"/>
      <c r="AA60" s="365"/>
      <c r="AB60" s="364"/>
      <c r="AC60" s="366"/>
      <c r="AD60" s="366"/>
      <c r="AE60" s="367"/>
      <c r="AF60" s="368"/>
      <c r="AG60" s="792"/>
      <c r="AH60" s="369"/>
      <c r="AI60" s="370"/>
      <c r="AJ60" s="371"/>
      <c r="AK60" s="372"/>
      <c r="AL60" s="373"/>
      <c r="AM60" s="374"/>
      <c r="AN60" s="375"/>
      <c r="AO60" s="376"/>
      <c r="AP60" s="688"/>
      <c r="AQ60" s="377"/>
      <c r="AR60" s="378"/>
      <c r="AS60" s="393"/>
      <c r="AT60" s="1141"/>
    </row>
    <row r="61" spans="1:46" s="381" customFormat="1" ht="18.75" customHeight="1">
      <c r="A61" s="893"/>
      <c r="B61" s="349"/>
      <c r="C61" s="383"/>
      <c r="D61" s="349"/>
      <c r="E61" s="349"/>
      <c r="F61" s="349"/>
      <c r="G61" s="349"/>
      <c r="H61" s="384"/>
      <c r="I61" s="385"/>
      <c r="J61" s="352"/>
      <c r="K61" s="390"/>
      <c r="L61" s="391"/>
      <c r="M61" s="396"/>
      <c r="N61" s="701"/>
      <c r="O61" s="686"/>
      <c r="P61" s="355"/>
      <c r="Q61" s="392"/>
      <c r="R61" s="357"/>
      <c r="S61" s="358"/>
      <c r="T61" s="359"/>
      <c r="U61" s="360"/>
      <c r="V61" s="687"/>
      <c r="W61" s="361"/>
      <c r="X61" s="362"/>
      <c r="Y61" s="363"/>
      <c r="Z61" s="364"/>
      <c r="AA61" s="365"/>
      <c r="AB61" s="364"/>
      <c r="AC61" s="366"/>
      <c r="AD61" s="366"/>
      <c r="AE61" s="367"/>
      <c r="AF61" s="368"/>
      <c r="AG61" s="792"/>
      <c r="AH61" s="369"/>
      <c r="AI61" s="370"/>
      <c r="AJ61" s="371"/>
      <c r="AK61" s="372"/>
      <c r="AL61" s="373"/>
      <c r="AM61" s="374"/>
      <c r="AN61" s="375"/>
      <c r="AO61" s="376"/>
      <c r="AP61" s="688"/>
      <c r="AQ61" s="377"/>
      <c r="AR61" s="378"/>
      <c r="AS61" s="393"/>
      <c r="AT61" s="1141"/>
    </row>
    <row r="62" spans="1:46" s="381" customFormat="1" ht="18.75" customHeight="1">
      <c r="A62" s="893"/>
      <c r="B62" s="349"/>
      <c r="C62" s="383"/>
      <c r="D62" s="349"/>
      <c r="E62" s="349"/>
      <c r="F62" s="349"/>
      <c r="G62" s="349"/>
      <c r="H62" s="384"/>
      <c r="I62" s="397"/>
      <c r="J62" s="352"/>
      <c r="K62" s="390"/>
      <c r="L62" s="391"/>
      <c r="M62" s="701"/>
      <c r="N62" s="701"/>
      <c r="O62" s="686"/>
      <c r="P62" s="355"/>
      <c r="Q62" s="392"/>
      <c r="R62" s="357"/>
      <c r="S62" s="358"/>
      <c r="T62" s="359"/>
      <c r="U62" s="360"/>
      <c r="V62" s="687"/>
      <c r="W62" s="361"/>
      <c r="X62" s="362"/>
      <c r="Y62" s="363"/>
      <c r="Z62" s="364"/>
      <c r="AA62" s="365"/>
      <c r="AB62" s="364"/>
      <c r="AC62" s="366"/>
      <c r="AD62" s="366"/>
      <c r="AE62" s="367"/>
      <c r="AF62" s="368"/>
      <c r="AG62" s="792"/>
      <c r="AH62" s="369"/>
      <c r="AI62" s="370"/>
      <c r="AJ62" s="371"/>
      <c r="AK62" s="372"/>
      <c r="AL62" s="373"/>
      <c r="AM62" s="374"/>
      <c r="AN62" s="375"/>
      <c r="AO62" s="376"/>
      <c r="AP62" s="688"/>
      <c r="AQ62" s="377"/>
      <c r="AR62" s="378"/>
      <c r="AS62" s="393"/>
      <c r="AT62" s="1141"/>
    </row>
    <row r="63" spans="1:46" s="381" customFormat="1" ht="18.75" customHeight="1">
      <c r="A63" s="893"/>
      <c r="B63" s="349"/>
      <c r="C63" s="383"/>
      <c r="D63" s="349"/>
      <c r="E63" s="349"/>
      <c r="F63" s="349"/>
      <c r="G63" s="349"/>
      <c r="H63" s="384"/>
      <c r="I63" s="385"/>
      <c r="J63" s="352"/>
      <c r="K63" s="390"/>
      <c r="L63" s="391"/>
      <c r="M63" s="396"/>
      <c r="N63" s="701"/>
      <c r="O63" s="686"/>
      <c r="P63" s="355"/>
      <c r="Q63" s="392"/>
      <c r="R63" s="357"/>
      <c r="S63" s="358"/>
      <c r="T63" s="359"/>
      <c r="U63" s="360"/>
      <c r="V63" s="687"/>
      <c r="W63" s="361"/>
      <c r="X63" s="362"/>
      <c r="Y63" s="363"/>
      <c r="Z63" s="364"/>
      <c r="AA63" s="365"/>
      <c r="AB63" s="364"/>
      <c r="AC63" s="366"/>
      <c r="AD63" s="366"/>
      <c r="AE63" s="367"/>
      <c r="AF63" s="368"/>
      <c r="AG63" s="792"/>
      <c r="AH63" s="369"/>
      <c r="AI63" s="370"/>
      <c r="AJ63" s="371"/>
      <c r="AK63" s="372"/>
      <c r="AL63" s="373"/>
      <c r="AM63" s="374"/>
      <c r="AN63" s="375"/>
      <c r="AO63" s="376"/>
      <c r="AP63" s="688"/>
      <c r="AQ63" s="377"/>
      <c r="AR63" s="378"/>
      <c r="AS63" s="393"/>
      <c r="AT63" s="1141"/>
    </row>
    <row r="64" spans="1:46" s="381" customFormat="1" ht="18.75" customHeight="1">
      <c r="A64" s="893"/>
      <c r="B64" s="349"/>
      <c r="C64" s="383"/>
      <c r="D64" s="349"/>
      <c r="E64" s="349"/>
      <c r="F64" s="349"/>
      <c r="G64" s="349"/>
      <c r="H64" s="384"/>
      <c r="I64" s="385"/>
      <c r="J64" s="352"/>
      <c r="K64" s="390"/>
      <c r="L64" s="391"/>
      <c r="M64" s="398"/>
      <c r="N64" s="701"/>
      <c r="O64" s="686"/>
      <c r="P64" s="355"/>
      <c r="Q64" s="392"/>
      <c r="R64" s="357"/>
      <c r="S64" s="358"/>
      <c r="T64" s="359"/>
      <c r="U64" s="360"/>
      <c r="V64" s="687"/>
      <c r="W64" s="361"/>
      <c r="X64" s="362"/>
      <c r="Y64" s="363"/>
      <c r="Z64" s="364"/>
      <c r="AA64" s="365"/>
      <c r="AB64" s="364"/>
      <c r="AC64" s="366"/>
      <c r="AD64" s="366"/>
      <c r="AE64" s="367"/>
      <c r="AF64" s="368"/>
      <c r="AG64" s="792"/>
      <c r="AH64" s="369"/>
      <c r="AI64" s="370"/>
      <c r="AJ64" s="371"/>
      <c r="AK64" s="372"/>
      <c r="AL64" s="373"/>
      <c r="AM64" s="374"/>
      <c r="AN64" s="375"/>
      <c r="AO64" s="376"/>
      <c r="AP64" s="688"/>
      <c r="AQ64" s="377"/>
      <c r="AR64" s="378"/>
      <c r="AS64" s="893"/>
      <c r="AT64" s="349"/>
    </row>
    <row r="65" spans="1:46" s="381" customFormat="1" ht="18.75" customHeight="1">
      <c r="A65" s="893"/>
      <c r="B65" s="349"/>
      <c r="C65" s="383"/>
      <c r="D65" s="349"/>
      <c r="E65" s="349"/>
      <c r="F65" s="349"/>
      <c r="G65" s="349"/>
      <c r="H65" s="384"/>
      <c r="I65" s="385"/>
      <c r="J65" s="352"/>
      <c r="K65" s="390"/>
      <c r="L65" s="391"/>
      <c r="M65" s="669"/>
      <c r="N65" s="701"/>
      <c r="O65" s="686"/>
      <c r="P65" s="355"/>
      <c r="Q65" s="392"/>
      <c r="R65" s="357"/>
      <c r="S65" s="358"/>
      <c r="T65" s="359"/>
      <c r="U65" s="360"/>
      <c r="V65" s="687"/>
      <c r="W65" s="361"/>
      <c r="X65" s="362"/>
      <c r="Y65" s="363"/>
      <c r="Z65" s="364"/>
      <c r="AA65" s="365"/>
      <c r="AB65" s="364"/>
      <c r="AC65" s="366"/>
      <c r="AD65" s="366"/>
      <c r="AE65" s="367"/>
      <c r="AF65" s="368"/>
      <c r="AG65" s="792"/>
      <c r="AH65" s="369"/>
      <c r="AI65" s="370"/>
      <c r="AJ65" s="371"/>
      <c r="AK65" s="372"/>
      <c r="AL65" s="373"/>
      <c r="AM65" s="374"/>
      <c r="AN65" s="375"/>
      <c r="AO65" s="376"/>
      <c r="AP65" s="688"/>
      <c r="AQ65" s="377"/>
      <c r="AR65" s="378"/>
      <c r="AS65" s="393"/>
      <c r="AT65" s="1141"/>
    </row>
    <row r="66" spans="1:46" s="381" customFormat="1" ht="18.75" customHeight="1">
      <c r="A66" s="893"/>
      <c r="B66" s="349"/>
      <c r="C66" s="383"/>
      <c r="D66" s="349"/>
      <c r="E66" s="349"/>
      <c r="F66" s="349"/>
      <c r="G66" s="349"/>
      <c r="H66" s="384"/>
      <c r="I66" s="385"/>
      <c r="J66" s="352"/>
      <c r="K66" s="390"/>
      <c r="L66" s="391"/>
      <c r="M66" s="398"/>
      <c r="N66" s="701"/>
      <c r="O66" s="686"/>
      <c r="P66" s="355"/>
      <c r="Q66" s="392"/>
      <c r="R66" s="357"/>
      <c r="S66" s="358"/>
      <c r="T66" s="359"/>
      <c r="U66" s="360"/>
      <c r="V66" s="687"/>
      <c r="W66" s="361"/>
      <c r="X66" s="362"/>
      <c r="Y66" s="363"/>
      <c r="Z66" s="364"/>
      <c r="AA66" s="365"/>
      <c r="AB66" s="364"/>
      <c r="AC66" s="366"/>
      <c r="AD66" s="366"/>
      <c r="AE66" s="367"/>
      <c r="AF66" s="368"/>
      <c r="AG66" s="792"/>
      <c r="AH66" s="369"/>
      <c r="AI66" s="370"/>
      <c r="AJ66" s="371"/>
      <c r="AK66" s="372"/>
      <c r="AL66" s="373"/>
      <c r="AM66" s="374"/>
      <c r="AN66" s="375"/>
      <c r="AO66" s="376"/>
      <c r="AP66" s="688"/>
      <c r="AQ66" s="377"/>
      <c r="AR66" s="378"/>
      <c r="AS66" s="393"/>
      <c r="AT66" s="1141"/>
    </row>
    <row r="67" spans="1:46" s="381" customFormat="1" ht="18.75" customHeight="1">
      <c r="A67" s="893"/>
      <c r="B67" s="349"/>
      <c r="C67" s="383"/>
      <c r="D67" s="349"/>
      <c r="E67" s="349"/>
      <c r="F67" s="349"/>
      <c r="G67" s="349"/>
      <c r="H67" s="384"/>
      <c r="I67" s="385"/>
      <c r="J67" s="352"/>
      <c r="K67" s="390"/>
      <c r="L67" s="399"/>
      <c r="M67" s="391"/>
      <c r="N67" s="701"/>
      <c r="O67" s="686"/>
      <c r="P67" s="355"/>
      <c r="Q67" s="392"/>
      <c r="R67" s="357"/>
      <c r="S67" s="358"/>
      <c r="T67" s="359"/>
      <c r="U67" s="360"/>
      <c r="V67" s="687"/>
      <c r="W67" s="361"/>
      <c r="X67" s="362"/>
      <c r="Y67" s="363"/>
      <c r="Z67" s="364"/>
      <c r="AA67" s="365"/>
      <c r="AB67" s="364"/>
      <c r="AC67" s="366"/>
      <c r="AD67" s="366"/>
      <c r="AE67" s="367"/>
      <c r="AF67" s="368"/>
      <c r="AG67" s="792"/>
      <c r="AH67" s="369"/>
      <c r="AI67" s="370"/>
      <c r="AJ67" s="371"/>
      <c r="AK67" s="372"/>
      <c r="AL67" s="373"/>
      <c r="AM67" s="374"/>
      <c r="AN67" s="375"/>
      <c r="AO67" s="376"/>
      <c r="AP67" s="688"/>
      <c r="AQ67" s="377"/>
      <c r="AR67" s="378"/>
      <c r="AS67" s="393"/>
      <c r="AT67" s="1141"/>
    </row>
    <row r="68" spans="1:46" s="381" customFormat="1" ht="18.75" customHeight="1">
      <c r="A68" s="893"/>
      <c r="B68" s="349"/>
      <c r="C68" s="383"/>
      <c r="D68" s="349"/>
      <c r="E68" s="349"/>
      <c r="F68" s="349"/>
      <c r="G68" s="349"/>
      <c r="H68" s="384"/>
      <c r="I68" s="385"/>
      <c r="J68" s="352"/>
      <c r="K68" s="390"/>
      <c r="L68" s="399"/>
      <c r="M68" s="391"/>
      <c r="N68" s="701"/>
      <c r="O68" s="686"/>
      <c r="P68" s="355"/>
      <c r="Q68" s="392"/>
      <c r="R68" s="357"/>
      <c r="S68" s="358"/>
      <c r="T68" s="359"/>
      <c r="U68" s="360"/>
      <c r="V68" s="687"/>
      <c r="W68" s="361"/>
      <c r="X68" s="362"/>
      <c r="Y68" s="363"/>
      <c r="Z68" s="364"/>
      <c r="AA68" s="365"/>
      <c r="AB68" s="364"/>
      <c r="AC68" s="366"/>
      <c r="AD68" s="366"/>
      <c r="AE68" s="367"/>
      <c r="AF68" s="368"/>
      <c r="AG68" s="792"/>
      <c r="AH68" s="369"/>
      <c r="AI68" s="370"/>
      <c r="AJ68" s="371"/>
      <c r="AK68" s="372"/>
      <c r="AL68" s="373"/>
      <c r="AM68" s="374"/>
      <c r="AN68" s="375"/>
      <c r="AO68" s="376"/>
      <c r="AP68" s="688"/>
      <c r="AQ68" s="377"/>
      <c r="AR68" s="378"/>
      <c r="AS68" s="393"/>
      <c r="AT68" s="1141"/>
    </row>
    <row r="69" spans="1:46" s="381" customFormat="1" ht="19.5" customHeight="1">
      <c r="A69" s="893"/>
      <c r="B69" s="349"/>
      <c r="C69" s="383"/>
      <c r="D69" s="349"/>
      <c r="E69" s="349"/>
      <c r="F69" s="349"/>
      <c r="G69" s="349"/>
      <c r="H69" s="384"/>
      <c r="I69" s="385"/>
      <c r="J69" s="352"/>
      <c r="K69" s="390"/>
      <c r="L69" s="399"/>
      <c r="M69" s="391"/>
      <c r="N69" s="701"/>
      <c r="O69" s="686"/>
      <c r="P69" s="355"/>
      <c r="Q69" s="392"/>
      <c r="R69" s="357"/>
      <c r="S69" s="358"/>
      <c r="T69" s="359"/>
      <c r="U69" s="360"/>
      <c r="V69" s="687"/>
      <c r="W69" s="361"/>
      <c r="X69" s="362"/>
      <c r="Y69" s="363"/>
      <c r="Z69" s="364"/>
      <c r="AA69" s="365"/>
      <c r="AB69" s="364"/>
      <c r="AC69" s="366"/>
      <c r="AD69" s="366"/>
      <c r="AE69" s="367"/>
      <c r="AF69" s="368"/>
      <c r="AG69" s="792"/>
      <c r="AH69" s="369"/>
      <c r="AI69" s="370"/>
      <c r="AJ69" s="371"/>
      <c r="AK69" s="372"/>
      <c r="AL69" s="373"/>
      <c r="AM69" s="374"/>
      <c r="AN69" s="375"/>
      <c r="AO69" s="376"/>
      <c r="AP69" s="688"/>
      <c r="AQ69" s="377"/>
      <c r="AR69" s="378"/>
      <c r="AS69" s="393"/>
      <c r="AT69" s="1141"/>
    </row>
    <row r="70" spans="1:46" s="381" customFormat="1" ht="18.75" customHeight="1">
      <c r="A70" s="893"/>
      <c r="B70" s="349"/>
      <c r="C70" s="383"/>
      <c r="D70" s="349"/>
      <c r="E70" s="349"/>
      <c r="F70" s="349"/>
      <c r="G70" s="349"/>
      <c r="H70" s="384"/>
      <c r="I70" s="385"/>
      <c r="J70" s="352"/>
      <c r="K70" s="390"/>
      <c r="L70" s="399"/>
      <c r="M70" s="391"/>
      <c r="N70" s="701"/>
      <c r="O70" s="686"/>
      <c r="P70" s="355"/>
      <c r="Q70" s="392"/>
      <c r="R70" s="357"/>
      <c r="S70" s="358"/>
      <c r="T70" s="359"/>
      <c r="U70" s="360"/>
      <c r="V70" s="687"/>
      <c r="W70" s="361"/>
      <c r="X70" s="362"/>
      <c r="Y70" s="363"/>
      <c r="Z70" s="364"/>
      <c r="AA70" s="365"/>
      <c r="AB70" s="364"/>
      <c r="AC70" s="366"/>
      <c r="AD70" s="366"/>
      <c r="AE70" s="367"/>
      <c r="AF70" s="368"/>
      <c r="AG70" s="792"/>
      <c r="AH70" s="369"/>
      <c r="AI70" s="370"/>
      <c r="AJ70" s="371"/>
      <c r="AK70" s="372"/>
      <c r="AL70" s="373"/>
      <c r="AM70" s="374"/>
      <c r="AN70" s="375"/>
      <c r="AO70" s="376"/>
      <c r="AP70" s="688"/>
      <c r="AQ70" s="377"/>
      <c r="AR70" s="378"/>
      <c r="AS70" s="393"/>
      <c r="AT70" s="1141"/>
    </row>
    <row r="71" spans="1:46" s="381" customFormat="1" ht="18" customHeight="1">
      <c r="A71" s="893"/>
      <c r="B71" s="349"/>
      <c r="C71" s="383"/>
      <c r="D71" s="349"/>
      <c r="E71" s="349"/>
      <c r="F71" s="349"/>
      <c r="G71" s="349"/>
      <c r="H71" s="384"/>
      <c r="I71" s="385"/>
      <c r="J71" s="352"/>
      <c r="K71" s="390"/>
      <c r="L71" s="399"/>
      <c r="M71" s="391"/>
      <c r="N71" s="701"/>
      <c r="O71" s="686"/>
      <c r="P71" s="355"/>
      <c r="Q71" s="392"/>
      <c r="R71" s="357"/>
      <c r="S71" s="358"/>
      <c r="T71" s="359"/>
      <c r="U71" s="360"/>
      <c r="V71" s="687"/>
      <c r="W71" s="361"/>
      <c r="X71" s="362"/>
      <c r="Y71" s="363"/>
      <c r="Z71" s="364"/>
      <c r="AA71" s="365"/>
      <c r="AB71" s="364"/>
      <c r="AC71" s="366"/>
      <c r="AD71" s="366"/>
      <c r="AE71" s="367"/>
      <c r="AF71" s="368"/>
      <c r="AG71" s="792"/>
      <c r="AH71" s="369"/>
      <c r="AI71" s="370"/>
      <c r="AJ71" s="371"/>
      <c r="AK71" s="372"/>
      <c r="AL71" s="373"/>
      <c r="AM71" s="374"/>
      <c r="AN71" s="375"/>
      <c r="AO71" s="376"/>
      <c r="AP71" s="688"/>
      <c r="AQ71" s="377"/>
      <c r="AR71" s="378"/>
      <c r="AS71" s="393"/>
      <c r="AT71" s="1141"/>
    </row>
    <row r="72" spans="1:46" s="381" customFormat="1" ht="15.75" customHeight="1">
      <c r="A72" s="893"/>
      <c r="B72" s="349"/>
      <c r="C72" s="383"/>
      <c r="D72" s="349"/>
      <c r="E72" s="349"/>
      <c r="F72" s="349"/>
      <c r="G72" s="349"/>
      <c r="H72" s="384"/>
      <c r="I72" s="385"/>
      <c r="J72" s="352"/>
      <c r="K72" s="390"/>
      <c r="L72" s="399"/>
      <c r="M72" s="391"/>
      <c r="N72" s="701"/>
      <c r="O72" s="686"/>
      <c r="P72" s="355"/>
      <c r="Q72" s="392"/>
      <c r="R72" s="357"/>
      <c r="S72" s="358"/>
      <c r="T72" s="359"/>
      <c r="U72" s="360"/>
      <c r="V72" s="687"/>
      <c r="W72" s="361"/>
      <c r="X72" s="362"/>
      <c r="Y72" s="363"/>
      <c r="Z72" s="364"/>
      <c r="AA72" s="365"/>
      <c r="AB72" s="364"/>
      <c r="AC72" s="366"/>
      <c r="AD72" s="366"/>
      <c r="AE72" s="367"/>
      <c r="AF72" s="368"/>
      <c r="AG72" s="792"/>
      <c r="AH72" s="369"/>
      <c r="AI72" s="370"/>
      <c r="AJ72" s="371"/>
      <c r="AK72" s="372"/>
      <c r="AL72" s="373"/>
      <c r="AM72" s="374"/>
      <c r="AN72" s="375"/>
      <c r="AO72" s="376"/>
      <c r="AP72" s="688"/>
      <c r="AQ72" s="377"/>
      <c r="AR72" s="378"/>
      <c r="AS72" s="393"/>
      <c r="AT72" s="1141"/>
    </row>
    <row r="73" spans="1:46" s="381" customFormat="1" ht="17.25" customHeight="1">
      <c r="A73" s="893"/>
      <c r="B73" s="349"/>
      <c r="C73" s="383"/>
      <c r="D73" s="349"/>
      <c r="E73" s="349"/>
      <c r="F73" s="349"/>
      <c r="G73" s="349"/>
      <c r="H73" s="384"/>
      <c r="I73" s="385"/>
      <c r="J73" s="352"/>
      <c r="K73" s="390"/>
      <c r="L73" s="399"/>
      <c r="M73" s="391"/>
      <c r="N73" s="701"/>
      <c r="O73" s="686"/>
      <c r="P73" s="355"/>
      <c r="Q73" s="392"/>
      <c r="R73" s="357"/>
      <c r="S73" s="358"/>
      <c r="T73" s="359"/>
      <c r="U73" s="360"/>
      <c r="V73" s="687"/>
      <c r="W73" s="361"/>
      <c r="X73" s="362"/>
      <c r="Y73" s="363"/>
      <c r="Z73" s="364"/>
      <c r="AA73" s="365"/>
      <c r="AB73" s="364"/>
      <c r="AC73" s="366"/>
      <c r="AD73" s="366"/>
      <c r="AE73" s="367"/>
      <c r="AF73" s="368"/>
      <c r="AG73" s="792"/>
      <c r="AH73" s="369"/>
      <c r="AI73" s="370"/>
      <c r="AJ73" s="371"/>
      <c r="AK73" s="372"/>
      <c r="AL73" s="373"/>
      <c r="AM73" s="374"/>
      <c r="AN73" s="375"/>
      <c r="AO73" s="376"/>
      <c r="AP73" s="688"/>
      <c r="AQ73" s="377"/>
      <c r="AR73" s="378"/>
      <c r="AS73" s="393"/>
      <c r="AT73" s="1141"/>
    </row>
    <row r="74" spans="1:46" s="381" customFormat="1" ht="15.75" customHeight="1">
      <c r="A74" s="893"/>
      <c r="B74" s="349"/>
      <c r="C74" s="383"/>
      <c r="D74" s="349"/>
      <c r="E74" s="349"/>
      <c r="F74" s="349"/>
      <c r="G74" s="349"/>
      <c r="H74" s="384"/>
      <c r="I74" s="385"/>
      <c r="J74" s="352"/>
      <c r="K74" s="390"/>
      <c r="L74" s="399"/>
      <c r="M74" s="391"/>
      <c r="N74" s="701"/>
      <c r="O74" s="686"/>
      <c r="P74" s="355"/>
      <c r="Q74" s="392"/>
      <c r="R74" s="357"/>
      <c r="S74" s="358"/>
      <c r="T74" s="359"/>
      <c r="U74" s="360"/>
      <c r="V74" s="687"/>
      <c r="W74" s="361"/>
      <c r="X74" s="362"/>
      <c r="Y74" s="363"/>
      <c r="Z74" s="364"/>
      <c r="AA74" s="365"/>
      <c r="AB74" s="364"/>
      <c r="AC74" s="366"/>
      <c r="AD74" s="366"/>
      <c r="AE74" s="367"/>
      <c r="AF74" s="368"/>
      <c r="AG74" s="792"/>
      <c r="AH74" s="369"/>
      <c r="AI74" s="370"/>
      <c r="AJ74" s="371"/>
      <c r="AK74" s="372"/>
      <c r="AL74" s="373"/>
      <c r="AM74" s="374"/>
      <c r="AN74" s="375"/>
      <c r="AO74" s="376"/>
      <c r="AP74" s="688"/>
      <c r="AQ74" s="377"/>
      <c r="AR74" s="378"/>
      <c r="AS74" s="393"/>
      <c r="AT74" s="1141"/>
    </row>
    <row r="75" spans="1:46" s="381" customFormat="1" ht="17.25" customHeight="1">
      <c r="A75" s="893"/>
      <c r="B75" s="349"/>
      <c r="C75" s="383"/>
      <c r="D75" s="349"/>
      <c r="E75" s="349"/>
      <c r="F75" s="349"/>
      <c r="G75" s="349"/>
      <c r="H75" s="384"/>
      <c r="I75" s="385"/>
      <c r="J75" s="352"/>
      <c r="K75" s="390"/>
      <c r="L75" s="391"/>
      <c r="M75" s="391"/>
      <c r="N75" s="701"/>
      <c r="O75" s="686"/>
      <c r="P75" s="355"/>
      <c r="Q75" s="392"/>
      <c r="R75" s="357"/>
      <c r="S75" s="358"/>
      <c r="T75" s="359"/>
      <c r="U75" s="360"/>
      <c r="V75" s="687"/>
      <c r="W75" s="361"/>
      <c r="X75" s="362"/>
      <c r="Y75" s="363"/>
      <c r="Z75" s="364"/>
      <c r="AA75" s="365"/>
      <c r="AB75" s="364"/>
      <c r="AC75" s="366"/>
      <c r="AD75" s="366"/>
      <c r="AE75" s="367"/>
      <c r="AF75" s="368"/>
      <c r="AG75" s="792"/>
      <c r="AH75" s="369"/>
      <c r="AI75" s="370"/>
      <c r="AJ75" s="371"/>
      <c r="AK75" s="372"/>
      <c r="AL75" s="373"/>
      <c r="AM75" s="374"/>
      <c r="AN75" s="375"/>
      <c r="AO75" s="376"/>
      <c r="AP75" s="688"/>
      <c r="AQ75" s="377"/>
      <c r="AR75" s="378"/>
      <c r="AS75" s="893"/>
      <c r="AT75" s="349"/>
    </row>
    <row r="76" spans="1:46" s="381" customFormat="1" ht="16.5" customHeight="1">
      <c r="A76" s="893"/>
      <c r="B76" s="868"/>
      <c r="C76" s="383"/>
      <c r="D76" s="349"/>
      <c r="E76" s="349"/>
      <c r="F76" s="349"/>
      <c r="G76" s="349"/>
      <c r="H76" s="384"/>
      <c r="I76" s="385"/>
      <c r="J76" s="352"/>
      <c r="K76" s="390"/>
      <c r="L76" s="391"/>
      <c r="M76" s="701"/>
      <c r="N76" s="701"/>
      <c r="O76" s="686"/>
      <c r="P76" s="355"/>
      <c r="Q76" s="392"/>
      <c r="R76" s="357"/>
      <c r="S76" s="358"/>
      <c r="T76" s="359"/>
      <c r="U76" s="360"/>
      <c r="V76" s="687"/>
      <c r="W76" s="361"/>
      <c r="X76" s="362"/>
      <c r="Y76" s="363"/>
      <c r="Z76" s="364"/>
      <c r="AA76" s="365"/>
      <c r="AB76" s="364"/>
      <c r="AC76" s="366"/>
      <c r="AD76" s="366"/>
      <c r="AE76" s="367"/>
      <c r="AF76" s="368"/>
      <c r="AG76" s="792"/>
      <c r="AH76" s="369"/>
      <c r="AI76" s="370"/>
      <c r="AJ76" s="371"/>
      <c r="AK76" s="372"/>
      <c r="AL76" s="373"/>
      <c r="AM76" s="374"/>
      <c r="AN76" s="375"/>
      <c r="AO76" s="376"/>
      <c r="AP76" s="688"/>
      <c r="AQ76" s="377"/>
      <c r="AR76" s="378"/>
      <c r="AS76" s="393"/>
      <c r="AT76" s="1141"/>
    </row>
    <row r="77" spans="1:46" s="381" customFormat="1" ht="16.5" customHeight="1">
      <c r="A77" s="893"/>
      <c r="B77" s="349"/>
      <c r="C77" s="383"/>
      <c r="D77" s="349"/>
      <c r="E77" s="349"/>
      <c r="F77" s="349"/>
      <c r="G77" s="349"/>
      <c r="H77" s="384"/>
      <c r="I77" s="385"/>
      <c r="J77" s="352"/>
      <c r="K77" s="390"/>
      <c r="L77" s="399"/>
      <c r="M77" s="391"/>
      <c r="N77" s="701"/>
      <c r="O77" s="686"/>
      <c r="P77" s="355"/>
      <c r="Q77" s="392"/>
      <c r="R77" s="357"/>
      <c r="S77" s="358"/>
      <c r="T77" s="359"/>
      <c r="U77" s="360"/>
      <c r="V77" s="687"/>
      <c r="W77" s="361"/>
      <c r="X77" s="362"/>
      <c r="Y77" s="363"/>
      <c r="Z77" s="364"/>
      <c r="AA77" s="365"/>
      <c r="AB77" s="364"/>
      <c r="AC77" s="366"/>
      <c r="AD77" s="366"/>
      <c r="AE77" s="367"/>
      <c r="AF77" s="368"/>
      <c r="AG77" s="792"/>
      <c r="AH77" s="369"/>
      <c r="AI77" s="370"/>
      <c r="AJ77" s="371"/>
      <c r="AK77" s="372"/>
      <c r="AL77" s="373"/>
      <c r="AM77" s="374"/>
      <c r="AN77" s="375"/>
      <c r="AO77" s="376"/>
      <c r="AP77" s="688"/>
      <c r="AQ77" s="377"/>
      <c r="AR77" s="378"/>
      <c r="AS77" s="393"/>
      <c r="AT77" s="1141"/>
    </row>
    <row r="78" spans="1:46" s="381" customFormat="1" ht="15.75" customHeight="1">
      <c r="A78" s="893"/>
      <c r="B78" s="349"/>
      <c r="C78" s="383"/>
      <c r="D78" s="349"/>
      <c r="E78" s="349"/>
      <c r="F78" s="349"/>
      <c r="G78" s="349"/>
      <c r="H78" s="384"/>
      <c r="I78" s="385"/>
      <c r="J78" s="352"/>
      <c r="K78" s="390"/>
      <c r="L78" s="391"/>
      <c r="M78" s="396"/>
      <c r="N78" s="701"/>
      <c r="O78" s="686"/>
      <c r="P78" s="355"/>
      <c r="Q78" s="392"/>
      <c r="R78" s="357"/>
      <c r="S78" s="358"/>
      <c r="T78" s="359"/>
      <c r="U78" s="360"/>
      <c r="V78" s="687"/>
      <c r="W78" s="361"/>
      <c r="X78" s="362"/>
      <c r="Y78" s="363"/>
      <c r="Z78" s="364"/>
      <c r="AA78" s="365"/>
      <c r="AB78" s="364"/>
      <c r="AC78" s="366"/>
      <c r="AD78" s="366"/>
      <c r="AE78" s="367"/>
      <c r="AF78" s="368"/>
      <c r="AG78" s="792"/>
      <c r="AH78" s="369"/>
      <c r="AI78" s="370"/>
      <c r="AJ78" s="371"/>
      <c r="AK78" s="372"/>
      <c r="AL78" s="373"/>
      <c r="AM78" s="374"/>
      <c r="AN78" s="375"/>
      <c r="AO78" s="376"/>
      <c r="AP78" s="688"/>
      <c r="AQ78" s="377"/>
      <c r="AR78" s="378"/>
      <c r="AS78" s="393"/>
      <c r="AT78" s="1141"/>
    </row>
    <row r="79" spans="1:46" s="381" customFormat="1" ht="16.5" customHeight="1">
      <c r="A79" s="893"/>
      <c r="B79" s="349"/>
      <c r="C79" s="383"/>
      <c r="D79" s="349"/>
      <c r="E79" s="349"/>
      <c r="F79" s="349"/>
      <c r="G79" s="349"/>
      <c r="H79" s="384"/>
      <c r="I79" s="385"/>
      <c r="J79" s="352"/>
      <c r="K79" s="390"/>
      <c r="L79" s="391"/>
      <c r="M79" s="396"/>
      <c r="N79" s="701"/>
      <c r="O79" s="686"/>
      <c r="P79" s="355"/>
      <c r="Q79" s="392"/>
      <c r="R79" s="357"/>
      <c r="S79" s="358"/>
      <c r="T79" s="359"/>
      <c r="U79" s="360"/>
      <c r="V79" s="687"/>
      <c r="W79" s="361"/>
      <c r="X79" s="362"/>
      <c r="Y79" s="363"/>
      <c r="Z79" s="364"/>
      <c r="AA79" s="365"/>
      <c r="AB79" s="364"/>
      <c r="AC79" s="366"/>
      <c r="AD79" s="366"/>
      <c r="AE79" s="367"/>
      <c r="AF79" s="368"/>
      <c r="AG79" s="792"/>
      <c r="AH79" s="369"/>
      <c r="AI79" s="370"/>
      <c r="AJ79" s="371"/>
      <c r="AK79" s="372"/>
      <c r="AL79" s="373"/>
      <c r="AM79" s="374"/>
      <c r="AN79" s="375"/>
      <c r="AO79" s="376"/>
      <c r="AP79" s="688"/>
      <c r="AQ79" s="377"/>
      <c r="AR79" s="378"/>
      <c r="AS79" s="393"/>
      <c r="AT79" s="1141"/>
    </row>
    <row r="80" spans="1:46" s="381" customFormat="1" ht="15" customHeight="1">
      <c r="A80" s="893"/>
      <c r="B80" s="349"/>
      <c r="C80" s="383"/>
      <c r="D80" s="349"/>
      <c r="E80" s="349"/>
      <c r="F80" s="349"/>
      <c r="G80" s="349"/>
      <c r="H80" s="384"/>
      <c r="I80" s="385"/>
      <c r="J80" s="352"/>
      <c r="K80" s="390"/>
      <c r="L80" s="391"/>
      <c r="M80" s="396"/>
      <c r="N80" s="701"/>
      <c r="O80" s="686"/>
      <c r="P80" s="355"/>
      <c r="Q80" s="392"/>
      <c r="R80" s="357"/>
      <c r="S80" s="358"/>
      <c r="T80" s="359"/>
      <c r="U80" s="360"/>
      <c r="V80" s="687"/>
      <c r="W80" s="361"/>
      <c r="X80" s="362"/>
      <c r="Y80" s="363"/>
      <c r="Z80" s="364"/>
      <c r="AA80" s="365"/>
      <c r="AB80" s="364"/>
      <c r="AC80" s="366"/>
      <c r="AD80" s="366"/>
      <c r="AE80" s="367"/>
      <c r="AF80" s="368"/>
      <c r="AG80" s="792"/>
      <c r="AH80" s="369"/>
      <c r="AI80" s="370"/>
      <c r="AJ80" s="371"/>
      <c r="AK80" s="372"/>
      <c r="AL80" s="373"/>
      <c r="AM80" s="374"/>
      <c r="AN80" s="375"/>
      <c r="AO80" s="376"/>
      <c r="AP80" s="688"/>
      <c r="AQ80" s="377"/>
      <c r="AR80" s="378"/>
      <c r="AS80" s="393"/>
      <c r="AT80" s="1141"/>
    </row>
    <row r="81" spans="1:51" s="381" customFormat="1" ht="16.5" customHeight="1">
      <c r="A81" s="893"/>
      <c r="B81" s="349"/>
      <c r="C81" s="383"/>
      <c r="D81" s="349"/>
      <c r="E81" s="349"/>
      <c r="F81" s="349"/>
      <c r="G81" s="349"/>
      <c r="H81" s="384"/>
      <c r="I81" s="385"/>
      <c r="J81" s="352"/>
      <c r="K81" s="390"/>
      <c r="L81" s="391"/>
      <c r="M81" s="396"/>
      <c r="N81" s="701"/>
      <c r="O81" s="686"/>
      <c r="P81" s="355"/>
      <c r="Q81" s="392"/>
      <c r="R81" s="357"/>
      <c r="S81" s="358"/>
      <c r="T81" s="359"/>
      <c r="U81" s="360"/>
      <c r="V81" s="687"/>
      <c r="W81" s="361"/>
      <c r="X81" s="362"/>
      <c r="Y81" s="363"/>
      <c r="Z81" s="364"/>
      <c r="AA81" s="365"/>
      <c r="AB81" s="364"/>
      <c r="AC81" s="366"/>
      <c r="AD81" s="366"/>
      <c r="AE81" s="367"/>
      <c r="AF81" s="368"/>
      <c r="AG81" s="792"/>
      <c r="AH81" s="369"/>
      <c r="AI81" s="370"/>
      <c r="AJ81" s="371"/>
      <c r="AK81" s="372"/>
      <c r="AL81" s="373"/>
      <c r="AM81" s="374"/>
      <c r="AN81" s="375"/>
      <c r="AO81" s="376"/>
      <c r="AP81" s="688"/>
      <c r="AQ81" s="377"/>
      <c r="AR81" s="378"/>
      <c r="AS81" s="393"/>
      <c r="AT81" s="1141"/>
    </row>
    <row r="82" spans="1:51" s="381" customFormat="1" ht="18.75" customHeight="1">
      <c r="A82" s="893"/>
      <c r="B82" s="349"/>
      <c r="C82" s="383"/>
      <c r="D82" s="349"/>
      <c r="E82" s="349"/>
      <c r="F82" s="349"/>
      <c r="G82" s="349"/>
      <c r="H82" s="384"/>
      <c r="I82" s="385"/>
      <c r="J82" s="352"/>
      <c r="K82" s="390"/>
      <c r="L82" s="391"/>
      <c r="M82" s="701"/>
      <c r="N82" s="701"/>
      <c r="O82" s="686"/>
      <c r="P82" s="355"/>
      <c r="Q82" s="392"/>
      <c r="R82" s="357"/>
      <c r="S82" s="358"/>
      <c r="T82" s="359"/>
      <c r="U82" s="360"/>
      <c r="V82" s="687"/>
      <c r="W82" s="361"/>
      <c r="X82" s="362"/>
      <c r="Y82" s="363"/>
      <c r="Z82" s="364"/>
      <c r="AA82" s="365"/>
      <c r="AB82" s="364"/>
      <c r="AC82" s="366"/>
      <c r="AD82" s="366"/>
      <c r="AE82" s="367"/>
      <c r="AF82" s="368"/>
      <c r="AG82" s="792"/>
      <c r="AH82" s="369"/>
      <c r="AI82" s="370"/>
      <c r="AJ82" s="371"/>
      <c r="AK82" s="372"/>
      <c r="AL82" s="373"/>
      <c r="AM82" s="374"/>
      <c r="AN82" s="375"/>
      <c r="AO82" s="376"/>
      <c r="AP82" s="688"/>
      <c r="AQ82" s="377"/>
      <c r="AR82" s="378"/>
      <c r="AS82" s="393"/>
      <c r="AT82" s="1141"/>
    </row>
    <row r="83" spans="1:51" s="381" customFormat="1" ht="18.75" customHeight="1">
      <c r="A83" s="893"/>
      <c r="B83" s="349"/>
      <c r="C83" s="383"/>
      <c r="D83" s="349"/>
      <c r="E83" s="349"/>
      <c r="F83" s="349"/>
      <c r="G83" s="349"/>
      <c r="H83" s="384"/>
      <c r="I83" s="385"/>
      <c r="J83" s="352"/>
      <c r="K83" s="390"/>
      <c r="L83" s="391"/>
      <c r="M83" s="701"/>
      <c r="N83" s="701"/>
      <c r="O83" s="686"/>
      <c r="P83" s="355"/>
      <c r="Q83" s="392"/>
      <c r="R83" s="357"/>
      <c r="S83" s="358"/>
      <c r="T83" s="359"/>
      <c r="U83" s="360"/>
      <c r="V83" s="687"/>
      <c r="W83" s="361"/>
      <c r="X83" s="362"/>
      <c r="Y83" s="363"/>
      <c r="Z83" s="364"/>
      <c r="AA83" s="365"/>
      <c r="AB83" s="364"/>
      <c r="AC83" s="366"/>
      <c r="AD83" s="366"/>
      <c r="AE83" s="367"/>
      <c r="AF83" s="368"/>
      <c r="AG83" s="792"/>
      <c r="AH83" s="369"/>
      <c r="AI83" s="370"/>
      <c r="AJ83" s="371"/>
      <c r="AK83" s="372"/>
      <c r="AL83" s="373"/>
      <c r="AM83" s="374"/>
      <c r="AN83" s="375"/>
      <c r="AO83" s="376"/>
      <c r="AP83" s="688"/>
      <c r="AQ83" s="377"/>
      <c r="AR83" s="378"/>
      <c r="AS83" s="393"/>
      <c r="AT83" s="1141"/>
    </row>
    <row r="84" spans="1:51" s="381" customFormat="1" ht="15.75" customHeight="1">
      <c r="A84" s="893"/>
      <c r="B84" s="349"/>
      <c r="C84" s="383"/>
      <c r="D84" s="349"/>
      <c r="E84" s="349"/>
      <c r="F84" s="349"/>
      <c r="G84" s="349"/>
      <c r="H84" s="384"/>
      <c r="I84" s="385"/>
      <c r="J84" s="352"/>
      <c r="K84" s="390"/>
      <c r="L84" s="399"/>
      <c r="M84" s="391"/>
      <c r="N84" s="701"/>
      <c r="O84" s="686"/>
      <c r="P84" s="355"/>
      <c r="Q84" s="392"/>
      <c r="R84" s="357"/>
      <c r="S84" s="358"/>
      <c r="T84" s="359"/>
      <c r="U84" s="360"/>
      <c r="V84" s="687"/>
      <c r="W84" s="361"/>
      <c r="X84" s="362"/>
      <c r="Y84" s="363"/>
      <c r="Z84" s="364"/>
      <c r="AA84" s="365"/>
      <c r="AB84" s="364"/>
      <c r="AC84" s="366"/>
      <c r="AD84" s="366"/>
      <c r="AE84" s="367"/>
      <c r="AF84" s="368"/>
      <c r="AG84" s="792"/>
      <c r="AH84" s="369"/>
      <c r="AI84" s="370"/>
      <c r="AJ84" s="371"/>
      <c r="AK84" s="372"/>
      <c r="AL84" s="373"/>
      <c r="AM84" s="374"/>
      <c r="AN84" s="375"/>
      <c r="AO84" s="376"/>
      <c r="AP84" s="688"/>
      <c r="AQ84" s="377"/>
      <c r="AR84" s="378"/>
      <c r="AS84" s="393"/>
      <c r="AT84" s="1141"/>
    </row>
    <row r="85" spans="1:51" s="381" customFormat="1" ht="15.75" customHeight="1">
      <c r="A85" s="893"/>
      <c r="B85" s="349"/>
      <c r="C85" s="383"/>
      <c r="D85" s="349"/>
      <c r="E85" s="349"/>
      <c r="F85" s="349"/>
      <c r="G85" s="349"/>
      <c r="H85" s="384"/>
      <c r="I85" s="385"/>
      <c r="J85" s="352"/>
      <c r="K85" s="390"/>
      <c r="L85" s="399"/>
      <c r="M85" s="391"/>
      <c r="N85" s="701"/>
      <c r="O85" s="686"/>
      <c r="P85" s="355"/>
      <c r="Q85" s="392"/>
      <c r="R85" s="357"/>
      <c r="S85" s="358"/>
      <c r="T85" s="359"/>
      <c r="U85" s="360"/>
      <c r="V85" s="687"/>
      <c r="W85" s="361"/>
      <c r="X85" s="362"/>
      <c r="Y85" s="363"/>
      <c r="Z85" s="364"/>
      <c r="AA85" s="365"/>
      <c r="AB85" s="364"/>
      <c r="AC85" s="366"/>
      <c r="AD85" s="366"/>
      <c r="AE85" s="367"/>
      <c r="AF85" s="368"/>
      <c r="AG85" s="792"/>
      <c r="AH85" s="369"/>
      <c r="AI85" s="370"/>
      <c r="AJ85" s="371"/>
      <c r="AK85" s="372"/>
      <c r="AL85" s="373"/>
      <c r="AM85" s="374"/>
      <c r="AN85" s="375"/>
      <c r="AO85" s="376"/>
      <c r="AP85" s="688"/>
      <c r="AQ85" s="377"/>
      <c r="AR85" s="378"/>
      <c r="AS85" s="393"/>
      <c r="AT85" s="1141"/>
    </row>
    <row r="86" spans="1:51" s="381" customFormat="1" ht="15.75" customHeight="1">
      <c r="A86" s="893"/>
      <c r="B86" s="349"/>
      <c r="C86" s="383"/>
      <c r="D86" s="349"/>
      <c r="E86" s="349"/>
      <c r="F86" s="349"/>
      <c r="G86" s="349"/>
      <c r="H86" s="384"/>
      <c r="I86" s="385"/>
      <c r="J86" s="352"/>
      <c r="K86" s="390"/>
      <c r="L86" s="399"/>
      <c r="M86" s="391"/>
      <c r="N86" s="701"/>
      <c r="O86" s="686"/>
      <c r="P86" s="355"/>
      <c r="Q86" s="392"/>
      <c r="R86" s="357"/>
      <c r="S86" s="358"/>
      <c r="T86" s="359"/>
      <c r="U86" s="360"/>
      <c r="V86" s="687"/>
      <c r="W86" s="361"/>
      <c r="X86" s="362"/>
      <c r="Y86" s="363"/>
      <c r="Z86" s="364"/>
      <c r="AA86" s="365"/>
      <c r="AB86" s="364"/>
      <c r="AC86" s="366"/>
      <c r="AD86" s="366"/>
      <c r="AE86" s="367"/>
      <c r="AF86" s="368"/>
      <c r="AG86" s="792"/>
      <c r="AH86" s="369"/>
      <c r="AI86" s="370"/>
      <c r="AJ86" s="371"/>
      <c r="AK86" s="372"/>
      <c r="AL86" s="373"/>
      <c r="AM86" s="374"/>
      <c r="AN86" s="375"/>
      <c r="AO86" s="376"/>
      <c r="AP86" s="688"/>
      <c r="AQ86" s="377"/>
      <c r="AR86" s="378"/>
      <c r="AS86" s="393"/>
      <c r="AT86" s="1141"/>
    </row>
    <row r="87" spans="1:51" s="381" customFormat="1" ht="17.25" customHeight="1">
      <c r="A87" s="893"/>
      <c r="B87" s="349"/>
      <c r="C87" s="383"/>
      <c r="D87" s="349"/>
      <c r="E87" s="349"/>
      <c r="F87" s="349"/>
      <c r="G87" s="349"/>
      <c r="H87" s="384"/>
      <c r="I87" s="385"/>
      <c r="J87" s="352"/>
      <c r="K87" s="390"/>
      <c r="L87" s="391"/>
      <c r="M87" s="701"/>
      <c r="N87" s="701"/>
      <c r="O87" s="686"/>
      <c r="P87" s="355"/>
      <c r="Q87" s="392"/>
      <c r="R87" s="357"/>
      <c r="S87" s="358"/>
      <c r="T87" s="359"/>
      <c r="U87" s="360"/>
      <c r="V87" s="687"/>
      <c r="W87" s="361"/>
      <c r="X87" s="362"/>
      <c r="Y87" s="363"/>
      <c r="Z87" s="364"/>
      <c r="AA87" s="365"/>
      <c r="AB87" s="364"/>
      <c r="AC87" s="366"/>
      <c r="AD87" s="366"/>
      <c r="AE87" s="367"/>
      <c r="AF87" s="368"/>
      <c r="AG87" s="792"/>
      <c r="AH87" s="369"/>
      <c r="AI87" s="370"/>
      <c r="AJ87" s="371"/>
      <c r="AK87" s="372"/>
      <c r="AL87" s="373"/>
      <c r="AM87" s="374"/>
      <c r="AN87" s="375"/>
      <c r="AO87" s="376"/>
      <c r="AP87" s="688"/>
      <c r="AQ87" s="377"/>
      <c r="AR87" s="378"/>
      <c r="AS87" s="379"/>
      <c r="AT87" s="380"/>
    </row>
    <row r="88" spans="1:51" s="381" customFormat="1" ht="17.25" customHeight="1">
      <c r="A88" s="893"/>
      <c r="B88" s="349"/>
      <c r="C88" s="383"/>
      <c r="D88" s="349"/>
      <c r="E88" s="349"/>
      <c r="F88" s="349"/>
      <c r="G88" s="349"/>
      <c r="H88" s="384"/>
      <c r="I88" s="385"/>
      <c r="J88" s="352"/>
      <c r="K88" s="390"/>
      <c r="L88" s="391"/>
      <c r="M88" s="701"/>
      <c r="N88" s="701"/>
      <c r="O88" s="686"/>
      <c r="P88" s="355"/>
      <c r="Q88" s="392"/>
      <c r="R88" s="357"/>
      <c r="S88" s="358"/>
      <c r="T88" s="359"/>
      <c r="U88" s="360"/>
      <c r="V88" s="687"/>
      <c r="W88" s="361"/>
      <c r="X88" s="362"/>
      <c r="Y88" s="363"/>
      <c r="Z88" s="364"/>
      <c r="AA88" s="365"/>
      <c r="AB88" s="364"/>
      <c r="AC88" s="366"/>
      <c r="AD88" s="366"/>
      <c r="AE88" s="367"/>
      <c r="AF88" s="368"/>
      <c r="AG88" s="792"/>
      <c r="AH88" s="369"/>
      <c r="AI88" s="370"/>
      <c r="AJ88" s="371"/>
      <c r="AK88" s="372"/>
      <c r="AL88" s="373"/>
      <c r="AM88" s="374"/>
      <c r="AN88" s="375"/>
      <c r="AO88" s="376"/>
      <c r="AP88" s="688"/>
      <c r="AQ88" s="377"/>
      <c r="AR88" s="378"/>
      <c r="AS88" s="379"/>
      <c r="AT88" s="380"/>
    </row>
    <row r="89" spans="1:51" s="381" customFormat="1" ht="18.75" customHeight="1">
      <c r="A89" s="893"/>
      <c r="B89" s="349"/>
      <c r="C89" s="383"/>
      <c r="D89" s="349"/>
      <c r="E89" s="349"/>
      <c r="F89" s="349"/>
      <c r="G89" s="349"/>
      <c r="H89" s="384"/>
      <c r="I89" s="385"/>
      <c r="J89" s="352"/>
      <c r="K89" s="390"/>
      <c r="L89" s="391"/>
      <c r="M89" s="701"/>
      <c r="N89" s="701"/>
      <c r="O89" s="686"/>
      <c r="P89" s="355"/>
      <c r="Q89" s="392"/>
      <c r="R89" s="357"/>
      <c r="S89" s="358"/>
      <c r="T89" s="359"/>
      <c r="U89" s="360"/>
      <c r="V89" s="687"/>
      <c r="W89" s="361"/>
      <c r="X89" s="362"/>
      <c r="Y89" s="363"/>
      <c r="Z89" s="364"/>
      <c r="AA89" s="365"/>
      <c r="AB89" s="364"/>
      <c r="AC89" s="366"/>
      <c r="AD89" s="366"/>
      <c r="AE89" s="367"/>
      <c r="AF89" s="368"/>
      <c r="AG89" s="792"/>
      <c r="AH89" s="369"/>
      <c r="AI89" s="370"/>
      <c r="AJ89" s="371"/>
      <c r="AK89" s="372"/>
      <c r="AL89" s="373"/>
      <c r="AM89" s="374"/>
      <c r="AN89" s="375"/>
      <c r="AO89" s="376"/>
      <c r="AP89" s="688"/>
      <c r="AQ89" s="377"/>
      <c r="AR89" s="378"/>
      <c r="AS89" s="393"/>
      <c r="AT89" s="1141"/>
    </row>
    <row r="90" spans="1:51" s="381" customFormat="1" ht="18.75" customHeight="1">
      <c r="A90" s="893"/>
      <c r="B90" s="349"/>
      <c r="C90" s="383"/>
      <c r="D90" s="349"/>
      <c r="E90" s="349"/>
      <c r="F90" s="349"/>
      <c r="G90" s="349"/>
      <c r="H90" s="384"/>
      <c r="I90" s="385"/>
      <c r="J90" s="352"/>
      <c r="K90" s="390"/>
      <c r="L90" s="391"/>
      <c r="M90" s="701"/>
      <c r="N90" s="701"/>
      <c r="O90" s="686"/>
      <c r="P90" s="355"/>
      <c r="Q90" s="392"/>
      <c r="R90" s="357"/>
      <c r="S90" s="358"/>
      <c r="T90" s="359"/>
      <c r="U90" s="360"/>
      <c r="V90" s="687"/>
      <c r="W90" s="361"/>
      <c r="X90" s="362"/>
      <c r="Y90" s="363"/>
      <c r="Z90" s="364"/>
      <c r="AA90" s="365"/>
      <c r="AB90" s="364"/>
      <c r="AC90" s="366"/>
      <c r="AD90" s="366"/>
      <c r="AE90" s="367"/>
      <c r="AF90" s="368"/>
      <c r="AG90" s="792"/>
      <c r="AH90" s="369"/>
      <c r="AI90" s="370"/>
      <c r="AJ90" s="371"/>
      <c r="AK90" s="372"/>
      <c r="AL90" s="373"/>
      <c r="AM90" s="374"/>
      <c r="AN90" s="375"/>
      <c r="AO90" s="376"/>
      <c r="AP90" s="688"/>
      <c r="AQ90" s="377"/>
      <c r="AR90" s="378"/>
      <c r="AS90" s="393"/>
      <c r="AT90" s="1141"/>
    </row>
    <row r="91" spans="1:51" s="381" customFormat="1" ht="18.75" customHeight="1" thickBot="1">
      <c r="A91" s="346"/>
      <c r="B91" s="349"/>
      <c r="C91" s="383"/>
      <c r="D91" s="349"/>
      <c r="E91" s="349"/>
      <c r="F91" s="349"/>
      <c r="G91" s="349"/>
      <c r="H91" s="384"/>
      <c r="I91" s="385"/>
      <c r="J91" s="352"/>
      <c r="K91" s="390"/>
      <c r="L91" s="391"/>
      <c r="M91" s="701"/>
      <c r="N91" s="701"/>
      <c r="O91" s="686"/>
      <c r="P91" s="355"/>
      <c r="Q91" s="392"/>
      <c r="R91" s="357"/>
      <c r="S91" s="358"/>
      <c r="T91" s="359"/>
      <c r="U91" s="360"/>
      <c r="V91" s="687"/>
      <c r="W91" s="361"/>
      <c r="X91" s="362"/>
      <c r="Y91" s="363"/>
      <c r="Z91" s="364"/>
      <c r="AA91" s="365"/>
      <c r="AB91" s="364"/>
      <c r="AC91" s="366"/>
      <c r="AD91" s="366"/>
      <c r="AE91" s="367"/>
      <c r="AF91" s="368"/>
      <c r="AG91" s="792"/>
      <c r="AH91" s="369"/>
      <c r="AI91" s="370"/>
      <c r="AJ91" s="371"/>
      <c r="AK91" s="372"/>
      <c r="AL91" s="373"/>
      <c r="AM91" s="374"/>
      <c r="AN91" s="375"/>
      <c r="AO91" s="376"/>
      <c r="AP91" s="688"/>
      <c r="AQ91" s="377"/>
      <c r="AR91" s="378"/>
      <c r="AS91" s="393"/>
      <c r="AT91" s="394"/>
    </row>
    <row r="92" spans="1:51" s="433" customFormat="1" ht="18.75" customHeight="1" thickBot="1">
      <c r="A92" s="400" t="s">
        <v>127</v>
      </c>
      <c r="B92" s="401"/>
      <c r="C92" s="401"/>
      <c r="D92" s="401"/>
      <c r="E92" s="401"/>
      <c r="F92" s="401"/>
      <c r="G92" s="401"/>
      <c r="H92" s="401"/>
      <c r="I92" s="402"/>
      <c r="J92" s="403"/>
      <c r="K92" s="404"/>
      <c r="L92" s="404"/>
      <c r="M92" s="404"/>
      <c r="N92" s="404"/>
      <c r="O92" s="405">
        <f>SUM(O7:O91)</f>
        <v>0</v>
      </c>
      <c r="P92" s="406">
        <f>SUM(P7:P91)</f>
        <v>0</v>
      </c>
      <c r="Q92" s="407">
        <f>SUM(Q7:Q91)</f>
        <v>0</v>
      </c>
      <c r="R92" s="408"/>
      <c r="S92" s="409">
        <f>SUM(S7:S91)</f>
        <v>0</v>
      </c>
      <c r="T92" s="404">
        <f>SUM(T7:T91)</f>
        <v>0</v>
      </c>
      <c r="U92" s="410"/>
      <c r="V92" s="411">
        <f>S92+T92+U92</f>
        <v>0</v>
      </c>
      <c r="W92" s="412">
        <f t="shared" ref="W92:AB92" si="0">SUM(W7:W91)</f>
        <v>0</v>
      </c>
      <c r="X92" s="413">
        <f t="shared" si="0"/>
        <v>0</v>
      </c>
      <c r="Y92" s="414">
        <f t="shared" si="0"/>
        <v>0</v>
      </c>
      <c r="Z92" s="415">
        <f t="shared" si="0"/>
        <v>0</v>
      </c>
      <c r="AA92" s="416">
        <f t="shared" si="0"/>
        <v>0</v>
      </c>
      <c r="AB92" s="415">
        <f t="shared" si="0"/>
        <v>0</v>
      </c>
      <c r="AC92" s="417">
        <f>V92+W92+X92</f>
        <v>0</v>
      </c>
      <c r="AD92" s="417">
        <f>V92+W92+Y92+AA92</f>
        <v>0</v>
      </c>
      <c r="AE92" s="418">
        <f>V92+W92+X92+Y92+Z92+AA92+AB92</f>
        <v>0</v>
      </c>
      <c r="AF92" s="419">
        <f>IF(S92&gt;0,O92/S92,0)</f>
        <v>0</v>
      </c>
      <c r="AG92" s="420"/>
      <c r="AH92" s="421"/>
      <c r="AI92" s="422"/>
      <c r="AJ92" s="423"/>
      <c r="AK92" s="424"/>
      <c r="AL92" s="425"/>
      <c r="AM92" s="426"/>
      <c r="AN92" s="427"/>
      <c r="AO92" s="299"/>
      <c r="AP92" s="428"/>
      <c r="AQ92" s="429"/>
      <c r="AR92" s="430"/>
      <c r="AS92" s="431">
        <f>V92-AP92</f>
        <v>0</v>
      </c>
      <c r="AT92" s="432">
        <f>V92-AR92</f>
        <v>0</v>
      </c>
      <c r="AW92" s="434" t="s">
        <v>89</v>
      </c>
      <c r="AX92" s="434" t="s">
        <v>306</v>
      </c>
      <c r="AY92" s="434" t="s">
        <v>90</v>
      </c>
    </row>
    <row r="93" spans="1:51" ht="11.25" customHeight="1" thickBot="1">
      <c r="A93" s="436"/>
      <c r="B93" s="437"/>
      <c r="C93" s="436"/>
      <c r="D93" s="436"/>
      <c r="E93" s="436"/>
      <c r="F93" s="436"/>
      <c r="G93" s="436"/>
      <c r="H93" s="436"/>
      <c r="I93" s="436"/>
      <c r="J93" s="436"/>
      <c r="K93" s="436"/>
      <c r="L93" s="436"/>
      <c r="M93" s="436"/>
      <c r="N93" s="436"/>
      <c r="O93" s="438"/>
      <c r="P93" s="436"/>
      <c r="Q93" s="436"/>
      <c r="R93" s="436"/>
      <c r="S93" s="436"/>
      <c r="T93" s="436"/>
      <c r="U93" s="436"/>
      <c r="V93" s="439"/>
      <c r="W93" s="436"/>
      <c r="X93" s="436"/>
      <c r="Y93" s="436"/>
      <c r="Z93" s="436"/>
      <c r="AA93" s="436"/>
      <c r="AB93" s="436"/>
      <c r="AC93" s="440"/>
      <c r="AD93" s="440"/>
      <c r="AE93" s="441"/>
      <c r="AF93" s="296"/>
      <c r="AG93" s="296"/>
      <c r="AH93" s="442"/>
      <c r="AI93" s="436"/>
      <c r="AJ93" s="436"/>
      <c r="AK93" s="443"/>
      <c r="AL93" s="443"/>
      <c r="AM93" s="298"/>
      <c r="AN93" s="298"/>
      <c r="AO93" s="299"/>
      <c r="AP93" s="444"/>
      <c r="AQ93" s="445"/>
      <c r="AR93" s="446"/>
      <c r="AS93" s="436"/>
      <c r="AT93" s="436"/>
      <c r="AU93" s="177"/>
      <c r="AV93" s="177"/>
      <c r="AW93" s="177"/>
      <c r="AX93" s="177"/>
      <c r="AY93" s="177"/>
    </row>
    <row r="94" spans="1:51" ht="18" hidden="1">
      <c r="A94" s="447" t="s">
        <v>91</v>
      </c>
      <c r="B94" s="177"/>
      <c r="C94" s="177"/>
      <c r="D94" s="177"/>
      <c r="E94" s="177"/>
      <c r="F94" s="177"/>
      <c r="G94" s="177"/>
      <c r="H94" s="177"/>
      <c r="I94" s="177"/>
      <c r="J94" s="177"/>
      <c r="K94" s="177"/>
      <c r="L94" s="177"/>
      <c r="M94" s="177"/>
      <c r="N94" s="177"/>
      <c r="O94" s="177"/>
      <c r="P94" s="177"/>
      <c r="Q94" s="177"/>
      <c r="R94" s="177"/>
      <c r="S94" s="177"/>
      <c r="T94" s="177"/>
      <c r="U94" s="177"/>
      <c r="V94" s="177"/>
      <c r="W94" s="297"/>
      <c r="X94" s="297"/>
      <c r="Y94" s="297"/>
      <c r="Z94" s="177"/>
      <c r="AA94" s="177"/>
      <c r="AB94" s="177"/>
      <c r="AC94" s="177"/>
      <c r="AD94" s="177"/>
      <c r="AE94" s="297"/>
      <c r="AF94" s="296"/>
      <c r="AG94" s="296"/>
      <c r="AH94" s="297"/>
      <c r="AI94" s="177"/>
      <c r="AJ94" s="177"/>
      <c r="AK94" s="190"/>
      <c r="AL94" s="190"/>
      <c r="AM94" s="298"/>
      <c r="AN94" s="298"/>
      <c r="AO94" s="299"/>
      <c r="AP94" s="177"/>
      <c r="AQ94" s="177"/>
      <c r="AR94" s="177"/>
      <c r="AS94" s="448"/>
      <c r="AT94" s="177"/>
      <c r="AU94" s="177"/>
      <c r="AV94" s="177"/>
      <c r="AW94" s="177"/>
      <c r="AX94" s="177"/>
      <c r="AY94" s="177"/>
    </row>
    <row r="95" spans="1:51" s="453" customFormat="1" ht="25.5" hidden="1">
      <c r="A95" s="449" t="s">
        <v>40</v>
      </c>
      <c r="B95" s="449" t="s">
        <v>301</v>
      </c>
      <c r="C95" s="450" t="s">
        <v>128</v>
      </c>
      <c r="D95" s="450" t="s">
        <v>129</v>
      </c>
      <c r="E95" s="450"/>
      <c r="F95" s="450"/>
      <c r="G95" s="450" t="s">
        <v>130</v>
      </c>
      <c r="H95" s="450" t="s">
        <v>131</v>
      </c>
      <c r="I95" s="451" t="s">
        <v>92</v>
      </c>
      <c r="J95" s="449"/>
      <c r="K95" s="452" t="s">
        <v>93</v>
      </c>
      <c r="L95" s="452"/>
      <c r="N95" s="454"/>
      <c r="O95" s="454"/>
      <c r="P95" s="454"/>
      <c r="Q95" s="454"/>
      <c r="R95" s="454"/>
      <c r="S95" s="454"/>
      <c r="T95" s="454"/>
      <c r="Y95" s="455"/>
      <c r="AC95" s="456"/>
      <c r="AD95" s="456"/>
      <c r="AF95" s="457"/>
      <c r="AG95" s="458"/>
      <c r="AJ95" s="459"/>
      <c r="AK95" s="460"/>
      <c r="AL95" s="460"/>
      <c r="AO95" s="461"/>
      <c r="AV95" s="177"/>
      <c r="AW95" s="177"/>
      <c r="AX95" s="177"/>
      <c r="AY95" s="177"/>
    </row>
    <row r="96" spans="1:51" hidden="1">
      <c r="A96" s="462" t="s">
        <v>124</v>
      </c>
      <c r="B96" s="463" t="s">
        <v>99</v>
      </c>
      <c r="C96" s="464">
        <v>-63827.766499999998</v>
      </c>
      <c r="D96" s="465"/>
      <c r="E96" s="466"/>
      <c r="F96" s="467"/>
      <c r="G96" s="466"/>
      <c r="H96" s="467"/>
      <c r="I96" s="468">
        <f t="shared" ref="I96:I115" si="1">SUM(C96:H96)</f>
        <v>-63827.766499999998</v>
      </c>
      <c r="J96" s="469"/>
      <c r="K96" s="470" t="s">
        <v>132</v>
      </c>
      <c r="L96" s="470"/>
      <c r="M96" s="177"/>
      <c r="N96" s="471"/>
      <c r="O96" s="471"/>
      <c r="P96" s="471"/>
      <c r="Q96" s="472"/>
      <c r="R96" s="471"/>
      <c r="S96" s="471"/>
      <c r="T96" s="473"/>
      <c r="U96" s="177"/>
      <c r="V96" s="177"/>
      <c r="W96" s="177"/>
      <c r="X96" s="177"/>
      <c r="Y96" s="177"/>
      <c r="Z96" s="177"/>
      <c r="AA96" s="177"/>
      <c r="AB96" s="177"/>
      <c r="AC96" s="177"/>
      <c r="AD96" s="177"/>
      <c r="AE96" s="177"/>
      <c r="AF96" s="295"/>
      <c r="AG96" s="296"/>
      <c r="AH96" s="177"/>
      <c r="AI96" s="177"/>
      <c r="AJ96" s="297"/>
      <c r="AK96" s="177"/>
      <c r="AL96" s="177"/>
      <c r="AM96" s="297"/>
      <c r="AN96" s="177"/>
      <c r="AO96" s="177"/>
      <c r="AP96" s="297"/>
      <c r="AQ96" s="177"/>
      <c r="AR96" s="177"/>
      <c r="AS96" s="298"/>
      <c r="AT96" s="298"/>
      <c r="AU96" s="177"/>
      <c r="AV96" s="177"/>
      <c r="AW96" s="177"/>
      <c r="AX96" s="177"/>
      <c r="AY96" s="177"/>
    </row>
    <row r="97" spans="1:51" hidden="1">
      <c r="A97" s="462" t="s">
        <v>124</v>
      </c>
      <c r="B97" s="463" t="s">
        <v>99</v>
      </c>
      <c r="C97" s="464">
        <v>121625</v>
      </c>
      <c r="D97" s="465"/>
      <c r="E97" s="466"/>
      <c r="F97" s="467"/>
      <c r="G97" s="466"/>
      <c r="H97" s="467"/>
      <c r="I97" s="468">
        <f t="shared" si="1"/>
        <v>121625</v>
      </c>
      <c r="J97" s="469"/>
      <c r="K97" s="470" t="s">
        <v>133</v>
      </c>
      <c r="L97" s="470"/>
      <c r="M97" s="177"/>
      <c r="N97" s="471"/>
      <c r="O97" s="471"/>
      <c r="P97" s="471"/>
      <c r="Q97" s="472"/>
      <c r="R97" s="471"/>
      <c r="S97" s="471"/>
      <c r="T97" s="473"/>
      <c r="U97" s="177"/>
      <c r="V97" s="177"/>
      <c r="W97" s="177"/>
      <c r="X97" s="177"/>
      <c r="Y97" s="177"/>
      <c r="Z97" s="177"/>
      <c r="AA97" s="177"/>
      <c r="AB97" s="177"/>
      <c r="AC97" s="177"/>
      <c r="AD97" s="177"/>
      <c r="AE97" s="177"/>
      <c r="AF97" s="295"/>
      <c r="AG97" s="296"/>
      <c r="AH97" s="177"/>
      <c r="AI97" s="177"/>
      <c r="AJ97" s="297"/>
      <c r="AK97" s="177"/>
      <c r="AL97" s="177"/>
      <c r="AM97" s="297"/>
      <c r="AN97" s="177"/>
      <c r="AO97" s="177"/>
      <c r="AP97" s="297"/>
      <c r="AQ97" s="177"/>
      <c r="AR97" s="177"/>
      <c r="AS97" s="298"/>
      <c r="AT97" s="298"/>
      <c r="AU97" s="177"/>
      <c r="AV97" s="177"/>
      <c r="AW97" s="177"/>
      <c r="AX97" s="177"/>
      <c r="AY97" s="177"/>
    </row>
    <row r="98" spans="1:51" hidden="1">
      <c r="A98" s="462" t="s">
        <v>124</v>
      </c>
      <c r="B98" s="463" t="s">
        <v>95</v>
      </c>
      <c r="C98" s="464">
        <v>500</v>
      </c>
      <c r="D98" s="465"/>
      <c r="E98" s="466"/>
      <c r="F98" s="467"/>
      <c r="G98" s="466"/>
      <c r="H98" s="467"/>
      <c r="I98" s="468">
        <f t="shared" si="1"/>
        <v>500</v>
      </c>
      <c r="J98" s="469"/>
      <c r="K98" s="470" t="s">
        <v>134</v>
      </c>
      <c r="L98" s="470"/>
      <c r="M98" s="177"/>
      <c r="N98" s="471"/>
      <c r="O98" s="471"/>
      <c r="P98" s="471"/>
      <c r="Q98" s="472"/>
      <c r="R98" s="471"/>
      <c r="S98" s="471"/>
      <c r="T98" s="473"/>
      <c r="U98" s="177"/>
      <c r="V98" s="177"/>
      <c r="W98" s="177"/>
      <c r="X98" s="177"/>
      <c r="Y98" s="177"/>
      <c r="Z98" s="177"/>
      <c r="AA98" s="177"/>
      <c r="AB98" s="177"/>
      <c r="AC98" s="177"/>
      <c r="AD98" s="177"/>
      <c r="AE98" s="177"/>
      <c r="AF98" s="295"/>
      <c r="AG98" s="296"/>
      <c r="AH98" s="177"/>
      <c r="AI98" s="177"/>
      <c r="AJ98" s="297"/>
      <c r="AK98" s="177"/>
      <c r="AL98" s="177"/>
      <c r="AM98" s="297"/>
      <c r="AN98" s="177"/>
      <c r="AO98" s="177"/>
      <c r="AP98" s="297"/>
      <c r="AQ98" s="177"/>
      <c r="AR98" s="177"/>
      <c r="AS98" s="298"/>
      <c r="AT98" s="298"/>
      <c r="AU98" s="177"/>
      <c r="AV98" s="177"/>
      <c r="AW98" s="177"/>
      <c r="AX98" s="177"/>
      <c r="AY98" s="177"/>
    </row>
    <row r="99" spans="1:51" hidden="1">
      <c r="A99" s="462" t="s">
        <v>124</v>
      </c>
      <c r="B99" s="463" t="s">
        <v>95</v>
      </c>
      <c r="C99" s="464">
        <v>12000</v>
      </c>
      <c r="D99" s="465"/>
      <c r="E99" s="466"/>
      <c r="F99" s="467"/>
      <c r="G99" s="466"/>
      <c r="H99" s="467"/>
      <c r="I99" s="468">
        <f t="shared" si="1"/>
        <v>12000</v>
      </c>
      <c r="J99" s="469"/>
      <c r="K99" s="470" t="s">
        <v>135</v>
      </c>
      <c r="L99" s="470"/>
      <c r="M99" s="177"/>
      <c r="N99" s="471"/>
      <c r="O99" s="471"/>
      <c r="P99" s="471"/>
      <c r="Q99" s="472"/>
      <c r="R99" s="471"/>
      <c r="S99" s="471"/>
      <c r="T99" s="473"/>
      <c r="U99" s="177"/>
      <c r="V99" s="177"/>
      <c r="W99" s="177"/>
      <c r="X99" s="177"/>
      <c r="Y99" s="177"/>
      <c r="Z99" s="177"/>
      <c r="AA99" s="177"/>
      <c r="AB99" s="177"/>
      <c r="AC99" s="177"/>
      <c r="AD99" s="177"/>
      <c r="AE99" s="177"/>
      <c r="AF99" s="295"/>
      <c r="AG99" s="296"/>
      <c r="AH99" s="177"/>
      <c r="AI99" s="177"/>
      <c r="AJ99" s="297"/>
      <c r="AK99" s="177"/>
      <c r="AL99" s="177"/>
      <c r="AM99" s="297"/>
      <c r="AN99" s="177"/>
      <c r="AO99" s="177"/>
      <c r="AP99" s="297"/>
      <c r="AQ99" s="177"/>
      <c r="AR99" s="177"/>
      <c r="AS99" s="298"/>
      <c r="AT99" s="298"/>
      <c r="AU99" s="177"/>
      <c r="AV99" s="177"/>
      <c r="AW99" s="177"/>
      <c r="AX99" s="177"/>
      <c r="AY99" s="177"/>
    </row>
    <row r="100" spans="1:51" hidden="1">
      <c r="A100" s="462" t="s">
        <v>124</v>
      </c>
      <c r="B100" s="463" t="s">
        <v>95</v>
      </c>
      <c r="C100" s="464">
        <v>15000</v>
      </c>
      <c r="D100" s="465"/>
      <c r="E100" s="466"/>
      <c r="F100" s="467"/>
      <c r="G100" s="466"/>
      <c r="H100" s="467"/>
      <c r="I100" s="468">
        <f t="shared" si="1"/>
        <v>15000</v>
      </c>
      <c r="J100" s="469"/>
      <c r="K100" s="470" t="s">
        <v>136</v>
      </c>
      <c r="L100" s="470"/>
      <c r="M100" s="177"/>
      <c r="N100" s="471"/>
      <c r="O100" s="471"/>
      <c r="P100" s="471"/>
      <c r="Q100" s="472"/>
      <c r="R100" s="471"/>
      <c r="S100" s="471"/>
      <c r="T100" s="473"/>
      <c r="U100" s="177"/>
      <c r="V100" s="177"/>
      <c r="W100" s="177"/>
      <c r="X100" s="177"/>
      <c r="Y100" s="177"/>
      <c r="Z100" s="177"/>
      <c r="AA100" s="177"/>
      <c r="AB100" s="177"/>
      <c r="AC100" s="177"/>
      <c r="AD100" s="177"/>
      <c r="AE100" s="177"/>
      <c r="AF100" s="295"/>
      <c r="AG100" s="296"/>
      <c r="AH100" s="177"/>
      <c r="AI100" s="177"/>
      <c r="AJ100" s="297"/>
      <c r="AK100" s="177"/>
      <c r="AL100" s="177"/>
      <c r="AM100" s="297"/>
      <c r="AN100" s="177"/>
      <c r="AO100" s="177"/>
      <c r="AP100" s="297"/>
      <c r="AQ100" s="177"/>
      <c r="AR100" s="177"/>
      <c r="AS100" s="298"/>
      <c r="AT100" s="298"/>
      <c r="AU100" s="177"/>
      <c r="AV100" s="177"/>
      <c r="AW100" s="177"/>
      <c r="AX100" s="177"/>
      <c r="AY100" s="177"/>
    </row>
    <row r="101" spans="1:51" hidden="1">
      <c r="A101" s="462" t="s">
        <v>124</v>
      </c>
      <c r="B101" s="463" t="s">
        <v>95</v>
      </c>
      <c r="C101" s="464">
        <v>10000</v>
      </c>
      <c r="D101" s="465"/>
      <c r="E101" s="466"/>
      <c r="F101" s="467"/>
      <c r="G101" s="466"/>
      <c r="H101" s="467"/>
      <c r="I101" s="468">
        <f t="shared" si="1"/>
        <v>10000</v>
      </c>
      <c r="J101" s="469"/>
      <c r="K101" s="470" t="s">
        <v>137</v>
      </c>
      <c r="L101" s="470"/>
      <c r="M101" s="177"/>
      <c r="N101" s="471"/>
      <c r="O101" s="471"/>
      <c r="P101" s="471"/>
      <c r="Q101" s="472"/>
      <c r="R101" s="471"/>
      <c r="S101" s="471"/>
      <c r="T101" s="473"/>
      <c r="U101" s="177"/>
      <c r="V101" s="177"/>
      <c r="W101" s="177"/>
      <c r="X101" s="177"/>
      <c r="Y101" s="177"/>
      <c r="Z101" s="177"/>
      <c r="AA101" s="177"/>
      <c r="AB101" s="177"/>
      <c r="AC101" s="177"/>
      <c r="AD101" s="177"/>
      <c r="AE101" s="177"/>
      <c r="AF101" s="295"/>
      <c r="AG101" s="296"/>
      <c r="AH101" s="177"/>
      <c r="AI101" s="177"/>
      <c r="AJ101" s="297"/>
      <c r="AK101" s="177"/>
      <c r="AL101" s="177"/>
      <c r="AM101" s="297"/>
      <c r="AN101" s="177"/>
      <c r="AO101" s="177"/>
      <c r="AP101" s="297"/>
      <c r="AQ101" s="177"/>
      <c r="AR101" s="177"/>
      <c r="AS101" s="298"/>
      <c r="AT101" s="298"/>
      <c r="AU101" s="177"/>
      <c r="AV101" s="177"/>
    </row>
    <row r="102" spans="1:51" hidden="1">
      <c r="A102" s="474" t="s">
        <v>122</v>
      </c>
      <c r="B102" s="463" t="s">
        <v>99</v>
      </c>
      <c r="C102" s="464">
        <f>15000*3.11</f>
        <v>46650</v>
      </c>
      <c r="D102" s="465"/>
      <c r="E102" s="466"/>
      <c r="F102" s="467"/>
      <c r="G102" s="466"/>
      <c r="H102" s="467"/>
      <c r="I102" s="464">
        <f t="shared" si="1"/>
        <v>46650</v>
      </c>
      <c r="J102" s="467"/>
      <c r="K102" s="470" t="s">
        <v>138</v>
      </c>
      <c r="L102" s="470"/>
      <c r="M102" s="177"/>
      <c r="N102" s="471"/>
      <c r="O102" s="471"/>
      <c r="P102" s="471"/>
      <c r="Q102" s="472"/>
      <c r="R102" s="471"/>
      <c r="S102" s="471"/>
      <c r="T102" s="471"/>
      <c r="U102" s="177"/>
      <c r="V102" s="177"/>
      <c r="W102" s="177"/>
      <c r="X102" s="177"/>
      <c r="Y102" s="177"/>
      <c r="Z102" s="177"/>
      <c r="AA102" s="177"/>
      <c r="AB102" s="177"/>
      <c r="AC102" s="177"/>
      <c r="AD102" s="177"/>
      <c r="AE102" s="177"/>
      <c r="AF102" s="295"/>
      <c r="AG102" s="296"/>
      <c r="AH102" s="177"/>
      <c r="AI102" s="177"/>
      <c r="AJ102" s="297"/>
      <c r="AK102" s="177"/>
      <c r="AL102" s="177"/>
      <c r="AM102" s="297"/>
      <c r="AN102" s="177"/>
      <c r="AO102" s="177"/>
      <c r="AP102" s="297"/>
      <c r="AQ102" s="177"/>
      <c r="AR102" s="177"/>
      <c r="AS102" s="298"/>
      <c r="AT102" s="298"/>
      <c r="AU102" s="177"/>
      <c r="AV102" s="177"/>
    </row>
    <row r="103" spans="1:51" hidden="1">
      <c r="A103" s="474" t="s">
        <v>122</v>
      </c>
      <c r="B103" s="463" t="s">
        <v>95</v>
      </c>
      <c r="C103" s="464">
        <f>38000</f>
        <v>38000</v>
      </c>
      <c r="D103" s="465"/>
      <c r="E103" s="466"/>
      <c r="F103" s="467"/>
      <c r="G103" s="466"/>
      <c r="H103" s="467"/>
      <c r="I103" s="464">
        <f t="shared" si="1"/>
        <v>38000</v>
      </c>
      <c r="J103" s="467"/>
      <c r="K103" s="470" t="s">
        <v>139</v>
      </c>
      <c r="L103" s="470"/>
      <c r="M103" s="177"/>
      <c r="N103" s="471"/>
      <c r="O103" s="471"/>
      <c r="P103" s="471"/>
      <c r="Q103" s="472"/>
      <c r="R103" s="471"/>
      <c r="S103" s="471"/>
      <c r="T103" s="471"/>
      <c r="U103" s="177"/>
      <c r="V103" s="177"/>
      <c r="W103" s="177"/>
      <c r="X103" s="177"/>
      <c r="Y103" s="177"/>
      <c r="Z103" s="177"/>
      <c r="AA103" s="177"/>
      <c r="AB103" s="177"/>
      <c r="AC103" s="177"/>
      <c r="AD103" s="177"/>
      <c r="AE103" s="177"/>
      <c r="AF103" s="295"/>
      <c r="AG103" s="296"/>
      <c r="AH103" s="177"/>
      <c r="AI103" s="177"/>
      <c r="AJ103" s="297"/>
      <c r="AK103" s="177"/>
      <c r="AL103" s="177"/>
      <c r="AM103" s="297"/>
      <c r="AN103" s="177"/>
      <c r="AO103" s="177"/>
      <c r="AP103" s="297"/>
      <c r="AQ103" s="177"/>
      <c r="AR103" s="177"/>
      <c r="AS103" s="298"/>
      <c r="AT103" s="298"/>
      <c r="AU103" s="177"/>
      <c r="AV103" s="298"/>
    </row>
    <row r="104" spans="1:51" hidden="1">
      <c r="A104" s="474" t="s">
        <v>122</v>
      </c>
      <c r="B104" s="463" t="s">
        <v>95</v>
      </c>
      <c r="C104" s="464">
        <f>10700</f>
        <v>10700</v>
      </c>
      <c r="D104" s="465"/>
      <c r="E104" s="466"/>
      <c r="F104" s="467"/>
      <c r="G104" s="466"/>
      <c r="H104" s="467"/>
      <c r="I104" s="464">
        <f t="shared" si="1"/>
        <v>10700</v>
      </c>
      <c r="J104" s="467"/>
      <c r="K104" s="470" t="s">
        <v>140</v>
      </c>
      <c r="L104" s="470"/>
      <c r="M104" s="177"/>
      <c r="N104" s="471"/>
      <c r="O104" s="471"/>
      <c r="P104" s="471"/>
      <c r="Q104" s="472"/>
      <c r="R104" s="471"/>
      <c r="S104" s="471"/>
      <c r="T104" s="471"/>
      <c r="U104" s="177"/>
      <c r="V104" s="177"/>
      <c r="W104" s="177"/>
      <c r="X104" s="177"/>
      <c r="Y104" s="177"/>
      <c r="Z104" s="177"/>
      <c r="AA104" s="177"/>
      <c r="AB104" s="177"/>
      <c r="AC104" s="177"/>
      <c r="AD104" s="177"/>
      <c r="AE104" s="177"/>
      <c r="AF104" s="295"/>
      <c r="AG104" s="296"/>
      <c r="AH104" s="177"/>
      <c r="AI104" s="177"/>
      <c r="AJ104" s="297"/>
      <c r="AK104" s="177"/>
      <c r="AL104" s="177"/>
      <c r="AM104" s="297"/>
      <c r="AN104" s="177"/>
      <c r="AO104" s="177"/>
      <c r="AP104" s="297"/>
      <c r="AQ104" s="177"/>
      <c r="AR104" s="177"/>
      <c r="AS104" s="298"/>
      <c r="AT104" s="298"/>
      <c r="AU104" s="177"/>
      <c r="AV104" s="298"/>
    </row>
    <row r="105" spans="1:51" hidden="1">
      <c r="A105" s="474" t="s">
        <v>122</v>
      </c>
      <c r="B105" s="463" t="s">
        <v>95</v>
      </c>
      <c r="C105" s="464">
        <f>23500</f>
        <v>23500</v>
      </c>
      <c r="D105" s="465"/>
      <c r="E105" s="466"/>
      <c r="F105" s="467"/>
      <c r="G105" s="466"/>
      <c r="H105" s="467"/>
      <c r="I105" s="464">
        <f t="shared" si="1"/>
        <v>23500</v>
      </c>
      <c r="J105" s="467"/>
      <c r="K105" s="470" t="s">
        <v>141</v>
      </c>
      <c r="L105" s="470"/>
      <c r="M105" s="177"/>
      <c r="N105" s="471"/>
      <c r="O105" s="471"/>
      <c r="P105" s="471"/>
      <c r="Q105" s="472"/>
      <c r="R105" s="471"/>
      <c r="S105" s="471"/>
      <c r="T105" s="471"/>
      <c r="U105" s="177"/>
      <c r="V105" s="177"/>
      <c r="W105" s="177"/>
      <c r="X105" s="177"/>
      <c r="Y105" s="177"/>
      <c r="Z105" s="177"/>
      <c r="AA105" s="177"/>
      <c r="AB105" s="177"/>
      <c r="AC105" s="177"/>
      <c r="AD105" s="177"/>
      <c r="AE105" s="177"/>
      <c r="AF105" s="295"/>
      <c r="AG105" s="296"/>
      <c r="AH105" s="177"/>
      <c r="AI105" s="177"/>
      <c r="AJ105" s="297"/>
      <c r="AK105" s="177"/>
      <c r="AL105" s="177"/>
      <c r="AM105" s="297"/>
      <c r="AN105" s="177"/>
      <c r="AO105" s="177"/>
      <c r="AP105" s="297"/>
      <c r="AQ105" s="177"/>
      <c r="AR105" s="177"/>
      <c r="AS105" s="298"/>
      <c r="AT105" s="298"/>
      <c r="AU105" s="177"/>
      <c r="AV105" s="177"/>
    </row>
    <row r="106" spans="1:51" hidden="1">
      <c r="A106" s="474" t="s">
        <v>122</v>
      </c>
      <c r="B106" s="463" t="s">
        <v>95</v>
      </c>
      <c r="C106" s="464">
        <v>8400</v>
      </c>
      <c r="D106" s="465"/>
      <c r="E106" s="466"/>
      <c r="F106" s="467"/>
      <c r="G106" s="466"/>
      <c r="H106" s="467"/>
      <c r="I106" s="468">
        <f t="shared" si="1"/>
        <v>8400</v>
      </c>
      <c r="J106" s="469"/>
      <c r="K106" s="470" t="s">
        <v>142</v>
      </c>
      <c r="L106" s="470"/>
      <c r="M106" s="177"/>
      <c r="N106" s="471"/>
      <c r="O106" s="471"/>
      <c r="P106" s="471"/>
      <c r="Q106" s="472"/>
      <c r="R106" s="471"/>
      <c r="S106" s="471"/>
      <c r="T106" s="473"/>
      <c r="U106" s="177"/>
      <c r="V106" s="177"/>
      <c r="W106" s="177"/>
      <c r="X106" s="177"/>
      <c r="Y106" s="177"/>
      <c r="Z106" s="177"/>
      <c r="AA106" s="177"/>
      <c r="AB106" s="177"/>
      <c r="AC106" s="177"/>
      <c r="AD106" s="177"/>
      <c r="AE106" s="177"/>
      <c r="AF106" s="295"/>
      <c r="AG106" s="296"/>
      <c r="AH106" s="177"/>
      <c r="AI106" s="177"/>
      <c r="AJ106" s="297"/>
      <c r="AK106" s="177"/>
      <c r="AL106" s="177"/>
      <c r="AM106" s="297"/>
      <c r="AN106" s="177"/>
      <c r="AO106" s="177"/>
      <c r="AP106" s="297"/>
      <c r="AQ106" s="177"/>
      <c r="AR106" s="177"/>
      <c r="AS106" s="298"/>
      <c r="AT106" s="298"/>
      <c r="AU106" s="177"/>
      <c r="AV106" s="177"/>
    </row>
    <row r="107" spans="1:51" hidden="1">
      <c r="A107" s="474" t="s">
        <v>122</v>
      </c>
      <c r="B107" s="463" t="s">
        <v>95</v>
      </c>
      <c r="C107" s="464">
        <v>2400</v>
      </c>
      <c r="D107" s="465"/>
      <c r="E107" s="466"/>
      <c r="F107" s="467"/>
      <c r="G107" s="466"/>
      <c r="H107" s="467"/>
      <c r="I107" s="468">
        <f t="shared" si="1"/>
        <v>2400</v>
      </c>
      <c r="J107" s="469"/>
      <c r="K107" s="470" t="s">
        <v>143</v>
      </c>
      <c r="L107" s="470"/>
      <c r="M107" s="177"/>
      <c r="N107" s="471"/>
      <c r="O107" s="471"/>
      <c r="P107" s="471"/>
      <c r="Q107" s="472"/>
      <c r="R107" s="471"/>
      <c r="S107" s="471"/>
      <c r="T107" s="473"/>
      <c r="U107" s="177"/>
      <c r="V107" s="177"/>
      <c r="W107" s="177"/>
      <c r="X107" s="177"/>
      <c r="Y107" s="177"/>
      <c r="Z107" s="177"/>
      <c r="AA107" s="177"/>
      <c r="AB107" s="177"/>
      <c r="AC107" s="177"/>
      <c r="AD107" s="177"/>
      <c r="AE107" s="177"/>
      <c r="AF107" s="295"/>
      <c r="AG107" s="296"/>
      <c r="AH107" s="177"/>
      <c r="AI107" s="177"/>
      <c r="AJ107" s="297"/>
      <c r="AK107" s="177"/>
      <c r="AL107" s="177"/>
      <c r="AM107" s="297"/>
      <c r="AN107" s="177"/>
      <c r="AO107" s="177"/>
      <c r="AP107" s="297"/>
      <c r="AQ107" s="177"/>
      <c r="AR107" s="177"/>
      <c r="AS107" s="298"/>
      <c r="AT107" s="298"/>
      <c r="AU107" s="177"/>
      <c r="AV107" s="177"/>
    </row>
    <row r="108" spans="1:51" hidden="1">
      <c r="A108" s="474" t="s">
        <v>122</v>
      </c>
      <c r="B108" s="463" t="s">
        <v>95</v>
      </c>
      <c r="C108" s="464">
        <v>5600</v>
      </c>
      <c r="D108" s="465"/>
      <c r="E108" s="466"/>
      <c r="F108" s="467"/>
      <c r="G108" s="466"/>
      <c r="H108" s="467"/>
      <c r="I108" s="468">
        <f t="shared" si="1"/>
        <v>5600</v>
      </c>
      <c r="J108" s="469"/>
      <c r="K108" s="470" t="s">
        <v>144</v>
      </c>
      <c r="L108" s="470"/>
      <c r="M108" s="177"/>
      <c r="N108" s="471"/>
      <c r="O108" s="471"/>
      <c r="P108" s="471"/>
      <c r="Q108" s="472"/>
      <c r="R108" s="471"/>
      <c r="S108" s="471"/>
      <c r="T108" s="473"/>
      <c r="U108" s="177"/>
      <c r="V108" s="177"/>
      <c r="W108" s="177"/>
      <c r="X108" s="177"/>
      <c r="Y108" s="177"/>
      <c r="Z108" s="177"/>
      <c r="AA108" s="177"/>
      <c r="AB108" s="177"/>
      <c r="AC108" s="177"/>
      <c r="AD108" s="177"/>
      <c r="AE108" s="177"/>
      <c r="AF108" s="295"/>
      <c r="AG108" s="296"/>
      <c r="AH108" s="177"/>
      <c r="AI108" s="177"/>
      <c r="AJ108" s="297"/>
      <c r="AK108" s="177"/>
      <c r="AL108" s="177"/>
      <c r="AM108" s="297"/>
      <c r="AN108" s="177"/>
      <c r="AO108" s="177"/>
      <c r="AP108" s="297"/>
      <c r="AQ108" s="177"/>
      <c r="AR108" s="177"/>
      <c r="AS108" s="298"/>
      <c r="AT108" s="298"/>
      <c r="AU108" s="177"/>
      <c r="AV108" s="177"/>
    </row>
    <row r="109" spans="1:51" hidden="1">
      <c r="A109" s="474" t="s">
        <v>122</v>
      </c>
      <c r="B109" s="463" t="s">
        <v>95</v>
      </c>
      <c r="C109" s="464">
        <v>8000</v>
      </c>
      <c r="D109" s="465"/>
      <c r="E109" s="466"/>
      <c r="F109" s="467"/>
      <c r="G109" s="466"/>
      <c r="H109" s="467"/>
      <c r="I109" s="468">
        <f t="shared" si="1"/>
        <v>8000</v>
      </c>
      <c r="J109" s="469"/>
      <c r="K109" s="470" t="s">
        <v>145</v>
      </c>
      <c r="L109" s="470"/>
      <c r="M109" s="177"/>
      <c r="N109" s="471"/>
      <c r="O109" s="471"/>
      <c r="P109" s="471"/>
      <c r="Q109" s="472"/>
      <c r="R109" s="471"/>
      <c r="S109" s="471"/>
      <c r="T109" s="473"/>
      <c r="U109" s="177"/>
      <c r="V109" s="177"/>
      <c r="W109" s="177"/>
      <c r="X109" s="177"/>
      <c r="Y109" s="177"/>
      <c r="Z109" s="177"/>
      <c r="AA109" s="177"/>
      <c r="AB109" s="177"/>
      <c r="AC109" s="177"/>
      <c r="AD109" s="177"/>
      <c r="AE109" s="177"/>
      <c r="AF109" s="295"/>
      <c r="AG109" s="296"/>
      <c r="AH109" s="177"/>
      <c r="AI109" s="177"/>
      <c r="AJ109" s="297"/>
      <c r="AK109" s="177"/>
      <c r="AL109" s="177"/>
      <c r="AM109" s="297"/>
      <c r="AN109" s="177"/>
      <c r="AO109" s="177"/>
      <c r="AP109" s="297"/>
      <c r="AQ109" s="177"/>
      <c r="AR109" s="177"/>
      <c r="AS109" s="298"/>
      <c r="AT109" s="298"/>
      <c r="AU109" s="177"/>
      <c r="AV109" s="177"/>
    </row>
    <row r="110" spans="1:51" hidden="1">
      <c r="A110" s="474" t="s">
        <v>122</v>
      </c>
      <c r="B110" s="463" t="s">
        <v>95</v>
      </c>
      <c r="C110" s="464">
        <v>-5000</v>
      </c>
      <c r="D110" s="465"/>
      <c r="E110" s="466"/>
      <c r="F110" s="467"/>
      <c r="G110" s="466"/>
      <c r="H110" s="467"/>
      <c r="I110" s="468">
        <f t="shared" si="1"/>
        <v>-5000</v>
      </c>
      <c r="J110" s="469"/>
      <c r="K110" s="470" t="s">
        <v>146</v>
      </c>
      <c r="L110" s="470"/>
      <c r="M110" s="177"/>
      <c r="N110" s="471"/>
      <c r="O110" s="471"/>
      <c r="P110" s="471"/>
      <c r="Q110" s="472"/>
      <c r="R110" s="471"/>
      <c r="S110" s="471"/>
      <c r="T110" s="473"/>
      <c r="U110" s="177"/>
      <c r="V110" s="177"/>
      <c r="W110" s="177"/>
      <c r="X110" s="177"/>
      <c r="Y110" s="177"/>
      <c r="Z110" s="177"/>
      <c r="AA110" s="177"/>
      <c r="AB110" s="177"/>
      <c r="AC110" s="177"/>
      <c r="AD110" s="177"/>
      <c r="AE110" s="177"/>
      <c r="AF110" s="295"/>
      <c r="AG110" s="296"/>
      <c r="AH110" s="177"/>
      <c r="AI110" s="177"/>
      <c r="AJ110" s="297"/>
      <c r="AK110" s="177"/>
      <c r="AL110" s="177"/>
      <c r="AM110" s="297"/>
      <c r="AN110" s="177"/>
      <c r="AO110" s="177"/>
      <c r="AP110" s="297"/>
      <c r="AQ110" s="177"/>
      <c r="AR110" s="177"/>
      <c r="AS110" s="298"/>
      <c r="AT110" s="298"/>
      <c r="AU110" s="177"/>
      <c r="AV110" s="177"/>
    </row>
    <row r="111" spans="1:51" hidden="1">
      <c r="A111" s="474" t="s">
        <v>122</v>
      </c>
      <c r="B111" s="463" t="s">
        <v>95</v>
      </c>
      <c r="C111" s="464">
        <v>4000</v>
      </c>
      <c r="D111" s="465"/>
      <c r="E111" s="466"/>
      <c r="F111" s="467"/>
      <c r="G111" s="466"/>
      <c r="H111" s="467"/>
      <c r="I111" s="468">
        <f t="shared" si="1"/>
        <v>4000</v>
      </c>
      <c r="J111" s="469"/>
      <c r="K111" s="470" t="s">
        <v>147</v>
      </c>
      <c r="L111" s="470"/>
      <c r="M111" s="177"/>
      <c r="N111" s="471"/>
      <c r="O111" s="471"/>
      <c r="P111" s="471"/>
      <c r="Q111" s="472"/>
      <c r="R111" s="471"/>
      <c r="S111" s="471"/>
      <c r="T111" s="473"/>
      <c r="U111" s="177"/>
      <c r="V111" s="177"/>
      <c r="W111" s="177"/>
      <c r="X111" s="177"/>
      <c r="Y111" s="177"/>
      <c r="Z111" s="177"/>
      <c r="AA111" s="177"/>
      <c r="AB111" s="177"/>
      <c r="AC111" s="177"/>
      <c r="AD111" s="177"/>
      <c r="AE111" s="177"/>
      <c r="AF111" s="295"/>
      <c r="AG111" s="296"/>
      <c r="AH111" s="177"/>
      <c r="AI111" s="177"/>
      <c r="AJ111" s="297"/>
      <c r="AK111" s="177"/>
      <c r="AL111" s="177"/>
      <c r="AM111" s="297"/>
      <c r="AN111" s="177"/>
      <c r="AO111" s="177"/>
      <c r="AP111" s="297"/>
      <c r="AQ111" s="177"/>
      <c r="AR111" s="177"/>
      <c r="AS111" s="298"/>
      <c r="AT111" s="298"/>
      <c r="AU111" s="177"/>
      <c r="AV111" s="177"/>
    </row>
    <row r="112" spans="1:51" hidden="1">
      <c r="A112" s="462" t="s">
        <v>125</v>
      </c>
      <c r="B112" s="463" t="s">
        <v>148</v>
      </c>
      <c r="C112" s="464">
        <v>60964.88</v>
      </c>
      <c r="D112" s="465"/>
      <c r="E112" s="466"/>
      <c r="F112" s="467"/>
      <c r="G112" s="466"/>
      <c r="H112" s="467"/>
      <c r="I112" s="468">
        <f t="shared" si="1"/>
        <v>60964.88</v>
      </c>
      <c r="J112" s="469"/>
      <c r="K112" s="470" t="s">
        <v>149</v>
      </c>
      <c r="L112" s="470"/>
      <c r="M112" s="177"/>
      <c r="N112" s="471"/>
      <c r="O112" s="471"/>
      <c r="P112" s="471"/>
      <c r="Q112" s="472"/>
      <c r="R112" s="471"/>
      <c r="S112" s="471"/>
      <c r="T112" s="473"/>
      <c r="U112" s="177"/>
      <c r="V112" s="177"/>
      <c r="W112" s="177"/>
      <c r="X112" s="177"/>
      <c r="Y112" s="177"/>
      <c r="Z112" s="177"/>
      <c r="AA112" s="177"/>
      <c r="AB112" s="177"/>
      <c r="AC112" s="177"/>
      <c r="AD112" s="177"/>
      <c r="AE112" s="177"/>
      <c r="AF112" s="295"/>
      <c r="AG112" s="296"/>
      <c r="AH112" s="177"/>
      <c r="AI112" s="177"/>
      <c r="AJ112" s="297"/>
      <c r="AK112" s="177"/>
      <c r="AL112" s="177"/>
      <c r="AM112" s="297"/>
      <c r="AN112" s="177"/>
      <c r="AO112" s="177"/>
      <c r="AP112" s="297"/>
      <c r="AQ112" s="177"/>
      <c r="AR112" s="177"/>
      <c r="AS112" s="298"/>
      <c r="AT112" s="298"/>
      <c r="AU112" s="177"/>
      <c r="AV112" s="177"/>
    </row>
    <row r="113" spans="1:48" hidden="1">
      <c r="A113" s="474" t="s">
        <v>150</v>
      </c>
      <c r="B113" s="463" t="s">
        <v>151</v>
      </c>
      <c r="C113" s="464">
        <v>4150</v>
      </c>
      <c r="D113" s="465"/>
      <c r="E113" s="466"/>
      <c r="F113" s="467"/>
      <c r="G113" s="466"/>
      <c r="H113" s="467"/>
      <c r="I113" s="464">
        <f t="shared" si="1"/>
        <v>4150</v>
      </c>
      <c r="J113" s="467"/>
      <c r="K113" s="470" t="s">
        <v>152</v>
      </c>
      <c r="L113" s="470"/>
      <c r="M113" s="177"/>
      <c r="N113" s="471"/>
      <c r="O113" s="471"/>
      <c r="P113" s="471"/>
      <c r="Q113" s="472"/>
      <c r="R113" s="471"/>
      <c r="S113" s="471"/>
      <c r="T113" s="471"/>
      <c r="U113" s="177"/>
      <c r="V113" s="177"/>
      <c r="W113" s="177"/>
      <c r="X113" s="177"/>
      <c r="Y113" s="177"/>
      <c r="Z113" s="177"/>
      <c r="AA113" s="177"/>
      <c r="AB113" s="177"/>
      <c r="AC113" s="177"/>
      <c r="AD113" s="177"/>
      <c r="AE113" s="177"/>
      <c r="AF113" s="295"/>
      <c r="AG113" s="296"/>
      <c r="AH113" s="177"/>
      <c r="AI113" s="177"/>
      <c r="AJ113" s="297"/>
      <c r="AK113" s="177"/>
      <c r="AL113" s="177"/>
      <c r="AM113" s="297"/>
      <c r="AN113" s="177"/>
      <c r="AO113" s="177"/>
      <c r="AP113" s="297"/>
      <c r="AQ113" s="177"/>
      <c r="AR113" s="177"/>
      <c r="AS113" s="298"/>
      <c r="AT113" s="298"/>
      <c r="AU113" s="177"/>
      <c r="AV113" s="177"/>
    </row>
    <row r="114" spans="1:48" hidden="1">
      <c r="A114" s="474" t="s">
        <v>150</v>
      </c>
      <c r="B114" s="463" t="s">
        <v>151</v>
      </c>
      <c r="C114" s="464">
        <v>2400</v>
      </c>
      <c r="D114" s="465"/>
      <c r="E114" s="466"/>
      <c r="F114" s="467"/>
      <c r="G114" s="466"/>
      <c r="H114" s="467"/>
      <c r="I114" s="464">
        <f t="shared" si="1"/>
        <v>2400</v>
      </c>
      <c r="J114" s="467"/>
      <c r="K114" s="470" t="s">
        <v>153</v>
      </c>
      <c r="L114" s="470"/>
      <c r="M114" s="177"/>
      <c r="N114" s="471"/>
      <c r="O114" s="471"/>
      <c r="P114" s="471"/>
      <c r="Q114" s="472"/>
      <c r="R114" s="471"/>
      <c r="S114" s="471"/>
      <c r="T114" s="471"/>
      <c r="U114" s="177"/>
      <c r="V114" s="177"/>
      <c r="W114" s="177"/>
      <c r="X114" s="177"/>
      <c r="Y114" s="177"/>
      <c r="Z114" s="177"/>
      <c r="AA114" s="177"/>
      <c r="AB114" s="177"/>
      <c r="AC114" s="177"/>
      <c r="AD114" s="177"/>
      <c r="AE114" s="177"/>
      <c r="AF114" s="295"/>
      <c r="AG114" s="296"/>
      <c r="AH114" s="177"/>
      <c r="AI114" s="177"/>
      <c r="AJ114" s="297"/>
      <c r="AK114" s="177"/>
      <c r="AL114" s="177"/>
      <c r="AM114" s="297"/>
      <c r="AN114" s="177"/>
      <c r="AO114" s="177"/>
      <c r="AP114" s="297"/>
      <c r="AQ114" s="177"/>
      <c r="AR114" s="177"/>
      <c r="AS114" s="298"/>
      <c r="AT114" s="298"/>
      <c r="AU114" s="177"/>
      <c r="AV114" s="177"/>
    </row>
    <row r="115" spans="1:48" ht="12" hidden="1" customHeight="1">
      <c r="A115" s="475"/>
      <c r="B115" s="476"/>
      <c r="C115" s="477"/>
      <c r="D115" s="478"/>
      <c r="E115" s="479"/>
      <c r="F115" s="480"/>
      <c r="G115" s="479"/>
      <c r="H115" s="480"/>
      <c r="I115" s="481">
        <f t="shared" si="1"/>
        <v>0</v>
      </c>
      <c r="J115" s="482"/>
      <c r="K115" s="483"/>
      <c r="L115" s="483"/>
      <c r="M115" s="177"/>
      <c r="N115" s="484"/>
      <c r="O115" s="484"/>
      <c r="P115" s="484"/>
      <c r="Q115" s="485"/>
      <c r="R115" s="484"/>
      <c r="S115" s="486"/>
      <c r="T115" s="487"/>
      <c r="U115" s="177"/>
      <c r="V115" s="177"/>
      <c r="W115" s="177"/>
      <c r="X115" s="177"/>
      <c r="Y115" s="177"/>
      <c r="Z115" s="177"/>
      <c r="AA115" s="177"/>
      <c r="AB115" s="177"/>
      <c r="AC115" s="177"/>
      <c r="AD115" s="177"/>
      <c r="AE115" s="177"/>
      <c r="AF115" s="295"/>
      <c r="AG115" s="296"/>
      <c r="AH115" s="177"/>
      <c r="AI115" s="177"/>
      <c r="AJ115" s="297"/>
      <c r="AK115" s="488"/>
      <c r="AL115" s="488"/>
      <c r="AM115" s="177"/>
      <c r="AN115" s="177"/>
      <c r="AO115" s="297"/>
      <c r="AP115" s="177"/>
      <c r="AQ115" s="177"/>
      <c r="AR115" s="297"/>
      <c r="AS115" s="177"/>
      <c r="AT115" s="177"/>
      <c r="AU115" s="298"/>
      <c r="AV115" s="177"/>
    </row>
    <row r="116" spans="1:48" hidden="1">
      <c r="A116" s="489" t="s">
        <v>36</v>
      </c>
      <c r="B116" s="490" t="s">
        <v>94</v>
      </c>
      <c r="C116" s="491">
        <f>SUM(C96:C115)</f>
        <v>305062.11349999998</v>
      </c>
      <c r="D116" s="491">
        <f>SUM(D96:D115)</f>
        <v>0</v>
      </c>
      <c r="E116" s="491"/>
      <c r="F116" s="491"/>
      <c r="G116" s="491">
        <f>SUM(G96:G115)</f>
        <v>0</v>
      </c>
      <c r="H116" s="491">
        <f>SUM(H96:H115)</f>
        <v>0</v>
      </c>
      <c r="I116" s="491">
        <f>SUM(I96:I115)</f>
        <v>305062.11349999998</v>
      </c>
      <c r="J116" s="492"/>
      <c r="K116" s="493" t="s">
        <v>36</v>
      </c>
      <c r="L116" s="493" t="s">
        <v>36</v>
      </c>
      <c r="M116" s="177"/>
      <c r="N116" s="484"/>
      <c r="O116" s="494"/>
      <c r="P116" s="494"/>
      <c r="Q116" s="495"/>
      <c r="R116" s="494"/>
      <c r="S116" s="494"/>
      <c r="T116" s="494"/>
      <c r="U116" s="177"/>
      <c r="V116" s="177"/>
      <c r="W116" s="177"/>
      <c r="X116" s="177"/>
      <c r="Y116" s="177"/>
      <c r="Z116" s="177"/>
      <c r="AA116" s="177"/>
      <c r="AB116" s="177"/>
      <c r="AC116" s="177"/>
      <c r="AD116" s="177"/>
      <c r="AE116" s="177"/>
      <c r="AF116" s="295"/>
      <c r="AG116" s="296"/>
      <c r="AH116" s="177"/>
      <c r="AI116" s="177"/>
      <c r="AJ116" s="297"/>
      <c r="AK116" s="488"/>
      <c r="AL116" s="488"/>
      <c r="AM116" s="177"/>
      <c r="AN116" s="177"/>
      <c r="AO116" s="297"/>
      <c r="AP116" s="177"/>
      <c r="AQ116" s="177"/>
      <c r="AR116" s="297"/>
      <c r="AS116" s="177"/>
      <c r="AT116" s="177"/>
      <c r="AU116" s="298"/>
      <c r="AV116" s="177"/>
    </row>
    <row r="117" spans="1:48" ht="18" hidden="1">
      <c r="A117" s="447"/>
      <c r="B117" s="177"/>
      <c r="C117" s="177"/>
      <c r="D117" s="177"/>
      <c r="E117" s="177"/>
      <c r="F117" s="177"/>
      <c r="G117" s="177"/>
      <c r="H117" s="177"/>
      <c r="I117" s="177"/>
      <c r="J117" s="177"/>
      <c r="K117" s="177"/>
      <c r="L117" s="177"/>
      <c r="M117" s="177"/>
      <c r="N117" s="484"/>
      <c r="O117" s="177"/>
      <c r="P117" s="177"/>
      <c r="Q117" s="177"/>
      <c r="R117" s="177"/>
      <c r="S117" s="177"/>
      <c r="T117" s="177"/>
      <c r="U117" s="177"/>
      <c r="V117" s="177"/>
      <c r="W117" s="177"/>
      <c r="X117" s="177"/>
      <c r="Y117" s="177"/>
      <c r="Z117" s="177"/>
      <c r="AA117" s="177"/>
      <c r="AB117" s="177"/>
      <c r="AC117" s="177"/>
      <c r="AD117" s="177"/>
      <c r="AE117" s="297"/>
      <c r="AF117" s="296"/>
      <c r="AG117" s="296"/>
      <c r="AH117" s="297"/>
      <c r="AI117" s="177"/>
      <c r="AJ117" s="177"/>
      <c r="AK117" s="190"/>
      <c r="AL117" s="190"/>
      <c r="AM117" s="298"/>
      <c r="AN117" s="298"/>
      <c r="AO117" s="299"/>
      <c r="AP117" s="177"/>
      <c r="AQ117" s="177"/>
    </row>
    <row r="118" spans="1:48" ht="18" hidden="1">
      <c r="A118" s="496" t="s">
        <v>302</v>
      </c>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298"/>
      <c r="AF118" s="497"/>
      <c r="AG118" s="498"/>
      <c r="AH118" s="299"/>
      <c r="AI118" s="298"/>
      <c r="AJ118" s="298"/>
      <c r="AK118" s="435"/>
      <c r="AL118" s="435"/>
      <c r="AM118" s="177"/>
      <c r="AN118" s="177"/>
      <c r="AO118" s="297"/>
      <c r="AP118" s="177"/>
      <c r="AQ118" s="177"/>
    </row>
    <row r="119" spans="1:48" ht="26.25" hidden="1" customHeight="1">
      <c r="A119" s="449" t="s">
        <v>40</v>
      </c>
      <c r="B119" s="449" t="s">
        <v>95</v>
      </c>
      <c r="C119" s="449" t="s">
        <v>96</v>
      </c>
      <c r="D119" s="449" t="s">
        <v>104</v>
      </c>
      <c r="E119" s="449"/>
      <c r="F119" s="449"/>
      <c r="G119" s="449" t="s">
        <v>98</v>
      </c>
      <c r="H119" s="449" t="s">
        <v>99</v>
      </c>
      <c r="I119" s="451" t="s">
        <v>101</v>
      </c>
      <c r="J119" s="1219" t="s">
        <v>154</v>
      </c>
      <c r="K119" s="1220"/>
      <c r="L119" s="1220"/>
      <c r="M119" s="1220"/>
      <c r="N119" s="177"/>
      <c r="O119" s="177"/>
      <c r="P119" s="177"/>
      <c r="Q119" s="177"/>
      <c r="R119" s="177"/>
      <c r="S119" s="177"/>
      <c r="T119" s="177"/>
      <c r="U119" s="177"/>
      <c r="V119" s="177"/>
      <c r="W119" s="177"/>
      <c r="X119" s="177"/>
      <c r="Y119" s="177"/>
      <c r="Z119" s="177"/>
      <c r="AA119" s="177"/>
      <c r="AB119" s="177"/>
      <c r="AC119" s="177"/>
      <c r="AD119" s="177"/>
      <c r="AE119" s="177"/>
      <c r="AF119" s="298"/>
      <c r="AG119" s="497"/>
      <c r="AH119" s="498"/>
      <c r="AI119" s="299"/>
      <c r="AJ119" s="298"/>
      <c r="AK119" s="435"/>
      <c r="AL119" s="435"/>
      <c r="AM119" s="298"/>
      <c r="AN119" s="177"/>
      <c r="AO119" s="177"/>
      <c r="AP119" s="297"/>
      <c r="AQ119" s="297"/>
    </row>
    <row r="120" spans="1:48" hidden="1">
      <c r="A120" s="474" t="s">
        <v>124</v>
      </c>
      <c r="B120" s="499">
        <v>500</v>
      </c>
      <c r="C120" s="469"/>
      <c r="D120" s="469"/>
      <c r="E120" s="469"/>
      <c r="F120" s="499"/>
      <c r="G120" s="500"/>
      <c r="H120" s="469"/>
      <c r="I120" s="501">
        <f t="shared" ref="I120:I148" si="2">SUM(B120:H120)</f>
        <v>500</v>
      </c>
      <c r="J120" s="470" t="s">
        <v>134</v>
      </c>
      <c r="K120" s="470"/>
      <c r="L120" s="470"/>
      <c r="M120" s="470"/>
      <c r="N120" s="177"/>
      <c r="O120" s="177"/>
      <c r="P120" s="177"/>
      <c r="Q120" s="177"/>
      <c r="R120" s="177"/>
      <c r="S120" s="177"/>
      <c r="T120" s="177"/>
      <c r="U120" s="177"/>
      <c r="V120" s="177"/>
      <c r="W120" s="177"/>
      <c r="X120" s="177"/>
      <c r="Y120" s="177"/>
      <c r="Z120" s="177"/>
      <c r="AA120" s="177"/>
      <c r="AB120" s="177"/>
      <c r="AC120" s="177"/>
      <c r="AD120" s="177"/>
      <c r="AE120" s="177"/>
      <c r="AF120" s="297"/>
      <c r="AG120" s="296"/>
      <c r="AH120" s="296"/>
      <c r="AI120" s="297"/>
      <c r="AJ120" s="177"/>
      <c r="AK120" s="177"/>
      <c r="AL120" s="298"/>
      <c r="AM120" s="298"/>
      <c r="AN120" s="299"/>
      <c r="AO120" s="299"/>
      <c r="AP120" s="177"/>
      <c r="AQ120" s="177"/>
    </row>
    <row r="121" spans="1:48" hidden="1">
      <c r="A121" s="474" t="s">
        <v>124</v>
      </c>
      <c r="B121" s="499">
        <v>12000</v>
      </c>
      <c r="C121" s="469"/>
      <c r="D121" s="469"/>
      <c r="E121" s="469"/>
      <c r="F121" s="499"/>
      <c r="G121" s="500"/>
      <c r="H121" s="469"/>
      <c r="I121" s="501">
        <f t="shared" si="2"/>
        <v>12000</v>
      </c>
      <c r="J121" s="470" t="s">
        <v>135</v>
      </c>
      <c r="K121" s="470"/>
      <c r="L121" s="470"/>
      <c r="M121" s="470"/>
      <c r="N121" s="177"/>
      <c r="O121" s="177"/>
      <c r="P121" s="177"/>
      <c r="Q121" s="177"/>
      <c r="R121" s="177"/>
      <c r="S121" s="177"/>
      <c r="T121" s="177"/>
      <c r="U121" s="177"/>
      <c r="V121" s="177"/>
      <c r="W121" s="177"/>
      <c r="X121" s="177"/>
      <c r="Y121" s="177"/>
      <c r="Z121" s="177"/>
      <c r="AA121" s="177"/>
      <c r="AB121" s="177"/>
      <c r="AC121" s="177"/>
      <c r="AD121" s="177"/>
      <c r="AE121" s="177"/>
      <c r="AF121" s="297"/>
      <c r="AG121" s="296"/>
      <c r="AH121" s="296"/>
      <c r="AI121" s="297"/>
      <c r="AJ121" s="177"/>
      <c r="AK121" s="177"/>
      <c r="AL121" s="298"/>
      <c r="AM121" s="298"/>
      <c r="AN121" s="299"/>
      <c r="AO121" s="299"/>
      <c r="AP121" s="177"/>
      <c r="AQ121" s="177"/>
    </row>
    <row r="122" spans="1:48" hidden="1">
      <c r="A122" s="474" t="s">
        <v>124</v>
      </c>
      <c r="B122" s="499"/>
      <c r="C122" s="469"/>
      <c r="D122" s="469"/>
      <c r="E122" s="469"/>
      <c r="F122" s="499"/>
      <c r="G122" s="500"/>
      <c r="H122" s="469">
        <v>9841.34</v>
      </c>
      <c r="I122" s="501">
        <f t="shared" si="2"/>
        <v>9841.34</v>
      </c>
      <c r="J122" s="470" t="s">
        <v>155</v>
      </c>
      <c r="K122" s="470"/>
      <c r="L122" s="470"/>
      <c r="M122" s="470"/>
      <c r="N122" s="177"/>
      <c r="O122" s="177"/>
      <c r="P122" s="177"/>
      <c r="Q122" s="177"/>
      <c r="R122" s="177"/>
      <c r="S122" s="177"/>
      <c r="T122" s="177"/>
      <c r="U122" s="177"/>
      <c r="V122" s="177"/>
      <c r="W122" s="177"/>
      <c r="X122" s="177"/>
      <c r="Y122" s="177"/>
      <c r="Z122" s="177"/>
      <c r="AA122" s="177"/>
      <c r="AB122" s="177"/>
      <c r="AC122" s="177"/>
      <c r="AD122" s="177"/>
      <c r="AE122" s="177"/>
      <c r="AF122" s="297"/>
      <c r="AG122" s="296"/>
      <c r="AH122" s="296"/>
      <c r="AI122" s="297"/>
      <c r="AJ122" s="177"/>
      <c r="AK122" s="177"/>
      <c r="AL122" s="298"/>
      <c r="AM122" s="298"/>
      <c r="AN122" s="299"/>
      <c r="AO122" s="299"/>
      <c r="AP122" s="177"/>
      <c r="AQ122" s="177"/>
    </row>
    <row r="123" spans="1:48" hidden="1">
      <c r="A123" s="474" t="s">
        <v>124</v>
      </c>
      <c r="B123" s="499"/>
      <c r="C123" s="469"/>
      <c r="D123" s="469"/>
      <c r="E123" s="469"/>
      <c r="F123" s="499"/>
      <c r="G123" s="500"/>
      <c r="H123" s="469">
        <v>8710.5</v>
      </c>
      <c r="I123" s="501">
        <f t="shared" si="2"/>
        <v>8710.5</v>
      </c>
      <c r="J123" s="470" t="s">
        <v>156</v>
      </c>
      <c r="K123" s="470"/>
      <c r="L123" s="470"/>
      <c r="M123" s="470"/>
      <c r="N123" s="177"/>
      <c r="O123" s="177"/>
      <c r="P123" s="177"/>
      <c r="Q123" s="177"/>
      <c r="R123" s="177"/>
      <c r="S123" s="177"/>
      <c r="T123" s="177"/>
      <c r="U123" s="177"/>
      <c r="V123" s="177"/>
      <c r="W123" s="177"/>
      <c r="X123" s="177"/>
      <c r="Y123" s="177"/>
      <c r="Z123" s="177"/>
      <c r="AA123" s="177"/>
      <c r="AB123" s="177"/>
      <c r="AC123" s="177"/>
      <c r="AD123" s="177"/>
      <c r="AE123" s="177"/>
      <c r="AF123" s="297"/>
      <c r="AG123" s="296"/>
      <c r="AH123" s="296"/>
      <c r="AI123" s="297"/>
      <c r="AJ123" s="177"/>
      <c r="AK123" s="177"/>
      <c r="AL123" s="298"/>
      <c r="AM123" s="298"/>
      <c r="AN123" s="299"/>
      <c r="AO123" s="299"/>
      <c r="AP123" s="177"/>
      <c r="AQ123" s="177"/>
    </row>
    <row r="124" spans="1:48" hidden="1">
      <c r="A124" s="462" t="s">
        <v>124</v>
      </c>
      <c r="B124" s="499"/>
      <c r="C124" s="469"/>
      <c r="D124" s="469"/>
      <c r="E124" s="469"/>
      <c r="F124" s="499"/>
      <c r="G124" s="500"/>
      <c r="H124" s="469">
        <v>3674.05</v>
      </c>
      <c r="I124" s="501">
        <f t="shared" si="2"/>
        <v>3674.05</v>
      </c>
      <c r="J124" s="470" t="s">
        <v>157</v>
      </c>
      <c r="K124" s="470"/>
      <c r="L124" s="470"/>
      <c r="M124" s="470"/>
      <c r="N124" s="177"/>
      <c r="O124" s="177"/>
      <c r="P124" s="177"/>
      <c r="Q124" s="177"/>
      <c r="R124" s="177"/>
      <c r="S124" s="177"/>
      <c r="T124" s="177"/>
      <c r="U124" s="177"/>
      <c r="V124" s="177"/>
      <c r="W124" s="177"/>
      <c r="X124" s="177"/>
      <c r="Y124" s="177"/>
      <c r="Z124" s="177"/>
      <c r="AA124" s="177"/>
      <c r="AB124" s="177"/>
      <c r="AC124" s="177"/>
      <c r="AD124" s="177"/>
      <c r="AE124" s="177"/>
      <c r="AF124" s="297"/>
      <c r="AG124" s="296"/>
      <c r="AH124" s="296"/>
      <c r="AI124" s="297"/>
      <c r="AJ124" s="177"/>
      <c r="AK124" s="177"/>
      <c r="AL124" s="298"/>
      <c r="AM124" s="298"/>
      <c r="AN124" s="299"/>
      <c r="AO124" s="299"/>
      <c r="AP124" s="177"/>
      <c r="AQ124" s="177"/>
    </row>
    <row r="125" spans="1:48" hidden="1">
      <c r="A125" s="462" t="s">
        <v>124</v>
      </c>
      <c r="B125" s="499"/>
      <c r="C125" s="469"/>
      <c r="D125" s="469"/>
      <c r="E125" s="469"/>
      <c r="F125" s="499"/>
      <c r="G125" s="500"/>
      <c r="H125" s="469">
        <v>25257.13</v>
      </c>
      <c r="I125" s="501">
        <f t="shared" si="2"/>
        <v>25257.13</v>
      </c>
      <c r="J125" s="470" t="s">
        <v>158</v>
      </c>
      <c r="K125" s="470"/>
      <c r="L125" s="470"/>
      <c r="M125" s="470"/>
      <c r="N125" s="177"/>
      <c r="O125" s="177"/>
      <c r="P125" s="177"/>
      <c r="Q125" s="177"/>
      <c r="R125" s="177"/>
      <c r="S125" s="177"/>
      <c r="T125" s="177"/>
      <c r="U125" s="177"/>
      <c r="V125" s="177"/>
      <c r="W125" s="177"/>
      <c r="X125" s="177"/>
      <c r="Y125" s="177"/>
      <c r="Z125" s="177"/>
      <c r="AA125" s="177"/>
      <c r="AB125" s="177"/>
      <c r="AC125" s="177"/>
      <c r="AD125" s="177"/>
      <c r="AE125" s="177"/>
      <c r="AF125" s="297"/>
      <c r="AG125" s="296"/>
      <c r="AH125" s="296"/>
      <c r="AI125" s="297"/>
      <c r="AJ125" s="177"/>
      <c r="AK125" s="177"/>
      <c r="AL125" s="298"/>
      <c r="AM125" s="298"/>
      <c r="AN125" s="299"/>
      <c r="AO125" s="299"/>
      <c r="AP125" s="177"/>
      <c r="AQ125" s="177"/>
    </row>
    <row r="126" spans="1:48" hidden="1">
      <c r="A126" s="462" t="s">
        <v>124</v>
      </c>
      <c r="B126" s="499"/>
      <c r="C126" s="469"/>
      <c r="D126" s="469"/>
      <c r="E126" s="469"/>
      <c r="F126" s="499"/>
      <c r="G126" s="500"/>
      <c r="H126" s="469">
        <v>26417.65</v>
      </c>
      <c r="I126" s="501">
        <f t="shared" si="2"/>
        <v>26417.65</v>
      </c>
      <c r="J126" s="470" t="s">
        <v>159</v>
      </c>
      <c r="K126" s="470"/>
      <c r="L126" s="470"/>
      <c r="M126" s="502"/>
      <c r="N126" s="177"/>
      <c r="O126" s="177"/>
      <c r="P126" s="177"/>
      <c r="Q126" s="177"/>
      <c r="R126" s="177"/>
      <c r="S126" s="177"/>
      <c r="T126" s="177"/>
      <c r="U126" s="177"/>
      <c r="V126" s="177"/>
      <c r="W126" s="177"/>
      <c r="X126" s="177"/>
      <c r="Y126" s="177"/>
      <c r="Z126" s="177"/>
      <c r="AA126" s="177"/>
      <c r="AB126" s="177"/>
      <c r="AC126" s="177"/>
      <c r="AD126" s="177"/>
      <c r="AE126" s="177"/>
      <c r="AF126" s="297"/>
      <c r="AG126" s="296"/>
      <c r="AH126" s="296"/>
      <c r="AI126" s="297"/>
      <c r="AJ126" s="177"/>
      <c r="AK126" s="177"/>
      <c r="AL126" s="298"/>
      <c r="AM126" s="298"/>
      <c r="AN126" s="299"/>
      <c r="AO126" s="299"/>
      <c r="AP126" s="177"/>
      <c r="AQ126" s="177"/>
    </row>
    <row r="127" spans="1:48" hidden="1">
      <c r="A127" s="503" t="s">
        <v>124</v>
      </c>
      <c r="B127" s="499"/>
      <c r="C127" s="469"/>
      <c r="D127" s="469"/>
      <c r="E127" s="469"/>
      <c r="F127" s="499"/>
      <c r="G127" s="500"/>
      <c r="H127" s="469">
        <v>27301.13</v>
      </c>
      <c r="I127" s="501">
        <f t="shared" si="2"/>
        <v>27301.13</v>
      </c>
      <c r="J127" s="470" t="s">
        <v>160</v>
      </c>
      <c r="K127" s="470"/>
      <c r="L127" s="470"/>
      <c r="M127" s="502"/>
      <c r="N127" s="177"/>
      <c r="O127" s="177"/>
      <c r="P127" s="177"/>
      <c r="Q127" s="177"/>
      <c r="R127" s="177"/>
      <c r="S127" s="177"/>
      <c r="T127" s="177"/>
      <c r="U127" s="177"/>
      <c r="V127" s="177"/>
      <c r="W127" s="177"/>
      <c r="X127" s="177"/>
      <c r="Y127" s="177"/>
      <c r="Z127" s="177"/>
      <c r="AA127" s="177"/>
      <c r="AB127" s="177"/>
      <c r="AC127" s="177"/>
      <c r="AD127" s="177"/>
      <c r="AE127" s="177"/>
      <c r="AF127" s="297"/>
      <c r="AG127" s="296"/>
      <c r="AH127" s="296"/>
      <c r="AI127" s="297"/>
      <c r="AJ127" s="177"/>
      <c r="AK127" s="177"/>
      <c r="AL127" s="298"/>
      <c r="AM127" s="298"/>
      <c r="AN127" s="299"/>
      <c r="AO127" s="299"/>
      <c r="AP127" s="177"/>
      <c r="AQ127" s="177"/>
    </row>
    <row r="128" spans="1:48" hidden="1">
      <c r="A128" s="503" t="s">
        <v>124</v>
      </c>
      <c r="B128" s="499"/>
      <c r="C128" s="469"/>
      <c r="D128" s="469"/>
      <c r="E128" s="469"/>
      <c r="F128" s="499"/>
      <c r="G128" s="500"/>
      <c r="H128" s="469">
        <v>26417.85</v>
      </c>
      <c r="I128" s="501">
        <f t="shared" si="2"/>
        <v>26417.85</v>
      </c>
      <c r="J128" s="470" t="s">
        <v>161</v>
      </c>
      <c r="K128" s="470"/>
      <c r="L128" s="470"/>
      <c r="M128" s="502"/>
      <c r="N128" s="177"/>
      <c r="O128" s="177"/>
      <c r="P128" s="177"/>
      <c r="Q128" s="177"/>
      <c r="R128" s="177"/>
      <c r="S128" s="177"/>
      <c r="T128" s="177"/>
      <c r="U128" s="177"/>
      <c r="V128" s="177"/>
      <c r="W128" s="177"/>
      <c r="X128" s="177"/>
      <c r="Y128" s="177"/>
      <c r="Z128" s="177"/>
      <c r="AA128" s="177"/>
      <c r="AB128" s="177"/>
      <c r="AC128" s="177"/>
      <c r="AD128" s="177"/>
      <c r="AE128" s="177"/>
      <c r="AF128" s="297"/>
      <c r="AG128" s="296"/>
      <c r="AH128" s="296"/>
      <c r="AI128" s="297"/>
      <c r="AJ128" s="177"/>
      <c r="AK128" s="177"/>
      <c r="AL128" s="298"/>
      <c r="AM128" s="298"/>
      <c r="AN128" s="299"/>
      <c r="AO128" s="299"/>
      <c r="AP128" s="177"/>
      <c r="AQ128" s="177"/>
    </row>
    <row r="129" spans="1:43" hidden="1">
      <c r="A129" s="503" t="s">
        <v>124</v>
      </c>
      <c r="B129" s="499"/>
      <c r="C129" s="469"/>
      <c r="D129" s="469"/>
      <c r="E129" s="469"/>
      <c r="F129" s="499"/>
      <c r="G129" s="500"/>
      <c r="H129" s="469">
        <v>34400.69</v>
      </c>
      <c r="I129" s="501">
        <f t="shared" si="2"/>
        <v>34400.69</v>
      </c>
      <c r="J129" s="470" t="s">
        <v>162</v>
      </c>
      <c r="K129" s="470"/>
      <c r="L129" s="470"/>
      <c r="M129" s="502"/>
      <c r="N129" s="177"/>
      <c r="O129" s="177"/>
      <c r="P129" s="177"/>
      <c r="Q129" s="177"/>
      <c r="R129" s="177"/>
      <c r="S129" s="177"/>
      <c r="T129" s="177"/>
      <c r="U129" s="177"/>
      <c r="V129" s="177"/>
      <c r="W129" s="177"/>
      <c r="X129" s="177"/>
      <c r="Y129" s="177"/>
      <c r="Z129" s="177"/>
      <c r="AA129" s="177"/>
      <c r="AB129" s="177"/>
      <c r="AC129" s="177"/>
      <c r="AD129" s="177"/>
      <c r="AE129" s="177"/>
      <c r="AF129" s="297"/>
      <c r="AG129" s="296"/>
      <c r="AH129" s="296"/>
      <c r="AI129" s="297"/>
      <c r="AJ129" s="177"/>
      <c r="AK129" s="177"/>
      <c r="AL129" s="298"/>
      <c r="AM129" s="298"/>
      <c r="AN129" s="299"/>
      <c r="AO129" s="299"/>
      <c r="AP129" s="177"/>
      <c r="AQ129" s="177"/>
    </row>
    <row r="130" spans="1:43" hidden="1">
      <c r="A130" s="503" t="s">
        <v>124</v>
      </c>
      <c r="B130" s="499"/>
      <c r="C130" s="469"/>
      <c r="D130" s="469"/>
      <c r="E130" s="469"/>
      <c r="F130" s="499"/>
      <c r="G130" s="500"/>
      <c r="H130" s="469">
        <v>35049.199999999997</v>
      </c>
      <c r="I130" s="501">
        <f t="shared" si="2"/>
        <v>35049.199999999997</v>
      </c>
      <c r="J130" s="470" t="s">
        <v>163</v>
      </c>
      <c r="K130" s="470"/>
      <c r="L130" s="470"/>
      <c r="M130" s="502"/>
      <c r="N130" s="177"/>
      <c r="O130" s="177"/>
      <c r="P130" s="177"/>
      <c r="Q130" s="177"/>
      <c r="R130" s="177"/>
      <c r="S130" s="177"/>
      <c r="T130" s="177"/>
      <c r="U130" s="177"/>
      <c r="V130" s="177"/>
      <c r="W130" s="177"/>
      <c r="X130" s="177"/>
      <c r="Y130" s="177"/>
      <c r="Z130" s="177"/>
      <c r="AA130" s="177"/>
      <c r="AB130" s="177"/>
      <c r="AC130" s="177"/>
      <c r="AD130" s="177"/>
      <c r="AE130" s="177"/>
      <c r="AF130" s="297"/>
      <c r="AG130" s="296"/>
      <c r="AH130" s="296"/>
      <c r="AI130" s="297"/>
      <c r="AJ130" s="177"/>
      <c r="AK130" s="177"/>
      <c r="AL130" s="298"/>
      <c r="AM130" s="298"/>
      <c r="AN130" s="299"/>
      <c r="AO130" s="299"/>
      <c r="AP130" s="177"/>
      <c r="AQ130" s="177"/>
    </row>
    <row r="131" spans="1:43" hidden="1">
      <c r="A131" s="462" t="s">
        <v>124</v>
      </c>
      <c r="B131" s="463">
        <v>15000</v>
      </c>
      <c r="C131" s="469"/>
      <c r="D131" s="469"/>
      <c r="E131" s="469"/>
      <c r="F131" s="499"/>
      <c r="G131" s="500"/>
      <c r="H131" s="467"/>
      <c r="I131" s="501">
        <f t="shared" si="2"/>
        <v>15000</v>
      </c>
      <c r="J131" s="504" t="s">
        <v>136</v>
      </c>
      <c r="K131" s="470"/>
      <c r="L131" s="470"/>
      <c r="M131" s="177"/>
      <c r="N131" s="177"/>
      <c r="O131" s="177"/>
      <c r="P131" s="177"/>
      <c r="Q131" s="177"/>
      <c r="R131" s="177"/>
      <c r="S131" s="177"/>
      <c r="T131" s="177"/>
      <c r="U131" s="177"/>
      <c r="V131" s="177"/>
      <c r="W131" s="177"/>
      <c r="X131" s="177"/>
      <c r="Y131" s="177"/>
      <c r="Z131" s="177"/>
      <c r="AA131" s="177"/>
      <c r="AB131" s="177"/>
      <c r="AC131" s="177"/>
      <c r="AD131" s="177"/>
      <c r="AE131" s="177"/>
      <c r="AF131" s="297"/>
      <c r="AG131" s="296"/>
      <c r="AH131" s="296"/>
      <c r="AI131" s="297"/>
      <c r="AJ131" s="177"/>
      <c r="AK131" s="177"/>
      <c r="AL131" s="298"/>
      <c r="AM131" s="298"/>
      <c r="AN131" s="299"/>
      <c r="AO131" s="299"/>
      <c r="AP131" s="177"/>
      <c r="AQ131" s="177"/>
    </row>
    <row r="132" spans="1:43" hidden="1">
      <c r="A132" s="462" t="s">
        <v>124</v>
      </c>
      <c r="B132" s="463">
        <v>93000</v>
      </c>
      <c r="C132" s="469"/>
      <c r="D132" s="469"/>
      <c r="E132" s="469"/>
      <c r="F132" s="499"/>
      <c r="G132" s="500"/>
      <c r="H132" s="467"/>
      <c r="I132" s="501">
        <f t="shared" si="2"/>
        <v>93000</v>
      </c>
      <c r="J132" s="504" t="s">
        <v>164</v>
      </c>
      <c r="K132" s="470"/>
      <c r="L132" s="470"/>
      <c r="M132" s="177"/>
      <c r="N132" s="177"/>
      <c r="O132" s="177"/>
      <c r="P132" s="177"/>
      <c r="Q132" s="177"/>
      <c r="R132" s="177"/>
      <c r="S132" s="177"/>
      <c r="T132" s="177"/>
      <c r="U132" s="177"/>
      <c r="V132" s="177"/>
      <c r="W132" s="177"/>
      <c r="X132" s="177"/>
      <c r="Y132" s="177"/>
      <c r="Z132" s="177"/>
      <c r="AA132" s="177"/>
      <c r="AB132" s="177"/>
      <c r="AC132" s="177"/>
      <c r="AD132" s="177"/>
      <c r="AE132" s="177"/>
      <c r="AF132" s="297"/>
      <c r="AG132" s="296"/>
      <c r="AH132" s="296"/>
      <c r="AI132" s="297"/>
      <c r="AJ132" s="177"/>
      <c r="AK132" s="177"/>
      <c r="AL132" s="298"/>
      <c r="AM132" s="298"/>
      <c r="AN132" s="299"/>
      <c r="AO132" s="299"/>
      <c r="AP132" s="177"/>
      <c r="AQ132" s="177"/>
    </row>
    <row r="133" spans="1:43" hidden="1">
      <c r="A133" s="462" t="s">
        <v>124</v>
      </c>
      <c r="B133" s="463">
        <v>18000</v>
      </c>
      <c r="C133" s="469"/>
      <c r="D133" s="469"/>
      <c r="E133" s="469"/>
      <c r="F133" s="499"/>
      <c r="G133" s="500"/>
      <c r="H133" s="467"/>
      <c r="I133" s="501">
        <f t="shared" si="2"/>
        <v>18000</v>
      </c>
      <c r="J133" s="505" t="s">
        <v>165</v>
      </c>
      <c r="K133" s="470"/>
      <c r="L133" s="470"/>
      <c r="M133" s="177"/>
      <c r="N133" s="177"/>
      <c r="O133" s="177"/>
      <c r="P133" s="177"/>
      <c r="Q133" s="177"/>
      <c r="R133" s="177"/>
      <c r="S133" s="177"/>
      <c r="T133" s="177"/>
      <c r="U133" s="177"/>
      <c r="V133" s="177"/>
      <c r="W133" s="177"/>
      <c r="X133" s="177"/>
      <c r="Y133" s="177"/>
      <c r="Z133" s="177"/>
      <c r="AA133" s="177"/>
      <c r="AB133" s="177"/>
      <c r="AC133" s="177"/>
      <c r="AD133" s="177"/>
      <c r="AE133" s="177"/>
      <c r="AF133" s="297"/>
      <c r="AG133" s="296"/>
      <c r="AH133" s="296"/>
      <c r="AI133" s="297"/>
      <c r="AJ133" s="177"/>
      <c r="AK133" s="177"/>
      <c r="AL133" s="298"/>
      <c r="AM133" s="298"/>
      <c r="AN133" s="299"/>
      <c r="AO133" s="299"/>
      <c r="AP133" s="177"/>
      <c r="AQ133" s="177"/>
    </row>
    <row r="134" spans="1:43" hidden="1">
      <c r="A134" s="462" t="s">
        <v>124</v>
      </c>
      <c r="B134" s="463">
        <v>10000</v>
      </c>
      <c r="C134" s="469"/>
      <c r="D134" s="469"/>
      <c r="E134" s="469"/>
      <c r="F134" s="499"/>
      <c r="G134" s="500"/>
      <c r="H134" s="467"/>
      <c r="I134" s="501">
        <f t="shared" si="2"/>
        <v>10000</v>
      </c>
      <c r="J134" s="470" t="s">
        <v>137</v>
      </c>
      <c r="K134" s="470"/>
      <c r="L134" s="470"/>
      <c r="M134" s="177"/>
      <c r="N134" s="177"/>
      <c r="O134" s="177"/>
      <c r="P134" s="177"/>
      <c r="Q134" s="177"/>
      <c r="R134" s="177"/>
      <c r="S134" s="177"/>
      <c r="T134" s="177"/>
      <c r="U134" s="177"/>
      <c r="V134" s="177"/>
      <c r="W134" s="177"/>
      <c r="X134" s="177"/>
      <c r="Y134" s="177"/>
      <c r="Z134" s="177"/>
      <c r="AA134" s="177"/>
      <c r="AB134" s="177"/>
      <c r="AC134" s="177"/>
      <c r="AD134" s="177"/>
      <c r="AE134" s="177"/>
      <c r="AF134" s="297"/>
      <c r="AG134" s="296"/>
      <c r="AH134" s="296"/>
      <c r="AI134" s="297"/>
      <c r="AJ134" s="177"/>
      <c r="AK134" s="177"/>
      <c r="AL134" s="298"/>
      <c r="AM134" s="298"/>
      <c r="AN134" s="299"/>
      <c r="AO134" s="299"/>
      <c r="AP134" s="177"/>
      <c r="AQ134" s="177"/>
    </row>
    <row r="135" spans="1:43" ht="15" hidden="1" customHeight="1">
      <c r="A135" s="462" t="s">
        <v>122</v>
      </c>
      <c r="B135" s="499">
        <v>38000</v>
      </c>
      <c r="C135" s="469"/>
      <c r="D135" s="469"/>
      <c r="E135" s="469"/>
      <c r="F135" s="499"/>
      <c r="G135" s="500"/>
      <c r="H135" s="469"/>
      <c r="I135" s="501">
        <f t="shared" si="2"/>
        <v>38000</v>
      </c>
      <c r="J135" s="470" t="s">
        <v>139</v>
      </c>
      <c r="K135" s="470"/>
      <c r="L135" s="470"/>
      <c r="M135" s="470"/>
      <c r="N135" s="177"/>
      <c r="O135" s="177"/>
      <c r="P135" s="177"/>
      <c r="Q135" s="177"/>
      <c r="R135" s="177"/>
      <c r="S135" s="177"/>
      <c r="T135" s="177"/>
      <c r="U135" s="177"/>
      <c r="V135" s="177"/>
      <c r="W135" s="177"/>
      <c r="X135" s="177"/>
      <c r="Y135" s="177"/>
      <c r="Z135" s="177"/>
      <c r="AA135" s="177"/>
      <c r="AB135" s="177"/>
      <c r="AC135" s="177"/>
      <c r="AD135" s="177"/>
      <c r="AE135" s="177"/>
      <c r="AF135" s="177"/>
      <c r="AG135" s="295"/>
      <c r="AH135" s="296"/>
      <c r="AI135" s="297"/>
      <c r="AJ135" s="177"/>
      <c r="AK135" s="177"/>
      <c r="AL135" s="298"/>
      <c r="AM135" s="177"/>
      <c r="AN135" s="297"/>
      <c r="AO135" s="297"/>
      <c r="AP135" s="177"/>
      <c r="AQ135" s="177"/>
    </row>
    <row r="136" spans="1:43" ht="15" hidden="1" customHeight="1">
      <c r="A136" s="462" t="s">
        <v>122</v>
      </c>
      <c r="B136" s="499">
        <v>12480</v>
      </c>
      <c r="C136" s="469"/>
      <c r="D136" s="469"/>
      <c r="E136" s="469"/>
      <c r="F136" s="499"/>
      <c r="G136" s="500"/>
      <c r="H136" s="469"/>
      <c r="I136" s="501">
        <f t="shared" si="2"/>
        <v>12480</v>
      </c>
      <c r="J136" s="473" t="s">
        <v>166</v>
      </c>
      <c r="K136" s="177"/>
      <c r="L136" s="177"/>
      <c r="M136" s="470"/>
      <c r="N136" s="177"/>
      <c r="O136" s="177"/>
      <c r="P136" s="177"/>
      <c r="Q136" s="177"/>
      <c r="R136" s="177"/>
      <c r="S136" s="177"/>
      <c r="T136" s="177"/>
      <c r="U136" s="177"/>
      <c r="V136" s="177"/>
      <c r="W136" s="177"/>
      <c r="X136" s="177"/>
      <c r="Y136" s="177"/>
      <c r="Z136" s="177"/>
      <c r="AA136" s="177"/>
      <c r="AB136" s="177"/>
      <c r="AC136" s="177"/>
      <c r="AD136" s="177"/>
      <c r="AE136" s="177"/>
      <c r="AF136" s="177"/>
      <c r="AG136" s="295"/>
      <c r="AH136" s="296"/>
      <c r="AI136" s="297"/>
      <c r="AJ136" s="177"/>
      <c r="AK136" s="177"/>
      <c r="AL136" s="298"/>
      <c r="AM136" s="177"/>
      <c r="AN136" s="297"/>
      <c r="AO136" s="297"/>
      <c r="AP136" s="177"/>
      <c r="AQ136" s="177"/>
    </row>
    <row r="137" spans="1:43" ht="15" hidden="1" customHeight="1">
      <c r="A137" s="462" t="s">
        <v>122</v>
      </c>
      <c r="B137" s="499">
        <v>12000</v>
      </c>
      <c r="C137" s="469"/>
      <c r="D137" s="469"/>
      <c r="E137" s="469"/>
      <c r="F137" s="499"/>
      <c r="G137" s="500"/>
      <c r="H137" s="469"/>
      <c r="I137" s="501">
        <f t="shared" si="2"/>
        <v>12000</v>
      </c>
      <c r="J137" s="473" t="s">
        <v>167</v>
      </c>
      <c r="K137" s="177"/>
      <c r="L137" s="177"/>
      <c r="M137" s="470"/>
      <c r="N137" s="177"/>
      <c r="O137" s="177"/>
      <c r="P137" s="177"/>
      <c r="Q137" s="177"/>
      <c r="R137" s="177"/>
      <c r="S137" s="177"/>
      <c r="T137" s="177"/>
      <c r="U137" s="177"/>
      <c r="V137" s="177"/>
      <c r="W137" s="177"/>
      <c r="X137" s="177"/>
      <c r="Y137" s="177"/>
      <c r="Z137" s="177"/>
      <c r="AA137" s="177"/>
      <c r="AB137" s="177"/>
      <c r="AC137" s="177"/>
      <c r="AD137" s="177"/>
      <c r="AE137" s="177"/>
      <c r="AF137" s="177"/>
      <c r="AG137" s="295"/>
      <c r="AH137" s="296"/>
      <c r="AI137" s="297"/>
      <c r="AJ137" s="177"/>
      <c r="AK137" s="177"/>
      <c r="AL137" s="298"/>
      <c r="AM137" s="177"/>
      <c r="AN137" s="297"/>
      <c r="AO137" s="297"/>
      <c r="AP137" s="177"/>
      <c r="AQ137" s="177"/>
    </row>
    <row r="138" spans="1:43" ht="15" hidden="1" customHeight="1">
      <c r="A138" s="503" t="s">
        <v>122</v>
      </c>
      <c r="B138" s="499">
        <v>8400</v>
      </c>
      <c r="C138" s="469"/>
      <c r="D138" s="469"/>
      <c r="E138" s="469"/>
      <c r="F138" s="499"/>
      <c r="G138" s="500"/>
      <c r="H138" s="469"/>
      <c r="I138" s="501">
        <f t="shared" si="2"/>
        <v>8400</v>
      </c>
      <c r="J138" s="473" t="s">
        <v>168</v>
      </c>
      <c r="K138" s="177"/>
      <c r="L138" s="177"/>
      <c r="M138" s="470"/>
      <c r="N138" s="177"/>
      <c r="O138" s="177"/>
      <c r="P138" s="177"/>
      <c r="Q138" s="177"/>
      <c r="R138" s="177"/>
      <c r="S138" s="177"/>
      <c r="T138" s="177"/>
      <c r="U138" s="177"/>
      <c r="V138" s="177"/>
      <c r="W138" s="177"/>
      <c r="X138" s="177"/>
      <c r="Y138" s="177"/>
      <c r="Z138" s="177"/>
      <c r="AA138" s="177"/>
      <c r="AB138" s="177"/>
      <c r="AC138" s="177"/>
      <c r="AD138" s="177"/>
      <c r="AE138" s="177"/>
      <c r="AF138" s="177"/>
      <c r="AG138" s="295"/>
      <c r="AH138" s="296"/>
      <c r="AI138" s="297"/>
      <c r="AJ138" s="177"/>
      <c r="AK138" s="177"/>
      <c r="AL138" s="298"/>
      <c r="AM138" s="177"/>
      <c r="AN138" s="297"/>
      <c r="AO138" s="297"/>
      <c r="AP138" s="177"/>
      <c r="AQ138" s="177"/>
    </row>
    <row r="139" spans="1:43" ht="15" hidden="1" customHeight="1">
      <c r="A139" s="503" t="s">
        <v>122</v>
      </c>
      <c r="B139" s="499">
        <v>2400</v>
      </c>
      <c r="C139" s="469"/>
      <c r="D139" s="469"/>
      <c r="E139" s="469"/>
      <c r="F139" s="499"/>
      <c r="G139" s="500"/>
      <c r="H139" s="469"/>
      <c r="I139" s="501">
        <f t="shared" si="2"/>
        <v>2400</v>
      </c>
      <c r="J139" s="470" t="s">
        <v>169</v>
      </c>
      <c r="K139" s="177"/>
      <c r="L139" s="177"/>
      <c r="M139" s="470"/>
      <c r="N139" s="177"/>
      <c r="O139" s="177"/>
      <c r="P139" s="177"/>
      <c r="Q139" s="177"/>
      <c r="R139" s="177"/>
      <c r="S139" s="177"/>
      <c r="T139" s="177"/>
      <c r="U139" s="177"/>
      <c r="V139" s="177"/>
      <c r="W139" s="177"/>
      <c r="X139" s="177"/>
      <c r="Y139" s="177"/>
      <c r="Z139" s="177"/>
      <c r="AA139" s="177"/>
      <c r="AB139" s="177"/>
      <c r="AC139" s="177"/>
      <c r="AD139" s="177"/>
      <c r="AE139" s="177"/>
      <c r="AF139" s="177"/>
      <c r="AG139" s="295"/>
      <c r="AH139" s="296"/>
      <c r="AI139" s="297"/>
      <c r="AJ139" s="177"/>
      <c r="AK139" s="177"/>
      <c r="AL139" s="298"/>
      <c r="AM139" s="177"/>
      <c r="AN139" s="297"/>
      <c r="AO139" s="297"/>
      <c r="AP139" s="177"/>
      <c r="AQ139" s="177"/>
    </row>
    <row r="140" spans="1:43" ht="15" hidden="1" customHeight="1">
      <c r="A140" s="503" t="s">
        <v>122</v>
      </c>
      <c r="B140" s="499">
        <v>75000</v>
      </c>
      <c r="C140" s="469"/>
      <c r="D140" s="469"/>
      <c r="E140" s="469"/>
      <c r="F140" s="499"/>
      <c r="G140" s="500"/>
      <c r="H140" s="469"/>
      <c r="I140" s="501">
        <f t="shared" si="2"/>
        <v>75000</v>
      </c>
      <c r="J140" s="505" t="s">
        <v>170</v>
      </c>
      <c r="K140" s="177"/>
      <c r="L140" s="177"/>
      <c r="M140" s="470"/>
      <c r="N140" s="177"/>
      <c r="O140" s="177"/>
      <c r="P140" s="177"/>
      <c r="Q140" s="177"/>
      <c r="R140" s="177"/>
      <c r="S140" s="177"/>
      <c r="T140" s="177"/>
      <c r="U140" s="177"/>
      <c r="V140" s="177"/>
      <c r="W140" s="177"/>
      <c r="X140" s="177"/>
      <c r="Y140" s="177"/>
      <c r="Z140" s="177"/>
      <c r="AA140" s="177"/>
      <c r="AB140" s="177"/>
      <c r="AC140" s="177"/>
      <c r="AD140" s="177"/>
      <c r="AE140" s="177"/>
      <c r="AF140" s="177"/>
      <c r="AG140" s="295"/>
      <c r="AH140" s="296"/>
      <c r="AI140" s="297"/>
      <c r="AJ140" s="177"/>
      <c r="AK140" s="177"/>
      <c r="AL140" s="298"/>
      <c r="AM140" s="177"/>
      <c r="AN140" s="297"/>
      <c r="AO140" s="297"/>
      <c r="AP140" s="177"/>
      <c r="AQ140" s="177"/>
    </row>
    <row r="141" spans="1:43" ht="15" hidden="1" customHeight="1">
      <c r="A141" s="503" t="s">
        <v>122</v>
      </c>
      <c r="B141" s="499">
        <v>7500</v>
      </c>
      <c r="C141" s="469"/>
      <c r="D141" s="469"/>
      <c r="E141" s="469"/>
      <c r="F141" s="499"/>
      <c r="G141" s="500"/>
      <c r="H141" s="469"/>
      <c r="I141" s="501">
        <f t="shared" si="2"/>
        <v>7500</v>
      </c>
      <c r="J141" s="506" t="s">
        <v>171</v>
      </c>
      <c r="K141" s="177"/>
      <c r="L141" s="177"/>
      <c r="M141" s="470"/>
      <c r="N141" s="177"/>
      <c r="O141" s="177"/>
      <c r="P141" s="177"/>
      <c r="Q141" s="177"/>
      <c r="R141" s="177"/>
      <c r="S141" s="177"/>
      <c r="T141" s="177"/>
      <c r="U141" s="177"/>
      <c r="V141" s="177"/>
      <c r="W141" s="177"/>
      <c r="X141" s="177"/>
      <c r="Y141" s="177"/>
      <c r="Z141" s="177"/>
      <c r="AA141" s="177"/>
      <c r="AB141" s="177"/>
      <c r="AC141" s="177"/>
      <c r="AD141" s="177"/>
      <c r="AE141" s="177"/>
      <c r="AF141" s="177"/>
      <c r="AG141" s="295"/>
      <c r="AH141" s="296"/>
      <c r="AI141" s="297"/>
      <c r="AJ141" s="177"/>
      <c r="AK141" s="177"/>
      <c r="AL141" s="298"/>
      <c r="AM141" s="177"/>
      <c r="AN141" s="297"/>
      <c r="AO141" s="297"/>
      <c r="AP141" s="177"/>
      <c r="AQ141" s="177"/>
    </row>
    <row r="142" spans="1:43" ht="15" hidden="1" customHeight="1">
      <c r="A142" s="503" t="s">
        <v>122</v>
      </c>
      <c r="B142" s="499">
        <v>5600</v>
      </c>
      <c r="C142" s="469"/>
      <c r="D142" s="469"/>
      <c r="E142" s="469"/>
      <c r="F142" s="499"/>
      <c r="G142" s="500"/>
      <c r="H142" s="469"/>
      <c r="I142" s="501">
        <f t="shared" si="2"/>
        <v>5600</v>
      </c>
      <c r="J142" s="506" t="s">
        <v>172</v>
      </c>
      <c r="K142" s="177"/>
      <c r="L142" s="177"/>
      <c r="M142" s="470"/>
      <c r="N142" s="177"/>
      <c r="O142" s="177"/>
      <c r="P142" s="177"/>
      <c r="Q142" s="177"/>
      <c r="R142" s="177"/>
      <c r="S142" s="177"/>
      <c r="T142" s="177"/>
      <c r="U142" s="177"/>
      <c r="V142" s="177"/>
      <c r="W142" s="177"/>
      <c r="X142" s="177"/>
      <c r="Y142" s="177"/>
      <c r="Z142" s="177"/>
      <c r="AA142" s="177"/>
      <c r="AB142" s="177"/>
      <c r="AC142" s="177"/>
      <c r="AD142" s="177"/>
      <c r="AE142" s="177"/>
      <c r="AF142" s="177"/>
      <c r="AG142" s="295"/>
      <c r="AH142" s="296"/>
      <c r="AI142" s="297"/>
      <c r="AJ142" s="177"/>
      <c r="AK142" s="177"/>
      <c r="AL142" s="298"/>
      <c r="AM142" s="177"/>
      <c r="AN142" s="297"/>
      <c r="AO142" s="297"/>
      <c r="AP142" s="177"/>
      <c r="AQ142" s="177"/>
    </row>
    <row r="143" spans="1:43" ht="15" hidden="1" customHeight="1">
      <c r="A143" s="503" t="s">
        <v>122</v>
      </c>
      <c r="B143" s="499">
        <v>8000</v>
      </c>
      <c r="C143" s="469"/>
      <c r="D143" s="469"/>
      <c r="E143" s="469"/>
      <c r="F143" s="499"/>
      <c r="G143" s="500"/>
      <c r="H143" s="469"/>
      <c r="I143" s="501">
        <f t="shared" si="2"/>
        <v>8000</v>
      </c>
      <c r="J143" s="506" t="s">
        <v>173</v>
      </c>
      <c r="K143" s="177"/>
      <c r="L143" s="177"/>
      <c r="M143" s="470"/>
      <c r="N143" s="177"/>
      <c r="O143" s="177"/>
      <c r="P143" s="177"/>
      <c r="Q143" s="177"/>
      <c r="R143" s="177"/>
      <c r="S143" s="177"/>
      <c r="T143" s="177"/>
      <c r="U143" s="177"/>
      <c r="V143" s="177"/>
      <c r="W143" s="177"/>
      <c r="X143" s="177"/>
      <c r="Y143" s="177"/>
      <c r="Z143" s="177"/>
      <c r="AA143" s="177"/>
      <c r="AB143" s="177"/>
      <c r="AC143" s="177"/>
      <c r="AD143" s="177"/>
      <c r="AE143" s="177"/>
      <c r="AF143" s="177"/>
      <c r="AG143" s="295"/>
      <c r="AH143" s="296"/>
      <c r="AI143" s="297"/>
      <c r="AJ143" s="177"/>
      <c r="AK143" s="177"/>
      <c r="AL143" s="298"/>
      <c r="AM143" s="177"/>
      <c r="AN143" s="297"/>
      <c r="AO143" s="297"/>
      <c r="AP143" s="177"/>
      <c r="AQ143" s="177"/>
    </row>
    <row r="144" spans="1:43" ht="15" hidden="1" customHeight="1">
      <c r="A144" s="503" t="s">
        <v>122</v>
      </c>
      <c r="B144" s="499">
        <v>-5000</v>
      </c>
      <c r="C144" s="469"/>
      <c r="D144" s="469"/>
      <c r="E144" s="469"/>
      <c r="F144" s="499"/>
      <c r="G144" s="500"/>
      <c r="H144" s="469"/>
      <c r="I144" s="501">
        <f t="shared" si="2"/>
        <v>-5000</v>
      </c>
      <c r="J144" s="470" t="s">
        <v>146</v>
      </c>
      <c r="K144" s="177"/>
      <c r="L144" s="177"/>
      <c r="M144" s="470"/>
      <c r="N144" s="177"/>
      <c r="O144" s="177"/>
      <c r="P144" s="177"/>
      <c r="Q144" s="177"/>
      <c r="R144" s="177"/>
      <c r="S144" s="177"/>
      <c r="T144" s="177"/>
      <c r="U144" s="177"/>
      <c r="V144" s="177"/>
      <c r="W144" s="177"/>
      <c r="X144" s="177"/>
      <c r="Y144" s="177"/>
      <c r="Z144" s="177"/>
      <c r="AA144" s="177"/>
      <c r="AB144" s="177"/>
      <c r="AC144" s="177"/>
      <c r="AD144" s="177"/>
      <c r="AE144" s="177"/>
      <c r="AF144" s="177"/>
      <c r="AG144" s="295"/>
      <c r="AH144" s="296"/>
      <c r="AI144" s="297"/>
      <c r="AJ144" s="177"/>
      <c r="AK144" s="177"/>
      <c r="AL144" s="298"/>
      <c r="AM144" s="177"/>
      <c r="AN144" s="297"/>
      <c r="AO144" s="297"/>
      <c r="AP144" s="177"/>
      <c r="AQ144" s="177"/>
    </row>
    <row r="145" spans="1:43" ht="15" hidden="1" customHeight="1">
      <c r="A145" s="503" t="s">
        <v>122</v>
      </c>
      <c r="B145" s="499">
        <v>25000</v>
      </c>
      <c r="C145" s="469"/>
      <c r="D145" s="469"/>
      <c r="E145" s="469"/>
      <c r="F145" s="499"/>
      <c r="G145" s="500"/>
      <c r="H145" s="469"/>
      <c r="I145" s="501">
        <f t="shared" si="2"/>
        <v>25000</v>
      </c>
      <c r="J145" s="505" t="s">
        <v>174</v>
      </c>
      <c r="K145" s="177"/>
      <c r="L145" s="177"/>
      <c r="M145" s="470"/>
      <c r="N145" s="177"/>
      <c r="O145" s="177"/>
      <c r="P145" s="177"/>
      <c r="Q145" s="177"/>
      <c r="R145" s="177"/>
      <c r="S145" s="177"/>
      <c r="T145" s="177"/>
      <c r="U145" s="177"/>
      <c r="V145" s="177"/>
      <c r="W145" s="177"/>
      <c r="X145" s="177"/>
      <c r="Y145" s="177"/>
      <c r="Z145" s="177"/>
      <c r="AA145" s="177"/>
      <c r="AB145" s="177"/>
      <c r="AC145" s="177"/>
      <c r="AD145" s="177"/>
      <c r="AE145" s="177"/>
      <c r="AF145" s="177"/>
      <c r="AG145" s="295"/>
      <c r="AH145" s="296"/>
      <c r="AI145" s="297"/>
      <c r="AJ145" s="177"/>
      <c r="AK145" s="177"/>
      <c r="AL145" s="298"/>
      <c r="AM145" s="177"/>
      <c r="AN145" s="297"/>
      <c r="AO145" s="297"/>
      <c r="AP145" s="177"/>
      <c r="AQ145" s="177"/>
    </row>
    <row r="146" spans="1:43" ht="15" hidden="1" customHeight="1">
      <c r="A146" s="503" t="s">
        <v>122</v>
      </c>
      <c r="B146" s="499">
        <v>4000</v>
      </c>
      <c r="C146" s="469"/>
      <c r="D146" s="469"/>
      <c r="E146" s="469"/>
      <c r="F146" s="499"/>
      <c r="G146" s="500"/>
      <c r="H146" s="469"/>
      <c r="I146" s="501">
        <f t="shared" si="2"/>
        <v>4000</v>
      </c>
      <c r="J146" s="506" t="s">
        <v>175</v>
      </c>
      <c r="K146" s="177"/>
      <c r="L146" s="177"/>
      <c r="M146" s="470"/>
      <c r="N146" s="177"/>
      <c r="O146" s="177"/>
      <c r="P146" s="177"/>
      <c r="Q146" s="177"/>
      <c r="R146" s="177"/>
      <c r="S146" s="177"/>
      <c r="T146" s="177"/>
      <c r="U146" s="177"/>
      <c r="V146" s="177"/>
      <c r="W146" s="177"/>
      <c r="X146" s="177"/>
      <c r="Y146" s="177"/>
      <c r="Z146" s="177"/>
      <c r="AA146" s="177"/>
      <c r="AB146" s="177"/>
      <c r="AC146" s="177"/>
      <c r="AD146" s="177"/>
      <c r="AE146" s="177"/>
      <c r="AF146" s="177"/>
      <c r="AG146" s="295"/>
      <c r="AH146" s="296"/>
      <c r="AI146" s="297"/>
      <c r="AJ146" s="177"/>
      <c r="AK146" s="177"/>
      <c r="AL146" s="298"/>
      <c r="AM146" s="177"/>
      <c r="AN146" s="297"/>
      <c r="AO146" s="297"/>
      <c r="AP146" s="177"/>
      <c r="AQ146" s="177"/>
    </row>
    <row r="147" spans="1:43" hidden="1">
      <c r="A147" s="474" t="s">
        <v>125</v>
      </c>
      <c r="B147" s="499"/>
      <c r="C147" s="469"/>
      <c r="D147" s="469"/>
      <c r="E147" s="469"/>
      <c r="F147" s="469"/>
      <c r="G147" s="507">
        <v>60964.88</v>
      </c>
      <c r="H147" s="469"/>
      <c r="I147" s="501">
        <f t="shared" si="2"/>
        <v>60964.88</v>
      </c>
      <c r="J147" s="470" t="s">
        <v>149</v>
      </c>
      <c r="K147" s="470"/>
      <c r="L147" s="470"/>
      <c r="M147" s="470"/>
      <c r="N147" s="177"/>
      <c r="O147" s="177"/>
      <c r="P147" s="177"/>
      <c r="Q147" s="177"/>
      <c r="R147" s="177"/>
      <c r="S147" s="177"/>
      <c r="T147" s="177"/>
      <c r="U147" s="177"/>
      <c r="V147" s="177"/>
      <c r="W147" s="177"/>
      <c r="X147" s="177"/>
      <c r="Y147" s="177"/>
      <c r="Z147" s="177"/>
      <c r="AA147" s="177"/>
      <c r="AB147" s="177"/>
      <c r="AC147" s="177"/>
      <c r="AD147" s="177"/>
      <c r="AE147" s="177"/>
      <c r="AF147" s="298"/>
      <c r="AG147" s="497"/>
      <c r="AH147" s="498"/>
      <c r="AI147" s="299"/>
      <c r="AJ147" s="298"/>
      <c r="AK147" s="298"/>
      <c r="AL147" s="177"/>
      <c r="AM147" s="177"/>
      <c r="AN147" s="297"/>
      <c r="AO147" s="297"/>
      <c r="AP147" s="177"/>
      <c r="AQ147" s="177"/>
    </row>
    <row r="148" spans="1:43" hidden="1">
      <c r="A148" s="508" t="s">
        <v>150</v>
      </c>
      <c r="B148" s="509"/>
      <c r="C148" s="510"/>
      <c r="D148" s="510">
        <v>4150</v>
      </c>
      <c r="E148" s="510"/>
      <c r="F148" s="507"/>
      <c r="G148" s="507"/>
      <c r="H148" s="507"/>
      <c r="I148" s="501">
        <f t="shared" si="2"/>
        <v>4150</v>
      </c>
      <c r="J148" s="470" t="s">
        <v>152</v>
      </c>
      <c r="K148" s="470"/>
      <c r="L148" s="470"/>
      <c r="M148" s="470"/>
      <c r="N148" s="177"/>
      <c r="O148" s="177"/>
      <c r="P148" s="177"/>
      <c r="Q148" s="177"/>
      <c r="R148" s="177"/>
      <c r="S148" s="177"/>
      <c r="T148" s="177"/>
      <c r="U148" s="177"/>
      <c r="V148" s="177"/>
      <c r="W148" s="177"/>
      <c r="X148" s="177"/>
      <c r="Y148" s="177"/>
      <c r="Z148" s="177"/>
      <c r="AA148" s="177"/>
      <c r="AB148" s="177"/>
      <c r="AC148" s="177"/>
      <c r="AD148" s="177"/>
      <c r="AE148" s="177"/>
      <c r="AF148" s="297"/>
      <c r="AG148" s="296"/>
      <c r="AH148" s="296"/>
      <c r="AI148" s="297"/>
      <c r="AJ148" s="177"/>
      <c r="AK148" s="190"/>
      <c r="AL148" s="190"/>
      <c r="AM148" s="177"/>
      <c r="AN148" s="298"/>
      <c r="AO148" s="298"/>
      <c r="AP148" s="299"/>
      <c r="AQ148" s="299"/>
    </row>
    <row r="149" spans="1:43" hidden="1">
      <c r="A149" s="511"/>
      <c r="B149" s="512"/>
      <c r="C149" s="482"/>
      <c r="D149" s="482"/>
      <c r="E149" s="482"/>
      <c r="F149" s="482"/>
      <c r="G149" s="513"/>
      <c r="H149" s="482"/>
      <c r="I149" s="514"/>
      <c r="J149" s="515"/>
      <c r="K149" s="515"/>
      <c r="L149" s="515"/>
      <c r="M149" s="515"/>
      <c r="N149" s="177"/>
      <c r="O149" s="177"/>
      <c r="P149" s="177"/>
      <c r="Q149" s="177"/>
      <c r="R149" s="177"/>
      <c r="S149" s="177"/>
      <c r="T149" s="177"/>
      <c r="U149" s="177"/>
      <c r="V149" s="177"/>
      <c r="W149" s="177"/>
      <c r="X149" s="177"/>
      <c r="Y149" s="177"/>
      <c r="Z149" s="177"/>
      <c r="AA149" s="177"/>
      <c r="AB149" s="177"/>
      <c r="AC149" s="177"/>
      <c r="AD149" s="177"/>
      <c r="AE149" s="177"/>
      <c r="AF149" s="298"/>
      <c r="AG149" s="497"/>
      <c r="AH149" s="498"/>
      <c r="AI149" s="299"/>
      <c r="AJ149" s="298"/>
      <c r="AK149" s="298"/>
      <c r="AL149" s="177"/>
      <c r="AM149" s="177"/>
      <c r="AN149" s="297"/>
      <c r="AO149" s="297"/>
      <c r="AP149" s="177"/>
      <c r="AQ149" s="177"/>
    </row>
    <row r="150" spans="1:43" hidden="1">
      <c r="A150" s="489" t="s">
        <v>94</v>
      </c>
      <c r="B150" s="490">
        <f t="shared" ref="B150:I150" si="3">SUM(B120:B149)</f>
        <v>341880</v>
      </c>
      <c r="C150" s="492">
        <f t="shared" si="3"/>
        <v>0</v>
      </c>
      <c r="D150" s="490">
        <f t="shared" si="3"/>
        <v>4150</v>
      </c>
      <c r="E150" s="490"/>
      <c r="F150" s="492"/>
      <c r="G150" s="492">
        <f t="shared" ref="G150" si="4">SUM(G120:G149)</f>
        <v>60964.88</v>
      </c>
      <c r="H150" s="492">
        <f t="shared" si="3"/>
        <v>197069.54000000004</v>
      </c>
      <c r="I150" s="516">
        <f t="shared" si="3"/>
        <v>604064.42000000004</v>
      </c>
      <c r="J150" s="517"/>
      <c r="K150" s="517"/>
      <c r="L150" s="518"/>
      <c r="M150" s="518"/>
      <c r="N150" s="177"/>
      <c r="O150" s="177"/>
      <c r="P150" s="177"/>
      <c r="Q150" s="177"/>
      <c r="R150" s="177"/>
      <c r="S150" s="177"/>
      <c r="T150" s="177"/>
      <c r="U150" s="177"/>
      <c r="V150" s="177"/>
      <c r="W150" s="177"/>
      <c r="X150" s="177"/>
      <c r="Y150" s="177"/>
      <c r="Z150" s="177"/>
      <c r="AA150" s="177"/>
      <c r="AB150" s="177"/>
      <c r="AC150" s="177"/>
      <c r="AD150" s="177"/>
      <c r="AE150" s="177"/>
      <c r="AF150" s="177"/>
      <c r="AG150" s="295"/>
      <c r="AH150" s="296"/>
      <c r="AI150" s="297"/>
      <c r="AJ150" s="177"/>
      <c r="AK150" s="190"/>
      <c r="AL150" s="190"/>
      <c r="AM150" s="177"/>
      <c r="AN150" s="298"/>
      <c r="AO150" s="177"/>
      <c r="AP150" s="297"/>
      <c r="AQ150" s="297"/>
    </row>
    <row r="151" spans="1:43" ht="18" hidden="1">
      <c r="A151" s="496"/>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c r="AA151" s="177"/>
      <c r="AB151" s="177"/>
      <c r="AC151" s="177"/>
      <c r="AD151" s="177"/>
      <c r="AE151" s="177"/>
      <c r="AF151" s="295"/>
      <c r="AG151" s="296"/>
      <c r="AH151" s="297"/>
      <c r="AI151" s="177"/>
      <c r="AJ151" s="177"/>
      <c r="AK151" s="190"/>
      <c r="AL151" s="190"/>
      <c r="AM151" s="298"/>
      <c r="AN151" s="177"/>
      <c r="AO151" s="297"/>
      <c r="AP151" s="177"/>
      <c r="AQ151" s="177"/>
    </row>
    <row r="152" spans="1:43" ht="18" hidden="1">
      <c r="A152" s="496" t="s">
        <v>71</v>
      </c>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c r="AA152" s="177"/>
      <c r="AB152" s="177"/>
      <c r="AC152" s="177"/>
      <c r="AD152" s="177"/>
      <c r="AE152" s="177"/>
      <c r="AF152" s="295"/>
      <c r="AG152" s="296"/>
      <c r="AH152" s="297"/>
      <c r="AI152" s="177"/>
      <c r="AJ152" s="177"/>
      <c r="AK152" s="190"/>
      <c r="AL152" s="190"/>
      <c r="AM152" s="298"/>
      <c r="AN152" s="177"/>
      <c r="AO152" s="297"/>
      <c r="AP152" s="177"/>
      <c r="AQ152" s="177"/>
    </row>
    <row r="153" spans="1:43" hidden="1">
      <c r="A153" s="449" t="s">
        <v>40</v>
      </c>
      <c r="B153" s="449" t="s">
        <v>95</v>
      </c>
      <c r="C153" s="449" t="s">
        <v>96</v>
      </c>
      <c r="D153" s="449" t="s">
        <v>104</v>
      </c>
      <c r="E153" s="449"/>
      <c r="F153" s="449"/>
      <c r="G153" s="449" t="s">
        <v>99</v>
      </c>
      <c r="H153" s="451" t="s">
        <v>101</v>
      </c>
      <c r="I153" s="452" t="s">
        <v>93</v>
      </c>
      <c r="J153" s="452"/>
      <c r="K153" s="452"/>
      <c r="L153" s="452"/>
      <c r="M153" s="177"/>
      <c r="N153" s="177"/>
      <c r="O153" s="177"/>
      <c r="P153" s="177"/>
      <c r="Q153" s="177"/>
      <c r="R153" s="177"/>
      <c r="S153" s="177"/>
      <c r="T153" s="177"/>
      <c r="U153" s="177"/>
      <c r="V153" s="177"/>
      <c r="W153" s="177"/>
      <c r="X153" s="177"/>
      <c r="Y153" s="177"/>
      <c r="Z153" s="177"/>
      <c r="AA153" s="177"/>
      <c r="AB153" s="177"/>
      <c r="AC153" s="177"/>
      <c r="AD153" s="177"/>
      <c r="AE153" s="177"/>
      <c r="AF153" s="295"/>
      <c r="AG153" s="296"/>
      <c r="AH153" s="297"/>
      <c r="AI153" s="177"/>
      <c r="AJ153" s="177"/>
      <c r="AK153" s="190"/>
      <c r="AL153" s="190"/>
      <c r="AM153" s="298"/>
      <c r="AN153" s="177"/>
      <c r="AO153" s="297"/>
      <c r="AP153" s="177"/>
      <c r="AQ153" s="177"/>
    </row>
    <row r="154" spans="1:43" hidden="1">
      <c r="A154" s="475"/>
      <c r="B154" s="512"/>
      <c r="C154" s="482"/>
      <c r="D154" s="519"/>
      <c r="E154" s="512"/>
      <c r="F154" s="482"/>
      <c r="G154" s="482"/>
      <c r="H154" s="514"/>
      <c r="I154" s="487" t="s">
        <v>140</v>
      </c>
      <c r="J154" s="177"/>
      <c r="K154" s="177"/>
      <c r="L154" s="177"/>
      <c r="M154" s="177"/>
      <c r="N154" s="177"/>
      <c r="O154" s="177"/>
      <c r="P154" s="177"/>
      <c r="Q154" s="177"/>
      <c r="R154" s="177"/>
      <c r="S154" s="177"/>
      <c r="T154" s="177"/>
      <c r="U154" s="177"/>
      <c r="V154" s="177"/>
      <c r="W154" s="177"/>
      <c r="X154" s="177"/>
      <c r="Y154" s="177"/>
      <c r="Z154" s="177"/>
      <c r="AA154" s="177"/>
      <c r="AB154" s="177"/>
      <c r="AC154" s="177"/>
      <c r="AD154" s="177"/>
      <c r="AE154" s="297"/>
      <c r="AF154" s="296"/>
      <c r="AG154" s="296"/>
      <c r="AH154" s="297"/>
      <c r="AI154" s="177"/>
      <c r="AJ154" s="177"/>
      <c r="AK154" s="298"/>
      <c r="AL154" s="298"/>
      <c r="AM154" s="299"/>
      <c r="AN154" s="177"/>
      <c r="AO154" s="177"/>
      <c r="AP154" s="177"/>
      <c r="AQ154" s="177"/>
    </row>
    <row r="155" spans="1:43" hidden="1">
      <c r="A155" s="475"/>
      <c r="B155" s="512"/>
      <c r="C155" s="482"/>
      <c r="D155" s="519"/>
      <c r="E155" s="512"/>
      <c r="F155" s="512"/>
      <c r="G155" s="512"/>
      <c r="H155" s="514"/>
      <c r="I155" s="487" t="s">
        <v>141</v>
      </c>
      <c r="J155" s="177"/>
      <c r="K155" s="177"/>
      <c r="L155" s="177"/>
      <c r="M155" s="177"/>
      <c r="N155" s="177"/>
      <c r="O155" s="177"/>
      <c r="P155" s="177"/>
      <c r="Q155" s="177"/>
      <c r="R155" s="177"/>
      <c r="S155" s="177"/>
      <c r="T155" s="177"/>
      <c r="U155" s="177"/>
      <c r="V155" s="177"/>
      <c r="W155" s="177"/>
      <c r="X155" s="177"/>
      <c r="Y155" s="177"/>
      <c r="Z155" s="177"/>
      <c r="AA155" s="177"/>
      <c r="AB155" s="177"/>
      <c r="AC155" s="177"/>
      <c r="AD155" s="177"/>
      <c r="AE155" s="297"/>
      <c r="AF155" s="296"/>
      <c r="AG155" s="296"/>
      <c r="AH155" s="297"/>
      <c r="AI155" s="177"/>
      <c r="AJ155" s="177"/>
      <c r="AK155" s="298"/>
      <c r="AL155" s="298"/>
      <c r="AM155" s="299"/>
      <c r="AN155" s="177"/>
      <c r="AO155" s="177"/>
      <c r="AP155" s="177"/>
      <c r="AQ155" s="177"/>
    </row>
    <row r="156" spans="1:43" hidden="1">
      <c r="A156" s="520"/>
      <c r="B156" s="512"/>
      <c r="C156" s="482"/>
      <c r="D156" s="519"/>
      <c r="E156" s="512"/>
      <c r="F156" s="512"/>
      <c r="G156" s="512"/>
      <c r="H156" s="514"/>
      <c r="I156" s="521" t="s">
        <v>176</v>
      </c>
      <c r="J156" s="177"/>
      <c r="K156" s="177"/>
      <c r="L156" s="177"/>
      <c r="M156" s="177"/>
      <c r="N156" s="177"/>
      <c r="O156" s="177"/>
      <c r="P156" s="177"/>
      <c r="Q156" s="177"/>
      <c r="R156" s="177"/>
      <c r="S156" s="177"/>
      <c r="T156" s="177"/>
      <c r="U156" s="177"/>
      <c r="V156" s="177"/>
      <c r="W156" s="177"/>
      <c r="X156" s="177"/>
      <c r="Y156" s="177"/>
      <c r="Z156" s="177"/>
      <c r="AA156" s="177"/>
      <c r="AB156" s="177"/>
      <c r="AC156" s="177"/>
      <c r="AD156" s="177"/>
      <c r="AE156" s="297"/>
      <c r="AF156" s="296"/>
      <c r="AG156" s="296"/>
      <c r="AH156" s="297"/>
      <c r="AI156" s="177"/>
      <c r="AJ156" s="177"/>
      <c r="AK156" s="190"/>
      <c r="AL156" s="190"/>
      <c r="AM156" s="298"/>
      <c r="AN156" s="298"/>
      <c r="AO156" s="299"/>
      <c r="AP156" s="177"/>
      <c r="AQ156" s="177"/>
    </row>
    <row r="157" spans="1:43" hidden="1">
      <c r="A157" s="522"/>
      <c r="B157" s="513"/>
      <c r="C157" s="513"/>
      <c r="D157" s="519"/>
      <c r="E157" s="512"/>
      <c r="F157" s="512"/>
      <c r="G157" s="512"/>
      <c r="H157" s="514">
        <f>SUM(B157:E157)</f>
        <v>0</v>
      </c>
      <c r="I157" s="523"/>
      <c r="J157" s="524"/>
      <c r="K157" s="524"/>
      <c r="L157" s="524"/>
      <c r="M157" s="177"/>
      <c r="N157" s="177"/>
      <c r="O157" s="177"/>
      <c r="P157" s="177"/>
      <c r="Q157" s="177"/>
      <c r="R157" s="177"/>
      <c r="S157" s="177"/>
      <c r="T157" s="177"/>
      <c r="U157" s="177"/>
      <c r="V157" s="177"/>
      <c r="W157" s="177"/>
      <c r="X157" s="177"/>
      <c r="Y157" s="177"/>
      <c r="Z157" s="177"/>
      <c r="AA157" s="177"/>
      <c r="AB157" s="177"/>
      <c r="AC157" s="177"/>
      <c r="AD157" s="177"/>
      <c r="AE157" s="297"/>
      <c r="AF157" s="296"/>
      <c r="AG157" s="296"/>
      <c r="AH157" s="297"/>
      <c r="AI157" s="177"/>
      <c r="AJ157" s="177"/>
      <c r="AK157" s="190"/>
      <c r="AL157" s="190"/>
      <c r="AM157" s="298"/>
      <c r="AN157" s="298"/>
      <c r="AO157" s="299"/>
      <c r="AP157" s="177"/>
      <c r="AQ157" s="177"/>
    </row>
    <row r="158" spans="1:43" hidden="1">
      <c r="A158" s="489" t="s">
        <v>94</v>
      </c>
      <c r="B158" s="490">
        <f>SUM(B154:B157)</f>
        <v>0</v>
      </c>
      <c r="C158" s="492">
        <f>SUM(C154:C157)</f>
        <v>0</v>
      </c>
      <c r="D158" s="490">
        <f>SUM(D154:D157)</f>
        <v>0</v>
      </c>
      <c r="E158" s="490"/>
      <c r="F158" s="490"/>
      <c r="G158" s="490">
        <f>SUM(G154:G157)</f>
        <v>0</v>
      </c>
      <c r="H158" s="516">
        <f>SUM(H154:H157)</f>
        <v>0</v>
      </c>
      <c r="I158" s="517"/>
      <c r="J158" s="518"/>
      <c r="K158" s="518"/>
      <c r="L158" s="518"/>
      <c r="M158" s="177"/>
      <c r="N158" s="177"/>
      <c r="O158" s="177"/>
      <c r="P158" s="177"/>
      <c r="Q158" s="177"/>
      <c r="R158" s="177"/>
      <c r="S158" s="177"/>
      <c r="T158" s="177"/>
      <c r="U158" s="177"/>
      <c r="V158" s="177"/>
      <c r="W158" s="177"/>
      <c r="X158" s="177"/>
      <c r="Y158" s="177"/>
      <c r="Z158" s="177"/>
      <c r="AA158" s="177"/>
      <c r="AB158" s="177"/>
      <c r="AC158" s="177"/>
      <c r="AD158" s="177"/>
      <c r="AE158" s="297"/>
      <c r="AF158" s="296"/>
      <c r="AG158" s="296"/>
      <c r="AH158" s="297"/>
      <c r="AI158" s="177"/>
      <c r="AJ158" s="177"/>
      <c r="AK158" s="190"/>
      <c r="AL158" s="190"/>
      <c r="AM158" s="298"/>
      <c r="AN158" s="298"/>
      <c r="AO158" s="299"/>
      <c r="AP158" s="177"/>
      <c r="AQ158" s="177"/>
    </row>
    <row r="159" spans="1:43" hidden="1">
      <c r="A159" s="177"/>
      <c r="B159" s="525"/>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c r="AA159" s="177"/>
      <c r="AB159" s="177"/>
      <c r="AC159" s="177"/>
      <c r="AD159" s="177"/>
      <c r="AE159" s="177"/>
      <c r="AF159" s="295"/>
      <c r="AG159" s="296"/>
      <c r="AH159" s="297"/>
      <c r="AI159" s="177"/>
      <c r="AJ159" s="177"/>
      <c r="AK159" s="190"/>
      <c r="AL159" s="190"/>
      <c r="AM159" s="298"/>
      <c r="AN159" s="177"/>
      <c r="AO159" s="297"/>
      <c r="AP159" s="177"/>
      <c r="AQ159" s="177"/>
    </row>
    <row r="160" spans="1:43" ht="18" hidden="1">
      <c r="A160" s="496" t="s">
        <v>177</v>
      </c>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c r="AA160" s="177"/>
      <c r="AB160" s="177"/>
      <c r="AC160" s="177"/>
      <c r="AD160" s="177"/>
      <c r="AE160" s="177"/>
      <c r="AF160" s="295"/>
      <c r="AG160" s="296"/>
      <c r="AH160" s="297"/>
      <c r="AI160" s="177"/>
      <c r="AJ160" s="177"/>
      <c r="AK160" s="190"/>
      <c r="AL160" s="190"/>
      <c r="AM160" s="298"/>
      <c r="AN160" s="177"/>
      <c r="AO160" s="297"/>
      <c r="AP160" s="177"/>
      <c r="AQ160" s="177"/>
    </row>
    <row r="161" spans="1:43" hidden="1">
      <c r="A161" s="449" t="s">
        <v>40</v>
      </c>
      <c r="B161" s="449" t="s">
        <v>95</v>
      </c>
      <c r="C161" s="449" t="s">
        <v>96</v>
      </c>
      <c r="D161" s="449" t="s">
        <v>104</v>
      </c>
      <c r="E161" s="449"/>
      <c r="F161" s="449"/>
      <c r="G161" s="449" t="s">
        <v>99</v>
      </c>
      <c r="H161" s="451" t="s">
        <v>101</v>
      </c>
      <c r="I161" s="452" t="s">
        <v>93</v>
      </c>
      <c r="J161" s="452"/>
      <c r="K161" s="452"/>
      <c r="L161" s="452"/>
      <c r="M161" s="526"/>
      <c r="N161" s="177"/>
      <c r="O161" s="177"/>
      <c r="P161" s="177"/>
      <c r="Q161" s="177"/>
      <c r="R161" s="177"/>
      <c r="S161" s="177"/>
      <c r="T161" s="177"/>
      <c r="U161" s="177"/>
      <c r="V161" s="177"/>
      <c r="W161" s="177"/>
      <c r="X161" s="177"/>
      <c r="Y161" s="177"/>
      <c r="Z161" s="177"/>
      <c r="AA161" s="177"/>
      <c r="AB161" s="177"/>
      <c r="AC161" s="177"/>
      <c r="AD161" s="177"/>
      <c r="AE161" s="298"/>
      <c r="AF161" s="497"/>
      <c r="AG161" s="498"/>
      <c r="AH161" s="299"/>
      <c r="AI161" s="298"/>
      <c r="AJ161" s="298"/>
      <c r="AK161" s="435"/>
      <c r="AL161" s="435"/>
      <c r="AM161" s="177"/>
      <c r="AN161" s="177"/>
      <c r="AO161" s="297"/>
      <c r="AP161" s="177"/>
      <c r="AQ161" s="177"/>
    </row>
    <row r="162" spans="1:43" hidden="1">
      <c r="A162" s="475"/>
      <c r="B162" s="512"/>
      <c r="C162" s="482"/>
      <c r="D162" s="519"/>
      <c r="E162" s="512"/>
      <c r="F162" s="482"/>
      <c r="G162" s="482"/>
      <c r="H162" s="514"/>
      <c r="I162" s="487" t="s">
        <v>178</v>
      </c>
      <c r="J162" s="177"/>
      <c r="K162" s="177"/>
      <c r="L162" s="177"/>
      <c r="M162" s="177"/>
      <c r="N162" s="177"/>
      <c r="O162" s="177"/>
      <c r="P162" s="177"/>
      <c r="Q162" s="177"/>
      <c r="R162" s="177"/>
      <c r="S162" s="177"/>
      <c r="T162" s="177"/>
      <c r="U162" s="177"/>
      <c r="V162" s="177"/>
      <c r="W162" s="177"/>
      <c r="X162" s="177"/>
      <c r="Y162" s="177"/>
      <c r="Z162" s="177"/>
      <c r="AA162" s="177"/>
      <c r="AB162" s="177"/>
      <c r="AC162" s="177"/>
      <c r="AD162" s="177"/>
      <c r="AE162" s="177"/>
      <c r="AF162" s="295"/>
      <c r="AG162" s="296"/>
      <c r="AH162" s="297"/>
      <c r="AI162" s="177"/>
      <c r="AJ162" s="177"/>
      <c r="AK162" s="190"/>
      <c r="AL162" s="190"/>
      <c r="AM162" s="298"/>
      <c r="AN162" s="298"/>
      <c r="AO162" s="299"/>
      <c r="AP162" s="177"/>
      <c r="AQ162" s="177"/>
    </row>
    <row r="163" spans="1:43" hidden="1">
      <c r="A163" s="475"/>
      <c r="B163" s="512"/>
      <c r="C163" s="482"/>
      <c r="D163" s="519"/>
      <c r="E163" s="512"/>
      <c r="F163" s="512"/>
      <c r="G163" s="512"/>
      <c r="H163" s="514"/>
      <c r="I163" s="487" t="s">
        <v>179</v>
      </c>
      <c r="J163" s="177"/>
      <c r="K163" s="177"/>
      <c r="L163" s="177"/>
      <c r="M163" s="177"/>
      <c r="N163" s="177"/>
      <c r="O163" s="177"/>
      <c r="P163" s="177"/>
      <c r="Q163" s="177"/>
      <c r="R163" s="177"/>
      <c r="S163" s="177"/>
      <c r="T163" s="177"/>
      <c r="U163" s="177"/>
      <c r="V163" s="177"/>
      <c r="W163" s="177"/>
      <c r="X163" s="177"/>
      <c r="Y163" s="177"/>
      <c r="Z163" s="177"/>
      <c r="AA163" s="177"/>
      <c r="AB163" s="177"/>
      <c r="AC163" s="177"/>
      <c r="AD163" s="177"/>
      <c r="AE163" s="177"/>
      <c r="AF163" s="295"/>
      <c r="AG163" s="296"/>
      <c r="AH163" s="297"/>
      <c r="AI163" s="177"/>
      <c r="AJ163" s="177"/>
      <c r="AK163" s="190"/>
      <c r="AL163" s="190"/>
      <c r="AM163" s="298"/>
      <c r="AN163" s="298"/>
      <c r="AO163" s="299"/>
      <c r="AP163" s="177"/>
      <c r="AQ163" s="177"/>
    </row>
    <row r="164" spans="1:43" hidden="1">
      <c r="A164" s="522"/>
      <c r="B164" s="513"/>
      <c r="C164" s="519"/>
      <c r="D164" s="513"/>
      <c r="E164" s="482"/>
      <c r="F164" s="482"/>
      <c r="G164" s="482"/>
      <c r="H164" s="514">
        <f>SUM(B164:E164)</f>
        <v>0</v>
      </c>
      <c r="I164" s="523"/>
      <c r="J164" s="524"/>
      <c r="K164" s="524"/>
      <c r="L164" s="524"/>
      <c r="M164" s="177"/>
      <c r="N164" s="177"/>
      <c r="O164" s="177"/>
      <c r="P164" s="177"/>
      <c r="Q164" s="177"/>
      <c r="R164" s="177"/>
      <c r="S164" s="177"/>
      <c r="T164" s="177"/>
      <c r="U164" s="177"/>
      <c r="V164" s="177"/>
      <c r="W164" s="177"/>
      <c r="X164" s="177"/>
      <c r="Y164" s="177"/>
      <c r="Z164" s="177"/>
      <c r="AA164" s="177"/>
      <c r="AB164" s="177"/>
      <c r="AC164" s="177"/>
      <c r="AD164" s="177"/>
      <c r="AE164" s="177"/>
      <c r="AF164" s="295"/>
      <c r="AG164" s="296"/>
      <c r="AH164" s="297"/>
      <c r="AI164" s="177"/>
      <c r="AJ164" s="177"/>
      <c r="AK164" s="190"/>
      <c r="AL164" s="190"/>
      <c r="AM164" s="298"/>
      <c r="AN164" s="298"/>
      <c r="AO164" s="299"/>
      <c r="AP164" s="177"/>
      <c r="AQ164" s="177"/>
    </row>
    <row r="165" spans="1:43" hidden="1">
      <c r="A165" s="489" t="s">
        <v>102</v>
      </c>
      <c r="B165" s="492">
        <f>SUM(B162:B164)</f>
        <v>0</v>
      </c>
      <c r="C165" s="490">
        <f>SUM(C162:C164)</f>
        <v>0</v>
      </c>
      <c r="D165" s="490">
        <f>SUM(D162:D164)</f>
        <v>0</v>
      </c>
      <c r="E165" s="490"/>
      <c r="F165" s="492"/>
      <c r="G165" s="492">
        <f>SUM(G162:G164)</f>
        <v>0</v>
      </c>
      <c r="H165" s="516">
        <f>SUM(H162:H164)</f>
        <v>0</v>
      </c>
      <c r="I165" s="517"/>
      <c r="J165" s="518"/>
      <c r="K165" s="518"/>
      <c r="L165" s="518"/>
      <c r="M165" s="177"/>
      <c r="N165" s="177"/>
      <c r="O165" s="177"/>
      <c r="P165" s="177"/>
      <c r="Q165" s="177"/>
      <c r="R165" s="177"/>
      <c r="S165" s="177"/>
      <c r="T165" s="177"/>
      <c r="U165" s="177"/>
      <c r="V165" s="177"/>
      <c r="W165" s="177"/>
      <c r="X165" s="177"/>
      <c r="Y165" s="177"/>
      <c r="Z165" s="177"/>
      <c r="AA165" s="177"/>
      <c r="AB165" s="177"/>
      <c r="AC165" s="177"/>
      <c r="AD165" s="177"/>
      <c r="AE165" s="177"/>
      <c r="AF165" s="295"/>
      <c r="AG165" s="296"/>
      <c r="AH165" s="297"/>
      <c r="AI165" s="177"/>
      <c r="AJ165" s="177"/>
      <c r="AK165" s="190"/>
      <c r="AL165" s="190"/>
      <c r="AM165" s="298"/>
      <c r="AN165" s="298"/>
      <c r="AO165" s="299"/>
    </row>
    <row r="166" spans="1:43" hidden="1">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c r="AA166" s="177"/>
      <c r="AB166" s="177"/>
      <c r="AC166" s="177"/>
      <c r="AD166" s="177"/>
      <c r="AE166" s="177"/>
      <c r="AF166" s="295"/>
      <c r="AG166" s="296"/>
      <c r="AH166" s="297"/>
      <c r="AI166" s="177"/>
      <c r="AJ166" s="177"/>
      <c r="AK166" s="190"/>
      <c r="AL166" s="190"/>
      <c r="AM166" s="298"/>
      <c r="AN166" s="298"/>
      <c r="AO166" s="299"/>
    </row>
    <row r="167" spans="1:43" hidden="1">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c r="AA167" s="177"/>
      <c r="AB167" s="177"/>
      <c r="AC167" s="177"/>
      <c r="AD167" s="177"/>
      <c r="AE167" s="177"/>
      <c r="AF167" s="295"/>
      <c r="AG167" s="296"/>
      <c r="AH167" s="297"/>
      <c r="AI167" s="177"/>
      <c r="AJ167" s="177"/>
      <c r="AK167" s="190"/>
      <c r="AL167" s="190"/>
      <c r="AM167" s="298"/>
      <c r="AN167" s="298"/>
      <c r="AO167" s="299"/>
    </row>
    <row r="168" spans="1:43" ht="18" hidden="1">
      <c r="A168" s="496" t="s">
        <v>103</v>
      </c>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c r="AA168" s="177"/>
      <c r="AB168" s="177"/>
      <c r="AC168" s="177"/>
      <c r="AD168" s="177"/>
      <c r="AE168" s="177"/>
      <c r="AF168" s="177"/>
      <c r="AG168" s="177"/>
      <c r="AH168" s="177"/>
      <c r="AI168" s="177"/>
      <c r="AJ168" s="177"/>
      <c r="AK168" s="190"/>
      <c r="AL168" s="190"/>
      <c r="AM168" s="177"/>
      <c r="AN168" s="177"/>
      <c r="AO168" s="177"/>
    </row>
    <row r="169" spans="1:43" hidden="1">
      <c r="A169" s="449" t="s">
        <v>40</v>
      </c>
      <c r="B169" s="449" t="s">
        <v>95</v>
      </c>
      <c r="C169" s="449" t="s">
        <v>96</v>
      </c>
      <c r="D169" s="449" t="s">
        <v>104</v>
      </c>
      <c r="E169" s="449"/>
      <c r="F169" s="449"/>
      <c r="G169" s="449" t="s">
        <v>99</v>
      </c>
      <c r="H169" s="451" t="s">
        <v>101</v>
      </c>
      <c r="I169" s="452" t="s">
        <v>93</v>
      </c>
      <c r="J169" s="177"/>
      <c r="K169" s="177"/>
      <c r="L169" s="177"/>
      <c r="M169" s="177"/>
      <c r="N169" s="177"/>
      <c r="O169" s="177"/>
      <c r="P169" s="177"/>
      <c r="Q169" s="177"/>
      <c r="R169" s="177"/>
      <c r="S169" s="177"/>
      <c r="T169" s="177"/>
      <c r="U169" s="177"/>
      <c r="V169" s="177"/>
      <c r="W169" s="177"/>
      <c r="X169" s="177"/>
      <c r="Y169" s="177"/>
      <c r="Z169" s="177"/>
      <c r="AA169" s="177"/>
      <c r="AB169" s="177"/>
      <c r="AC169" s="177"/>
      <c r="AD169" s="177"/>
      <c r="AE169" s="177"/>
      <c r="AF169" s="177"/>
      <c r="AG169" s="177"/>
      <c r="AH169" s="177"/>
      <c r="AI169" s="177"/>
      <c r="AJ169" s="177"/>
      <c r="AK169" s="190"/>
      <c r="AL169" s="190"/>
      <c r="AM169" s="177"/>
      <c r="AN169" s="177"/>
      <c r="AO169" s="177"/>
    </row>
    <row r="170" spans="1:43" hidden="1">
      <c r="A170" s="475" t="s">
        <v>122</v>
      </c>
      <c r="B170" s="476">
        <v>7000</v>
      </c>
      <c r="C170" s="476"/>
      <c r="D170" s="527"/>
      <c r="E170" s="527"/>
      <c r="F170" s="527"/>
      <c r="G170" s="527"/>
      <c r="H170" s="528">
        <f>SUM(B170:E170)</f>
        <v>7000</v>
      </c>
      <c r="I170" s="529" t="s">
        <v>180</v>
      </c>
      <c r="J170" s="177"/>
      <c r="K170" s="177"/>
      <c r="L170" s="177"/>
      <c r="M170" s="177"/>
      <c r="N170" s="177"/>
      <c r="O170" s="177"/>
      <c r="P170" s="177"/>
      <c r="Q170" s="177"/>
      <c r="R170" s="177"/>
      <c r="S170" s="177"/>
      <c r="T170" s="177"/>
      <c r="U170" s="177"/>
      <c r="V170" s="177"/>
      <c r="W170" s="177"/>
      <c r="X170" s="177"/>
      <c r="Y170" s="177"/>
      <c r="Z170" s="177"/>
      <c r="AA170" s="177"/>
      <c r="AB170" s="177"/>
      <c r="AC170" s="177"/>
      <c r="AD170" s="177"/>
      <c r="AE170" s="177"/>
      <c r="AF170" s="295"/>
      <c r="AG170" s="296"/>
      <c r="AH170" s="297"/>
      <c r="AI170" s="177"/>
      <c r="AJ170" s="177"/>
      <c r="AK170" s="298"/>
      <c r="AL170" s="298"/>
      <c r="AM170" s="299"/>
      <c r="AN170" s="177"/>
      <c r="AO170" s="177"/>
    </row>
    <row r="171" spans="1:43" hidden="1">
      <c r="A171" s="475"/>
      <c r="B171" s="476"/>
      <c r="C171" s="476"/>
      <c r="D171" s="527"/>
      <c r="E171" s="527"/>
      <c r="F171" s="527"/>
      <c r="G171" s="527"/>
      <c r="H171" s="528"/>
      <c r="I171" s="523"/>
      <c r="J171" s="177"/>
      <c r="K171" s="177"/>
      <c r="L171" s="177"/>
      <c r="M171" s="177"/>
      <c r="N171" s="177"/>
      <c r="O171" s="177"/>
      <c r="P171" s="177"/>
      <c r="Q171" s="177"/>
      <c r="R171" s="177"/>
      <c r="S171" s="177"/>
      <c r="T171" s="177"/>
      <c r="U171" s="177"/>
      <c r="V171" s="177"/>
      <c r="W171" s="177"/>
      <c r="X171" s="177"/>
      <c r="Y171" s="177"/>
      <c r="Z171" s="177"/>
      <c r="AA171" s="177"/>
      <c r="AB171" s="177"/>
      <c r="AC171" s="177"/>
      <c r="AD171" s="177"/>
      <c r="AE171" s="177"/>
      <c r="AF171" s="177"/>
      <c r="AG171" s="177"/>
      <c r="AH171" s="177"/>
      <c r="AI171" s="177"/>
      <c r="AJ171" s="177"/>
      <c r="AK171" s="190"/>
      <c r="AL171" s="190"/>
      <c r="AM171" s="177"/>
      <c r="AN171" s="177"/>
      <c r="AO171" s="177"/>
    </row>
    <row r="172" spans="1:43" hidden="1">
      <c r="A172" s="522"/>
      <c r="B172" s="519"/>
      <c r="C172" s="530"/>
      <c r="D172" s="513"/>
      <c r="E172" s="482"/>
      <c r="F172" s="482"/>
      <c r="G172" s="482"/>
      <c r="H172" s="514">
        <f>SUM(B172:E172)</f>
        <v>0</v>
      </c>
      <c r="I172" s="531"/>
      <c r="J172" s="177"/>
      <c r="K172" s="177"/>
      <c r="L172" s="177"/>
      <c r="M172" s="177"/>
      <c r="N172" s="177"/>
      <c r="O172" s="177"/>
      <c r="P172" s="177"/>
      <c r="Q172" s="177"/>
      <c r="R172" s="177"/>
      <c r="S172" s="177"/>
      <c r="T172" s="177"/>
      <c r="U172" s="177"/>
      <c r="V172" s="177"/>
      <c r="W172" s="177"/>
      <c r="X172" s="177"/>
      <c r="Y172" s="177"/>
      <c r="Z172" s="177"/>
      <c r="AA172" s="177"/>
      <c r="AB172" s="177"/>
      <c r="AC172" s="177"/>
      <c r="AD172" s="177"/>
      <c r="AE172" s="177"/>
      <c r="AF172" s="177"/>
      <c r="AG172" s="177"/>
      <c r="AH172" s="177"/>
      <c r="AI172" s="177"/>
      <c r="AJ172" s="177"/>
      <c r="AK172" s="190"/>
      <c r="AL172" s="190"/>
      <c r="AM172" s="177"/>
      <c r="AN172" s="177"/>
      <c r="AO172" s="177"/>
    </row>
    <row r="173" spans="1:43" hidden="1">
      <c r="A173" s="489" t="s">
        <v>102</v>
      </c>
      <c r="B173" s="490">
        <f>SUM(B170:B172)</f>
        <v>7000</v>
      </c>
      <c r="C173" s="490">
        <f>SUM(C170:C172)</f>
        <v>0</v>
      </c>
      <c r="D173" s="490">
        <f>SUM(D170:D172)</f>
        <v>0</v>
      </c>
      <c r="E173" s="490"/>
      <c r="F173" s="492"/>
      <c r="G173" s="492">
        <f>SUM(G170:G172)</f>
        <v>0</v>
      </c>
      <c r="H173" s="516">
        <f>SUM(H170:H172)</f>
        <v>7000</v>
      </c>
      <c r="I173" s="517"/>
      <c r="J173" s="177"/>
      <c r="K173" s="177"/>
      <c r="L173" s="177"/>
      <c r="M173" s="177"/>
      <c r="N173" s="177"/>
      <c r="O173" s="177"/>
      <c r="P173" s="177"/>
      <c r="Q173" s="177"/>
      <c r="R173" s="177"/>
      <c r="S173" s="177"/>
      <c r="T173" s="177"/>
      <c r="U173" s="177"/>
      <c r="V173" s="177"/>
      <c r="W173" s="177"/>
      <c r="X173" s="177"/>
      <c r="Y173" s="177"/>
      <c r="Z173" s="177"/>
      <c r="AA173" s="177"/>
      <c r="AB173" s="177"/>
      <c r="AC173" s="177"/>
      <c r="AD173" s="177"/>
      <c r="AE173" s="177"/>
      <c r="AF173" s="177"/>
      <c r="AG173" s="177"/>
      <c r="AH173" s="177"/>
      <c r="AI173" s="177"/>
      <c r="AJ173" s="177"/>
      <c r="AK173" s="190"/>
      <c r="AL173" s="190"/>
      <c r="AM173" s="177"/>
      <c r="AN173" s="177"/>
      <c r="AO173" s="177"/>
    </row>
    <row r="174" spans="1:43">
      <c r="A174" s="177"/>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c r="AA174" s="177"/>
      <c r="AB174" s="177"/>
      <c r="AC174" s="177"/>
      <c r="AD174" s="177"/>
      <c r="AE174" s="177"/>
      <c r="AF174" s="295"/>
      <c r="AG174" s="296"/>
      <c r="AH174" s="297"/>
      <c r="AI174" s="177"/>
      <c r="AJ174" s="177"/>
      <c r="AK174" s="190"/>
      <c r="AL174" s="190"/>
      <c r="AM174" s="298"/>
      <c r="AN174" s="298"/>
      <c r="AO174" s="299"/>
    </row>
  </sheetData>
  <mergeCells count="6">
    <mergeCell ref="J119:M119"/>
    <mergeCell ref="K3:Q3"/>
    <mergeCell ref="S3:AF3"/>
    <mergeCell ref="AH3:AN3"/>
    <mergeCell ref="AP3:AT3"/>
    <mergeCell ref="AM5:AN5"/>
  </mergeCells>
  <dataValidations count="1">
    <dataValidation allowBlank="1" showInputMessage="1" showErrorMessage="1" prompt="If we have received a RFQ for this case, or we have created one, please put a &quot;Y&quot; in the cell, otherwise, please leave the cell blank." sqref="G7:G90 JC7:JC90 SY7:SY90 ACU7:ACU90 AMQ7:AMQ90 AWM7:AWM90 BGI7:BGI90 BQE7:BQE90 CAA7:CAA90 CJW7:CJW90 CTS7:CTS90 DDO7:DDO90 DNK7:DNK90 DXG7:DXG90 EHC7:EHC90 EQY7:EQY90 FAU7:FAU90 FKQ7:FKQ90 FUM7:FUM90 GEI7:GEI90 GOE7:GOE90 GYA7:GYA90 HHW7:HHW90 HRS7:HRS90 IBO7:IBO90 ILK7:ILK90 IVG7:IVG90 JFC7:JFC90 JOY7:JOY90 JYU7:JYU90 KIQ7:KIQ90 KSM7:KSM90 LCI7:LCI90 LME7:LME90 LWA7:LWA90 MFW7:MFW90 MPS7:MPS90 MZO7:MZO90 NJK7:NJK90 NTG7:NTG90 ODC7:ODC90 OMY7:OMY90 OWU7:OWU90 PGQ7:PGQ90 PQM7:PQM90 QAI7:QAI90 QKE7:QKE90 QUA7:QUA90 RDW7:RDW90 RNS7:RNS90 RXO7:RXO90 SHK7:SHK90 SRG7:SRG90 TBC7:TBC90 TKY7:TKY90 TUU7:TUU90 UEQ7:UEQ90 UOM7:UOM90 UYI7:UYI90 VIE7:VIE90 VSA7:VSA90 WBW7:WBW90 WLS7:WLS90 WVO7:WVO90"/>
  </dataValidations>
  <hyperlinks>
    <hyperlink ref="A3" location="'Europe Actions '!A1" display="3) Action Items"/>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6"/>
  <sheetViews>
    <sheetView showGridLines="0" zoomScale="90" zoomScaleNormal="90" workbookViewId="0">
      <pane ySplit="1" topLeftCell="A2" activePane="bottomLeft" state="frozen"/>
      <selection activeCell="A39" sqref="A39:U39"/>
      <selection pane="bottomLeft"/>
    </sheetView>
  </sheetViews>
  <sheetFormatPr defaultRowHeight="15.75" customHeight="1"/>
  <cols>
    <col min="1" max="1" width="8.5703125" style="193" bestFit="1" customWidth="1"/>
    <col min="2" max="2" width="11.28515625" style="907" customWidth="1"/>
    <col min="3" max="3" width="11.42578125" style="908" customWidth="1"/>
    <col min="4" max="4" width="39.42578125" style="908" customWidth="1"/>
    <col min="5" max="5" width="45.5703125" style="908" customWidth="1"/>
    <col min="6" max="6" width="52.28515625" style="909" customWidth="1"/>
    <col min="7" max="7" width="13.7109375" style="910" customWidth="1"/>
    <col min="8" max="8" width="11.42578125" style="911" customWidth="1"/>
    <col min="9" max="9" width="8.7109375" style="911" customWidth="1"/>
    <col min="10" max="11" width="9.7109375" style="908" customWidth="1"/>
    <col min="12" max="13" width="9.28515625" style="194" customWidth="1"/>
    <col min="14" max="14" width="13.28515625" style="194" customWidth="1"/>
    <col min="15" max="256" width="9.28515625" style="194"/>
    <col min="257" max="257" width="8.5703125" style="194" bestFit="1" customWidth="1"/>
    <col min="258" max="259" width="10.5703125" style="194" customWidth="1"/>
    <col min="260" max="260" width="36.7109375" style="194" customWidth="1"/>
    <col min="261" max="261" width="42.5703125" style="194" customWidth="1"/>
    <col min="262" max="262" width="48.7109375" style="194" customWidth="1"/>
    <col min="263" max="263" width="12.7109375" style="194" customWidth="1"/>
    <col min="264" max="264" width="10.5703125" style="194" customWidth="1"/>
    <col min="265" max="265" width="8.28515625" style="194" customWidth="1"/>
    <col min="266" max="269" width="9.28515625" style="194" customWidth="1"/>
    <col min="270" max="270" width="13.28515625" style="194" customWidth="1"/>
    <col min="271" max="512" width="9.28515625" style="194"/>
    <col min="513" max="513" width="8.5703125" style="194" bestFit="1" customWidth="1"/>
    <col min="514" max="515" width="10.5703125" style="194" customWidth="1"/>
    <col min="516" max="516" width="36.7109375" style="194" customWidth="1"/>
    <col min="517" max="517" width="42.5703125" style="194" customWidth="1"/>
    <col min="518" max="518" width="48.7109375" style="194" customWidth="1"/>
    <col min="519" max="519" width="12.7109375" style="194" customWidth="1"/>
    <col min="520" max="520" width="10.5703125" style="194" customWidth="1"/>
    <col min="521" max="521" width="8.28515625" style="194" customWidth="1"/>
    <col min="522" max="525" width="9.28515625" style="194" customWidth="1"/>
    <col min="526" max="526" width="13.28515625" style="194" customWidth="1"/>
    <col min="527" max="768" width="9.28515625" style="194"/>
    <col min="769" max="769" width="8.5703125" style="194" bestFit="1" customWidth="1"/>
    <col min="770" max="771" width="10.5703125" style="194" customWidth="1"/>
    <col min="772" max="772" width="36.7109375" style="194" customWidth="1"/>
    <col min="773" max="773" width="42.5703125" style="194" customWidth="1"/>
    <col min="774" max="774" width="48.7109375" style="194" customWidth="1"/>
    <col min="775" max="775" width="12.7109375" style="194" customWidth="1"/>
    <col min="776" max="776" width="10.5703125" style="194" customWidth="1"/>
    <col min="777" max="777" width="8.28515625" style="194" customWidth="1"/>
    <col min="778" max="781" width="9.28515625" style="194" customWidth="1"/>
    <col min="782" max="782" width="13.28515625" style="194" customWidth="1"/>
    <col min="783" max="1024" width="9.28515625" style="194"/>
    <col min="1025" max="1025" width="8.5703125" style="194" bestFit="1" customWidth="1"/>
    <col min="1026" max="1027" width="10.5703125" style="194" customWidth="1"/>
    <col min="1028" max="1028" width="36.7109375" style="194" customWidth="1"/>
    <col min="1029" max="1029" width="42.5703125" style="194" customWidth="1"/>
    <col min="1030" max="1030" width="48.7109375" style="194" customWidth="1"/>
    <col min="1031" max="1031" width="12.7109375" style="194" customWidth="1"/>
    <col min="1032" max="1032" width="10.5703125" style="194" customWidth="1"/>
    <col min="1033" max="1033" width="8.28515625" style="194" customWidth="1"/>
    <col min="1034" max="1037" width="9.28515625" style="194" customWidth="1"/>
    <col min="1038" max="1038" width="13.28515625" style="194" customWidth="1"/>
    <col min="1039" max="1280" width="9.28515625" style="194"/>
    <col min="1281" max="1281" width="8.5703125" style="194" bestFit="1" customWidth="1"/>
    <col min="1282" max="1283" width="10.5703125" style="194" customWidth="1"/>
    <col min="1284" max="1284" width="36.7109375" style="194" customWidth="1"/>
    <col min="1285" max="1285" width="42.5703125" style="194" customWidth="1"/>
    <col min="1286" max="1286" width="48.7109375" style="194" customWidth="1"/>
    <col min="1287" max="1287" width="12.7109375" style="194" customWidth="1"/>
    <col min="1288" max="1288" width="10.5703125" style="194" customWidth="1"/>
    <col min="1289" max="1289" width="8.28515625" style="194" customWidth="1"/>
    <col min="1290" max="1293" width="9.28515625" style="194" customWidth="1"/>
    <col min="1294" max="1294" width="13.28515625" style="194" customWidth="1"/>
    <col min="1295" max="1536" width="9.28515625" style="194"/>
    <col min="1537" max="1537" width="8.5703125" style="194" bestFit="1" customWidth="1"/>
    <col min="1538" max="1539" width="10.5703125" style="194" customWidth="1"/>
    <col min="1540" max="1540" width="36.7109375" style="194" customWidth="1"/>
    <col min="1541" max="1541" width="42.5703125" style="194" customWidth="1"/>
    <col min="1542" max="1542" width="48.7109375" style="194" customWidth="1"/>
    <col min="1543" max="1543" width="12.7109375" style="194" customWidth="1"/>
    <col min="1544" max="1544" width="10.5703125" style="194" customWidth="1"/>
    <col min="1545" max="1545" width="8.28515625" style="194" customWidth="1"/>
    <col min="1546" max="1549" width="9.28515625" style="194" customWidth="1"/>
    <col min="1550" max="1550" width="13.28515625" style="194" customWidth="1"/>
    <col min="1551" max="1792" width="9.28515625" style="194"/>
    <col min="1793" max="1793" width="8.5703125" style="194" bestFit="1" customWidth="1"/>
    <col min="1794" max="1795" width="10.5703125" style="194" customWidth="1"/>
    <col min="1796" max="1796" width="36.7109375" style="194" customWidth="1"/>
    <col min="1797" max="1797" width="42.5703125" style="194" customWidth="1"/>
    <col min="1798" max="1798" width="48.7109375" style="194" customWidth="1"/>
    <col min="1799" max="1799" width="12.7109375" style="194" customWidth="1"/>
    <col min="1800" max="1800" width="10.5703125" style="194" customWidth="1"/>
    <col min="1801" max="1801" width="8.28515625" style="194" customWidth="1"/>
    <col min="1802" max="1805" width="9.28515625" style="194" customWidth="1"/>
    <col min="1806" max="1806" width="13.28515625" style="194" customWidth="1"/>
    <col min="1807" max="2048" width="9.28515625" style="194"/>
    <col min="2049" max="2049" width="8.5703125" style="194" bestFit="1" customWidth="1"/>
    <col min="2050" max="2051" width="10.5703125" style="194" customWidth="1"/>
    <col min="2052" max="2052" width="36.7109375" style="194" customWidth="1"/>
    <col min="2053" max="2053" width="42.5703125" style="194" customWidth="1"/>
    <col min="2054" max="2054" width="48.7109375" style="194" customWidth="1"/>
    <col min="2055" max="2055" width="12.7109375" style="194" customWidth="1"/>
    <col min="2056" max="2056" width="10.5703125" style="194" customWidth="1"/>
    <col min="2057" max="2057" width="8.28515625" style="194" customWidth="1"/>
    <col min="2058" max="2061" width="9.28515625" style="194" customWidth="1"/>
    <col min="2062" max="2062" width="13.28515625" style="194" customWidth="1"/>
    <col min="2063" max="2304" width="9.28515625" style="194"/>
    <col min="2305" max="2305" width="8.5703125" style="194" bestFit="1" customWidth="1"/>
    <col min="2306" max="2307" width="10.5703125" style="194" customWidth="1"/>
    <col min="2308" max="2308" width="36.7109375" style="194" customWidth="1"/>
    <col min="2309" max="2309" width="42.5703125" style="194" customWidth="1"/>
    <col min="2310" max="2310" width="48.7109375" style="194" customWidth="1"/>
    <col min="2311" max="2311" width="12.7109375" style="194" customWidth="1"/>
    <col min="2312" max="2312" width="10.5703125" style="194" customWidth="1"/>
    <col min="2313" max="2313" width="8.28515625" style="194" customWidth="1"/>
    <col min="2314" max="2317" width="9.28515625" style="194" customWidth="1"/>
    <col min="2318" max="2318" width="13.28515625" style="194" customWidth="1"/>
    <col min="2319" max="2560" width="9.28515625" style="194"/>
    <col min="2561" max="2561" width="8.5703125" style="194" bestFit="1" customWidth="1"/>
    <col min="2562" max="2563" width="10.5703125" style="194" customWidth="1"/>
    <col min="2564" max="2564" width="36.7109375" style="194" customWidth="1"/>
    <col min="2565" max="2565" width="42.5703125" style="194" customWidth="1"/>
    <col min="2566" max="2566" width="48.7109375" style="194" customWidth="1"/>
    <col min="2567" max="2567" width="12.7109375" style="194" customWidth="1"/>
    <col min="2568" max="2568" width="10.5703125" style="194" customWidth="1"/>
    <col min="2569" max="2569" width="8.28515625" style="194" customWidth="1"/>
    <col min="2570" max="2573" width="9.28515625" style="194" customWidth="1"/>
    <col min="2574" max="2574" width="13.28515625" style="194" customWidth="1"/>
    <col min="2575" max="2816" width="9.28515625" style="194"/>
    <col min="2817" max="2817" width="8.5703125" style="194" bestFit="1" customWidth="1"/>
    <col min="2818" max="2819" width="10.5703125" style="194" customWidth="1"/>
    <col min="2820" max="2820" width="36.7109375" style="194" customWidth="1"/>
    <col min="2821" max="2821" width="42.5703125" style="194" customWidth="1"/>
    <col min="2822" max="2822" width="48.7109375" style="194" customWidth="1"/>
    <col min="2823" max="2823" width="12.7109375" style="194" customWidth="1"/>
    <col min="2824" max="2824" width="10.5703125" style="194" customWidth="1"/>
    <col min="2825" max="2825" width="8.28515625" style="194" customWidth="1"/>
    <col min="2826" max="2829" width="9.28515625" style="194" customWidth="1"/>
    <col min="2830" max="2830" width="13.28515625" style="194" customWidth="1"/>
    <col min="2831" max="3072" width="9.28515625" style="194"/>
    <col min="3073" max="3073" width="8.5703125" style="194" bestFit="1" customWidth="1"/>
    <col min="3074" max="3075" width="10.5703125" style="194" customWidth="1"/>
    <col min="3076" max="3076" width="36.7109375" style="194" customWidth="1"/>
    <col min="3077" max="3077" width="42.5703125" style="194" customWidth="1"/>
    <col min="3078" max="3078" width="48.7109375" style="194" customWidth="1"/>
    <col min="3079" max="3079" width="12.7109375" style="194" customWidth="1"/>
    <col min="3080" max="3080" width="10.5703125" style="194" customWidth="1"/>
    <col min="3081" max="3081" width="8.28515625" style="194" customWidth="1"/>
    <col min="3082" max="3085" width="9.28515625" style="194" customWidth="1"/>
    <col min="3086" max="3086" width="13.28515625" style="194" customWidth="1"/>
    <col min="3087" max="3328" width="9.28515625" style="194"/>
    <col min="3329" max="3329" width="8.5703125" style="194" bestFit="1" customWidth="1"/>
    <col min="3330" max="3331" width="10.5703125" style="194" customWidth="1"/>
    <col min="3332" max="3332" width="36.7109375" style="194" customWidth="1"/>
    <col min="3333" max="3333" width="42.5703125" style="194" customWidth="1"/>
    <col min="3334" max="3334" width="48.7109375" style="194" customWidth="1"/>
    <col min="3335" max="3335" width="12.7109375" style="194" customWidth="1"/>
    <col min="3336" max="3336" width="10.5703125" style="194" customWidth="1"/>
    <col min="3337" max="3337" width="8.28515625" style="194" customWidth="1"/>
    <col min="3338" max="3341" width="9.28515625" style="194" customWidth="1"/>
    <col min="3342" max="3342" width="13.28515625" style="194" customWidth="1"/>
    <col min="3343" max="3584" width="9.28515625" style="194"/>
    <col min="3585" max="3585" width="8.5703125" style="194" bestFit="1" customWidth="1"/>
    <col min="3586" max="3587" width="10.5703125" style="194" customWidth="1"/>
    <col min="3588" max="3588" width="36.7109375" style="194" customWidth="1"/>
    <col min="3589" max="3589" width="42.5703125" style="194" customWidth="1"/>
    <col min="3590" max="3590" width="48.7109375" style="194" customWidth="1"/>
    <col min="3591" max="3591" width="12.7109375" style="194" customWidth="1"/>
    <col min="3592" max="3592" width="10.5703125" style="194" customWidth="1"/>
    <col min="3593" max="3593" width="8.28515625" style="194" customWidth="1"/>
    <col min="3594" max="3597" width="9.28515625" style="194" customWidth="1"/>
    <col min="3598" max="3598" width="13.28515625" style="194" customWidth="1"/>
    <col min="3599" max="3840" width="9.28515625" style="194"/>
    <col min="3841" max="3841" width="8.5703125" style="194" bestFit="1" customWidth="1"/>
    <col min="3842" max="3843" width="10.5703125" style="194" customWidth="1"/>
    <col min="3844" max="3844" width="36.7109375" style="194" customWidth="1"/>
    <col min="3845" max="3845" width="42.5703125" style="194" customWidth="1"/>
    <col min="3846" max="3846" width="48.7109375" style="194" customWidth="1"/>
    <col min="3847" max="3847" width="12.7109375" style="194" customWidth="1"/>
    <col min="3848" max="3848" width="10.5703125" style="194" customWidth="1"/>
    <col min="3849" max="3849" width="8.28515625" style="194" customWidth="1"/>
    <col min="3850" max="3853" width="9.28515625" style="194" customWidth="1"/>
    <col min="3854" max="3854" width="13.28515625" style="194" customWidth="1"/>
    <col min="3855" max="4096" width="9.28515625" style="194"/>
    <col min="4097" max="4097" width="8.5703125" style="194" bestFit="1" customWidth="1"/>
    <col min="4098" max="4099" width="10.5703125" style="194" customWidth="1"/>
    <col min="4100" max="4100" width="36.7109375" style="194" customWidth="1"/>
    <col min="4101" max="4101" width="42.5703125" style="194" customWidth="1"/>
    <col min="4102" max="4102" width="48.7109375" style="194" customWidth="1"/>
    <col min="4103" max="4103" width="12.7109375" style="194" customWidth="1"/>
    <col min="4104" max="4104" width="10.5703125" style="194" customWidth="1"/>
    <col min="4105" max="4105" width="8.28515625" style="194" customWidth="1"/>
    <col min="4106" max="4109" width="9.28515625" style="194" customWidth="1"/>
    <col min="4110" max="4110" width="13.28515625" style="194" customWidth="1"/>
    <col min="4111" max="4352" width="9.28515625" style="194"/>
    <col min="4353" max="4353" width="8.5703125" style="194" bestFit="1" customWidth="1"/>
    <col min="4354" max="4355" width="10.5703125" style="194" customWidth="1"/>
    <col min="4356" max="4356" width="36.7109375" style="194" customWidth="1"/>
    <col min="4357" max="4357" width="42.5703125" style="194" customWidth="1"/>
    <col min="4358" max="4358" width="48.7109375" style="194" customWidth="1"/>
    <col min="4359" max="4359" width="12.7109375" style="194" customWidth="1"/>
    <col min="4360" max="4360" width="10.5703125" style="194" customWidth="1"/>
    <col min="4361" max="4361" width="8.28515625" style="194" customWidth="1"/>
    <col min="4362" max="4365" width="9.28515625" style="194" customWidth="1"/>
    <col min="4366" max="4366" width="13.28515625" style="194" customWidth="1"/>
    <col min="4367" max="4608" width="9.28515625" style="194"/>
    <col min="4609" max="4609" width="8.5703125" style="194" bestFit="1" customWidth="1"/>
    <col min="4610" max="4611" width="10.5703125" style="194" customWidth="1"/>
    <col min="4612" max="4612" width="36.7109375" style="194" customWidth="1"/>
    <col min="4613" max="4613" width="42.5703125" style="194" customWidth="1"/>
    <col min="4614" max="4614" width="48.7109375" style="194" customWidth="1"/>
    <col min="4615" max="4615" width="12.7109375" style="194" customWidth="1"/>
    <col min="4616" max="4616" width="10.5703125" style="194" customWidth="1"/>
    <col min="4617" max="4617" width="8.28515625" style="194" customWidth="1"/>
    <col min="4618" max="4621" width="9.28515625" style="194" customWidth="1"/>
    <col min="4622" max="4622" width="13.28515625" style="194" customWidth="1"/>
    <col min="4623" max="4864" width="9.28515625" style="194"/>
    <col min="4865" max="4865" width="8.5703125" style="194" bestFit="1" customWidth="1"/>
    <col min="4866" max="4867" width="10.5703125" style="194" customWidth="1"/>
    <col min="4868" max="4868" width="36.7109375" style="194" customWidth="1"/>
    <col min="4869" max="4869" width="42.5703125" style="194" customWidth="1"/>
    <col min="4870" max="4870" width="48.7109375" style="194" customWidth="1"/>
    <col min="4871" max="4871" width="12.7109375" style="194" customWidth="1"/>
    <col min="4872" max="4872" width="10.5703125" style="194" customWidth="1"/>
    <col min="4873" max="4873" width="8.28515625" style="194" customWidth="1"/>
    <col min="4874" max="4877" width="9.28515625" style="194" customWidth="1"/>
    <col min="4878" max="4878" width="13.28515625" style="194" customWidth="1"/>
    <col min="4879" max="5120" width="9.28515625" style="194"/>
    <col min="5121" max="5121" width="8.5703125" style="194" bestFit="1" customWidth="1"/>
    <col min="5122" max="5123" width="10.5703125" style="194" customWidth="1"/>
    <col min="5124" max="5124" width="36.7109375" style="194" customWidth="1"/>
    <col min="5125" max="5125" width="42.5703125" style="194" customWidth="1"/>
    <col min="5126" max="5126" width="48.7109375" style="194" customWidth="1"/>
    <col min="5127" max="5127" width="12.7109375" style="194" customWidth="1"/>
    <col min="5128" max="5128" width="10.5703125" style="194" customWidth="1"/>
    <col min="5129" max="5129" width="8.28515625" style="194" customWidth="1"/>
    <col min="5130" max="5133" width="9.28515625" style="194" customWidth="1"/>
    <col min="5134" max="5134" width="13.28515625" style="194" customWidth="1"/>
    <col min="5135" max="5376" width="9.28515625" style="194"/>
    <col min="5377" max="5377" width="8.5703125" style="194" bestFit="1" customWidth="1"/>
    <col min="5378" max="5379" width="10.5703125" style="194" customWidth="1"/>
    <col min="5380" max="5380" width="36.7109375" style="194" customWidth="1"/>
    <col min="5381" max="5381" width="42.5703125" style="194" customWidth="1"/>
    <col min="5382" max="5382" width="48.7109375" style="194" customWidth="1"/>
    <col min="5383" max="5383" width="12.7109375" style="194" customWidth="1"/>
    <col min="5384" max="5384" width="10.5703125" style="194" customWidth="1"/>
    <col min="5385" max="5385" width="8.28515625" style="194" customWidth="1"/>
    <col min="5386" max="5389" width="9.28515625" style="194" customWidth="1"/>
    <col min="5390" max="5390" width="13.28515625" style="194" customWidth="1"/>
    <col min="5391" max="5632" width="9.28515625" style="194"/>
    <col min="5633" max="5633" width="8.5703125" style="194" bestFit="1" customWidth="1"/>
    <col min="5634" max="5635" width="10.5703125" style="194" customWidth="1"/>
    <col min="5636" max="5636" width="36.7109375" style="194" customWidth="1"/>
    <col min="5637" max="5637" width="42.5703125" style="194" customWidth="1"/>
    <col min="5638" max="5638" width="48.7109375" style="194" customWidth="1"/>
    <col min="5639" max="5639" width="12.7109375" style="194" customWidth="1"/>
    <col min="5640" max="5640" width="10.5703125" style="194" customWidth="1"/>
    <col min="5641" max="5641" width="8.28515625" style="194" customWidth="1"/>
    <col min="5642" max="5645" width="9.28515625" style="194" customWidth="1"/>
    <col min="5646" max="5646" width="13.28515625" style="194" customWidth="1"/>
    <col min="5647" max="5888" width="9.28515625" style="194"/>
    <col min="5889" max="5889" width="8.5703125" style="194" bestFit="1" customWidth="1"/>
    <col min="5890" max="5891" width="10.5703125" style="194" customWidth="1"/>
    <col min="5892" max="5892" width="36.7109375" style="194" customWidth="1"/>
    <col min="5893" max="5893" width="42.5703125" style="194" customWidth="1"/>
    <col min="5894" max="5894" width="48.7109375" style="194" customWidth="1"/>
    <col min="5895" max="5895" width="12.7109375" style="194" customWidth="1"/>
    <col min="5896" max="5896" width="10.5703125" style="194" customWidth="1"/>
    <col min="5897" max="5897" width="8.28515625" style="194" customWidth="1"/>
    <col min="5898" max="5901" width="9.28515625" style="194" customWidth="1"/>
    <col min="5902" max="5902" width="13.28515625" style="194" customWidth="1"/>
    <col min="5903" max="6144" width="9.28515625" style="194"/>
    <col min="6145" max="6145" width="8.5703125" style="194" bestFit="1" customWidth="1"/>
    <col min="6146" max="6147" width="10.5703125" style="194" customWidth="1"/>
    <col min="6148" max="6148" width="36.7109375" style="194" customWidth="1"/>
    <col min="6149" max="6149" width="42.5703125" style="194" customWidth="1"/>
    <col min="6150" max="6150" width="48.7109375" style="194" customWidth="1"/>
    <col min="6151" max="6151" width="12.7109375" style="194" customWidth="1"/>
    <col min="6152" max="6152" width="10.5703125" style="194" customWidth="1"/>
    <col min="6153" max="6153" width="8.28515625" style="194" customWidth="1"/>
    <col min="6154" max="6157" width="9.28515625" style="194" customWidth="1"/>
    <col min="6158" max="6158" width="13.28515625" style="194" customWidth="1"/>
    <col min="6159" max="6400" width="9.28515625" style="194"/>
    <col min="6401" max="6401" width="8.5703125" style="194" bestFit="1" customWidth="1"/>
    <col min="6402" max="6403" width="10.5703125" style="194" customWidth="1"/>
    <col min="6404" max="6404" width="36.7109375" style="194" customWidth="1"/>
    <col min="6405" max="6405" width="42.5703125" style="194" customWidth="1"/>
    <col min="6406" max="6406" width="48.7109375" style="194" customWidth="1"/>
    <col min="6407" max="6407" width="12.7109375" style="194" customWidth="1"/>
    <col min="6408" max="6408" width="10.5703125" style="194" customWidth="1"/>
    <col min="6409" max="6409" width="8.28515625" style="194" customWidth="1"/>
    <col min="6410" max="6413" width="9.28515625" style="194" customWidth="1"/>
    <col min="6414" max="6414" width="13.28515625" style="194" customWidth="1"/>
    <col min="6415" max="6656" width="9.28515625" style="194"/>
    <col min="6657" max="6657" width="8.5703125" style="194" bestFit="1" customWidth="1"/>
    <col min="6658" max="6659" width="10.5703125" style="194" customWidth="1"/>
    <col min="6660" max="6660" width="36.7109375" style="194" customWidth="1"/>
    <col min="6661" max="6661" width="42.5703125" style="194" customWidth="1"/>
    <col min="6662" max="6662" width="48.7109375" style="194" customWidth="1"/>
    <col min="6663" max="6663" width="12.7109375" style="194" customWidth="1"/>
    <col min="6664" max="6664" width="10.5703125" style="194" customWidth="1"/>
    <col min="6665" max="6665" width="8.28515625" style="194" customWidth="1"/>
    <col min="6666" max="6669" width="9.28515625" style="194" customWidth="1"/>
    <col min="6670" max="6670" width="13.28515625" style="194" customWidth="1"/>
    <col min="6671" max="6912" width="9.28515625" style="194"/>
    <col min="6913" max="6913" width="8.5703125" style="194" bestFit="1" customWidth="1"/>
    <col min="6914" max="6915" width="10.5703125" style="194" customWidth="1"/>
    <col min="6916" max="6916" width="36.7109375" style="194" customWidth="1"/>
    <col min="6917" max="6917" width="42.5703125" style="194" customWidth="1"/>
    <col min="6918" max="6918" width="48.7109375" style="194" customWidth="1"/>
    <col min="6919" max="6919" width="12.7109375" style="194" customWidth="1"/>
    <col min="6920" max="6920" width="10.5703125" style="194" customWidth="1"/>
    <col min="6921" max="6921" width="8.28515625" style="194" customWidth="1"/>
    <col min="6922" max="6925" width="9.28515625" style="194" customWidth="1"/>
    <col min="6926" max="6926" width="13.28515625" style="194" customWidth="1"/>
    <col min="6927" max="7168" width="9.28515625" style="194"/>
    <col min="7169" max="7169" width="8.5703125" style="194" bestFit="1" customWidth="1"/>
    <col min="7170" max="7171" width="10.5703125" style="194" customWidth="1"/>
    <col min="7172" max="7172" width="36.7109375" style="194" customWidth="1"/>
    <col min="7173" max="7173" width="42.5703125" style="194" customWidth="1"/>
    <col min="7174" max="7174" width="48.7109375" style="194" customWidth="1"/>
    <col min="7175" max="7175" width="12.7109375" style="194" customWidth="1"/>
    <col min="7176" max="7176" width="10.5703125" style="194" customWidth="1"/>
    <col min="7177" max="7177" width="8.28515625" style="194" customWidth="1"/>
    <col min="7178" max="7181" width="9.28515625" style="194" customWidth="1"/>
    <col min="7182" max="7182" width="13.28515625" style="194" customWidth="1"/>
    <col min="7183" max="7424" width="9.28515625" style="194"/>
    <col min="7425" max="7425" width="8.5703125" style="194" bestFit="1" customWidth="1"/>
    <col min="7426" max="7427" width="10.5703125" style="194" customWidth="1"/>
    <col min="7428" max="7428" width="36.7109375" style="194" customWidth="1"/>
    <col min="7429" max="7429" width="42.5703125" style="194" customWidth="1"/>
    <col min="7430" max="7430" width="48.7109375" style="194" customWidth="1"/>
    <col min="7431" max="7431" width="12.7109375" style="194" customWidth="1"/>
    <col min="7432" max="7432" width="10.5703125" style="194" customWidth="1"/>
    <col min="7433" max="7433" width="8.28515625" style="194" customWidth="1"/>
    <col min="7434" max="7437" width="9.28515625" style="194" customWidth="1"/>
    <col min="7438" max="7438" width="13.28515625" style="194" customWidth="1"/>
    <col min="7439" max="7680" width="9.28515625" style="194"/>
    <col min="7681" max="7681" width="8.5703125" style="194" bestFit="1" customWidth="1"/>
    <col min="7682" max="7683" width="10.5703125" style="194" customWidth="1"/>
    <col min="7684" max="7684" width="36.7109375" style="194" customWidth="1"/>
    <col min="7685" max="7685" width="42.5703125" style="194" customWidth="1"/>
    <col min="7686" max="7686" width="48.7109375" style="194" customWidth="1"/>
    <col min="7687" max="7687" width="12.7109375" style="194" customWidth="1"/>
    <col min="7688" max="7688" width="10.5703125" style="194" customWidth="1"/>
    <col min="7689" max="7689" width="8.28515625" style="194" customWidth="1"/>
    <col min="7690" max="7693" width="9.28515625" style="194" customWidth="1"/>
    <col min="7694" max="7694" width="13.28515625" style="194" customWidth="1"/>
    <col min="7695" max="7936" width="9.28515625" style="194"/>
    <col min="7937" max="7937" width="8.5703125" style="194" bestFit="1" customWidth="1"/>
    <col min="7938" max="7939" width="10.5703125" style="194" customWidth="1"/>
    <col min="7940" max="7940" width="36.7109375" style="194" customWidth="1"/>
    <col min="7941" max="7941" width="42.5703125" style="194" customWidth="1"/>
    <col min="7942" max="7942" width="48.7109375" style="194" customWidth="1"/>
    <col min="7943" max="7943" width="12.7109375" style="194" customWidth="1"/>
    <col min="7944" max="7944" width="10.5703125" style="194" customWidth="1"/>
    <col min="7945" max="7945" width="8.28515625" style="194" customWidth="1"/>
    <col min="7946" max="7949" width="9.28515625" style="194" customWidth="1"/>
    <col min="7950" max="7950" width="13.28515625" style="194" customWidth="1"/>
    <col min="7951" max="8192" width="9.28515625" style="194"/>
    <col min="8193" max="8193" width="8.5703125" style="194" bestFit="1" customWidth="1"/>
    <col min="8194" max="8195" width="10.5703125" style="194" customWidth="1"/>
    <col min="8196" max="8196" width="36.7109375" style="194" customWidth="1"/>
    <col min="8197" max="8197" width="42.5703125" style="194" customWidth="1"/>
    <col min="8198" max="8198" width="48.7109375" style="194" customWidth="1"/>
    <col min="8199" max="8199" width="12.7109375" style="194" customWidth="1"/>
    <col min="8200" max="8200" width="10.5703125" style="194" customWidth="1"/>
    <col min="8201" max="8201" width="8.28515625" style="194" customWidth="1"/>
    <col min="8202" max="8205" width="9.28515625" style="194" customWidth="1"/>
    <col min="8206" max="8206" width="13.28515625" style="194" customWidth="1"/>
    <col min="8207" max="8448" width="9.28515625" style="194"/>
    <col min="8449" max="8449" width="8.5703125" style="194" bestFit="1" customWidth="1"/>
    <col min="8450" max="8451" width="10.5703125" style="194" customWidth="1"/>
    <col min="8452" max="8452" width="36.7109375" style="194" customWidth="1"/>
    <col min="8453" max="8453" width="42.5703125" style="194" customWidth="1"/>
    <col min="8454" max="8454" width="48.7109375" style="194" customWidth="1"/>
    <col min="8455" max="8455" width="12.7109375" style="194" customWidth="1"/>
    <col min="8456" max="8456" width="10.5703125" style="194" customWidth="1"/>
    <col min="8457" max="8457" width="8.28515625" style="194" customWidth="1"/>
    <col min="8458" max="8461" width="9.28515625" style="194" customWidth="1"/>
    <col min="8462" max="8462" width="13.28515625" style="194" customWidth="1"/>
    <col min="8463" max="8704" width="9.28515625" style="194"/>
    <col min="8705" max="8705" width="8.5703125" style="194" bestFit="1" customWidth="1"/>
    <col min="8706" max="8707" width="10.5703125" style="194" customWidth="1"/>
    <col min="8708" max="8708" width="36.7109375" style="194" customWidth="1"/>
    <col min="8709" max="8709" width="42.5703125" style="194" customWidth="1"/>
    <col min="8710" max="8710" width="48.7109375" style="194" customWidth="1"/>
    <col min="8711" max="8711" width="12.7109375" style="194" customWidth="1"/>
    <col min="8712" max="8712" width="10.5703125" style="194" customWidth="1"/>
    <col min="8713" max="8713" width="8.28515625" style="194" customWidth="1"/>
    <col min="8714" max="8717" width="9.28515625" style="194" customWidth="1"/>
    <col min="8718" max="8718" width="13.28515625" style="194" customWidth="1"/>
    <col min="8719" max="8960" width="9.28515625" style="194"/>
    <col min="8961" max="8961" width="8.5703125" style="194" bestFit="1" customWidth="1"/>
    <col min="8962" max="8963" width="10.5703125" style="194" customWidth="1"/>
    <col min="8964" max="8964" width="36.7109375" style="194" customWidth="1"/>
    <col min="8965" max="8965" width="42.5703125" style="194" customWidth="1"/>
    <col min="8966" max="8966" width="48.7109375" style="194" customWidth="1"/>
    <col min="8967" max="8967" width="12.7109375" style="194" customWidth="1"/>
    <col min="8968" max="8968" width="10.5703125" style="194" customWidth="1"/>
    <col min="8969" max="8969" width="8.28515625" style="194" customWidth="1"/>
    <col min="8970" max="8973" width="9.28515625" style="194" customWidth="1"/>
    <col min="8974" max="8974" width="13.28515625" style="194" customWidth="1"/>
    <col min="8975" max="9216" width="9.28515625" style="194"/>
    <col min="9217" max="9217" width="8.5703125" style="194" bestFit="1" customWidth="1"/>
    <col min="9218" max="9219" width="10.5703125" style="194" customWidth="1"/>
    <col min="9220" max="9220" width="36.7109375" style="194" customWidth="1"/>
    <col min="9221" max="9221" width="42.5703125" style="194" customWidth="1"/>
    <col min="9222" max="9222" width="48.7109375" style="194" customWidth="1"/>
    <col min="9223" max="9223" width="12.7109375" style="194" customWidth="1"/>
    <col min="9224" max="9224" width="10.5703125" style="194" customWidth="1"/>
    <col min="9225" max="9225" width="8.28515625" style="194" customWidth="1"/>
    <col min="9226" max="9229" width="9.28515625" style="194" customWidth="1"/>
    <col min="9230" max="9230" width="13.28515625" style="194" customWidth="1"/>
    <col min="9231" max="9472" width="9.28515625" style="194"/>
    <col min="9473" max="9473" width="8.5703125" style="194" bestFit="1" customWidth="1"/>
    <col min="9474" max="9475" width="10.5703125" style="194" customWidth="1"/>
    <col min="9476" max="9476" width="36.7109375" style="194" customWidth="1"/>
    <col min="9477" max="9477" width="42.5703125" style="194" customWidth="1"/>
    <col min="9478" max="9478" width="48.7109375" style="194" customWidth="1"/>
    <col min="9479" max="9479" width="12.7109375" style="194" customWidth="1"/>
    <col min="9480" max="9480" width="10.5703125" style="194" customWidth="1"/>
    <col min="9481" max="9481" width="8.28515625" style="194" customWidth="1"/>
    <col min="9482" max="9485" width="9.28515625" style="194" customWidth="1"/>
    <col min="9486" max="9486" width="13.28515625" style="194" customWidth="1"/>
    <col min="9487" max="9728" width="9.28515625" style="194"/>
    <col min="9729" max="9729" width="8.5703125" style="194" bestFit="1" customWidth="1"/>
    <col min="9730" max="9731" width="10.5703125" style="194" customWidth="1"/>
    <col min="9732" max="9732" width="36.7109375" style="194" customWidth="1"/>
    <col min="9733" max="9733" width="42.5703125" style="194" customWidth="1"/>
    <col min="9734" max="9734" width="48.7109375" style="194" customWidth="1"/>
    <col min="9735" max="9735" width="12.7109375" style="194" customWidth="1"/>
    <col min="9736" max="9736" width="10.5703125" style="194" customWidth="1"/>
    <col min="9737" max="9737" width="8.28515625" style="194" customWidth="1"/>
    <col min="9738" max="9741" width="9.28515625" style="194" customWidth="1"/>
    <col min="9742" max="9742" width="13.28515625" style="194" customWidth="1"/>
    <col min="9743" max="9984" width="9.28515625" style="194"/>
    <col min="9985" max="9985" width="8.5703125" style="194" bestFit="1" customWidth="1"/>
    <col min="9986" max="9987" width="10.5703125" style="194" customWidth="1"/>
    <col min="9988" max="9988" width="36.7109375" style="194" customWidth="1"/>
    <col min="9989" max="9989" width="42.5703125" style="194" customWidth="1"/>
    <col min="9990" max="9990" width="48.7109375" style="194" customWidth="1"/>
    <col min="9991" max="9991" width="12.7109375" style="194" customWidth="1"/>
    <col min="9992" max="9992" width="10.5703125" style="194" customWidth="1"/>
    <col min="9993" max="9993" width="8.28515625" style="194" customWidth="1"/>
    <col min="9994" max="9997" width="9.28515625" style="194" customWidth="1"/>
    <col min="9998" max="9998" width="13.28515625" style="194" customWidth="1"/>
    <col min="9999" max="10240" width="9.28515625" style="194"/>
    <col min="10241" max="10241" width="8.5703125" style="194" bestFit="1" customWidth="1"/>
    <col min="10242" max="10243" width="10.5703125" style="194" customWidth="1"/>
    <col min="10244" max="10244" width="36.7109375" style="194" customWidth="1"/>
    <col min="10245" max="10245" width="42.5703125" style="194" customWidth="1"/>
    <col min="10246" max="10246" width="48.7109375" style="194" customWidth="1"/>
    <col min="10247" max="10247" width="12.7109375" style="194" customWidth="1"/>
    <col min="10248" max="10248" width="10.5703125" style="194" customWidth="1"/>
    <col min="10249" max="10249" width="8.28515625" style="194" customWidth="1"/>
    <col min="10250" max="10253" width="9.28515625" style="194" customWidth="1"/>
    <col min="10254" max="10254" width="13.28515625" style="194" customWidth="1"/>
    <col min="10255" max="10496" width="9.28515625" style="194"/>
    <col min="10497" max="10497" width="8.5703125" style="194" bestFit="1" customWidth="1"/>
    <col min="10498" max="10499" width="10.5703125" style="194" customWidth="1"/>
    <col min="10500" max="10500" width="36.7109375" style="194" customWidth="1"/>
    <col min="10501" max="10501" width="42.5703125" style="194" customWidth="1"/>
    <col min="10502" max="10502" width="48.7109375" style="194" customWidth="1"/>
    <col min="10503" max="10503" width="12.7109375" style="194" customWidth="1"/>
    <col min="10504" max="10504" width="10.5703125" style="194" customWidth="1"/>
    <col min="10505" max="10505" width="8.28515625" style="194" customWidth="1"/>
    <col min="10506" max="10509" width="9.28515625" style="194" customWidth="1"/>
    <col min="10510" max="10510" width="13.28515625" style="194" customWidth="1"/>
    <col min="10511" max="10752" width="9.28515625" style="194"/>
    <col min="10753" max="10753" width="8.5703125" style="194" bestFit="1" customWidth="1"/>
    <col min="10754" max="10755" width="10.5703125" style="194" customWidth="1"/>
    <col min="10756" max="10756" width="36.7109375" style="194" customWidth="1"/>
    <col min="10757" max="10757" width="42.5703125" style="194" customWidth="1"/>
    <col min="10758" max="10758" width="48.7109375" style="194" customWidth="1"/>
    <col min="10759" max="10759" width="12.7109375" style="194" customWidth="1"/>
    <col min="10760" max="10760" width="10.5703125" style="194" customWidth="1"/>
    <col min="10761" max="10761" width="8.28515625" style="194" customWidth="1"/>
    <col min="10762" max="10765" width="9.28515625" style="194" customWidth="1"/>
    <col min="10766" max="10766" width="13.28515625" style="194" customWidth="1"/>
    <col min="10767" max="11008" width="9.28515625" style="194"/>
    <col min="11009" max="11009" width="8.5703125" style="194" bestFit="1" customWidth="1"/>
    <col min="11010" max="11011" width="10.5703125" style="194" customWidth="1"/>
    <col min="11012" max="11012" width="36.7109375" style="194" customWidth="1"/>
    <col min="11013" max="11013" width="42.5703125" style="194" customWidth="1"/>
    <col min="11014" max="11014" width="48.7109375" style="194" customWidth="1"/>
    <col min="11015" max="11015" width="12.7109375" style="194" customWidth="1"/>
    <col min="11016" max="11016" width="10.5703125" style="194" customWidth="1"/>
    <col min="11017" max="11017" width="8.28515625" style="194" customWidth="1"/>
    <col min="11018" max="11021" width="9.28515625" style="194" customWidth="1"/>
    <col min="11022" max="11022" width="13.28515625" style="194" customWidth="1"/>
    <col min="11023" max="11264" width="9.28515625" style="194"/>
    <col min="11265" max="11265" width="8.5703125" style="194" bestFit="1" customWidth="1"/>
    <col min="11266" max="11267" width="10.5703125" style="194" customWidth="1"/>
    <col min="11268" max="11268" width="36.7109375" style="194" customWidth="1"/>
    <col min="11269" max="11269" width="42.5703125" style="194" customWidth="1"/>
    <col min="11270" max="11270" width="48.7109375" style="194" customWidth="1"/>
    <col min="11271" max="11271" width="12.7109375" style="194" customWidth="1"/>
    <col min="11272" max="11272" width="10.5703125" style="194" customWidth="1"/>
    <col min="11273" max="11273" width="8.28515625" style="194" customWidth="1"/>
    <col min="11274" max="11277" width="9.28515625" style="194" customWidth="1"/>
    <col min="11278" max="11278" width="13.28515625" style="194" customWidth="1"/>
    <col min="11279" max="11520" width="9.28515625" style="194"/>
    <col min="11521" max="11521" width="8.5703125" style="194" bestFit="1" customWidth="1"/>
    <col min="11522" max="11523" width="10.5703125" style="194" customWidth="1"/>
    <col min="11524" max="11524" width="36.7109375" style="194" customWidth="1"/>
    <col min="11525" max="11525" width="42.5703125" style="194" customWidth="1"/>
    <col min="11526" max="11526" width="48.7109375" style="194" customWidth="1"/>
    <col min="11527" max="11527" width="12.7109375" style="194" customWidth="1"/>
    <col min="11528" max="11528" width="10.5703125" style="194" customWidth="1"/>
    <col min="11529" max="11529" width="8.28515625" style="194" customWidth="1"/>
    <col min="11530" max="11533" width="9.28515625" style="194" customWidth="1"/>
    <col min="11534" max="11534" width="13.28515625" style="194" customWidth="1"/>
    <col min="11535" max="11776" width="9.28515625" style="194"/>
    <col min="11777" max="11777" width="8.5703125" style="194" bestFit="1" customWidth="1"/>
    <col min="11778" max="11779" width="10.5703125" style="194" customWidth="1"/>
    <col min="11780" max="11780" width="36.7109375" style="194" customWidth="1"/>
    <col min="11781" max="11781" width="42.5703125" style="194" customWidth="1"/>
    <col min="11782" max="11782" width="48.7109375" style="194" customWidth="1"/>
    <col min="11783" max="11783" width="12.7109375" style="194" customWidth="1"/>
    <col min="11784" max="11784" width="10.5703125" style="194" customWidth="1"/>
    <col min="11785" max="11785" width="8.28515625" style="194" customWidth="1"/>
    <col min="11786" max="11789" width="9.28515625" style="194" customWidth="1"/>
    <col min="11790" max="11790" width="13.28515625" style="194" customWidth="1"/>
    <col min="11791" max="12032" width="9.28515625" style="194"/>
    <col min="12033" max="12033" width="8.5703125" style="194" bestFit="1" customWidth="1"/>
    <col min="12034" max="12035" width="10.5703125" style="194" customWidth="1"/>
    <col min="12036" max="12036" width="36.7109375" style="194" customWidth="1"/>
    <col min="12037" max="12037" width="42.5703125" style="194" customWidth="1"/>
    <col min="12038" max="12038" width="48.7109375" style="194" customWidth="1"/>
    <col min="12039" max="12039" width="12.7109375" style="194" customWidth="1"/>
    <col min="12040" max="12040" width="10.5703125" style="194" customWidth="1"/>
    <col min="12041" max="12041" width="8.28515625" style="194" customWidth="1"/>
    <col min="12042" max="12045" width="9.28515625" style="194" customWidth="1"/>
    <col min="12046" max="12046" width="13.28515625" style="194" customWidth="1"/>
    <col min="12047" max="12288" width="9.28515625" style="194"/>
    <col min="12289" max="12289" width="8.5703125" style="194" bestFit="1" customWidth="1"/>
    <col min="12290" max="12291" width="10.5703125" style="194" customWidth="1"/>
    <col min="12292" max="12292" width="36.7109375" style="194" customWidth="1"/>
    <col min="12293" max="12293" width="42.5703125" style="194" customWidth="1"/>
    <col min="12294" max="12294" width="48.7109375" style="194" customWidth="1"/>
    <col min="12295" max="12295" width="12.7109375" style="194" customWidth="1"/>
    <col min="12296" max="12296" width="10.5703125" style="194" customWidth="1"/>
    <col min="12297" max="12297" width="8.28515625" style="194" customWidth="1"/>
    <col min="12298" max="12301" width="9.28515625" style="194" customWidth="1"/>
    <col min="12302" max="12302" width="13.28515625" style="194" customWidth="1"/>
    <col min="12303" max="12544" width="9.28515625" style="194"/>
    <col min="12545" max="12545" width="8.5703125" style="194" bestFit="1" customWidth="1"/>
    <col min="12546" max="12547" width="10.5703125" style="194" customWidth="1"/>
    <col min="12548" max="12548" width="36.7109375" style="194" customWidth="1"/>
    <col min="12549" max="12549" width="42.5703125" style="194" customWidth="1"/>
    <col min="12550" max="12550" width="48.7109375" style="194" customWidth="1"/>
    <col min="12551" max="12551" width="12.7109375" style="194" customWidth="1"/>
    <col min="12552" max="12552" width="10.5703125" style="194" customWidth="1"/>
    <col min="12553" max="12553" width="8.28515625" style="194" customWidth="1"/>
    <col min="12554" max="12557" width="9.28515625" style="194" customWidth="1"/>
    <col min="12558" max="12558" width="13.28515625" style="194" customWidth="1"/>
    <col min="12559" max="12800" width="9.28515625" style="194"/>
    <col min="12801" max="12801" width="8.5703125" style="194" bestFit="1" customWidth="1"/>
    <col min="12802" max="12803" width="10.5703125" style="194" customWidth="1"/>
    <col min="12804" max="12804" width="36.7109375" style="194" customWidth="1"/>
    <col min="12805" max="12805" width="42.5703125" style="194" customWidth="1"/>
    <col min="12806" max="12806" width="48.7109375" style="194" customWidth="1"/>
    <col min="12807" max="12807" width="12.7109375" style="194" customWidth="1"/>
    <col min="12808" max="12808" width="10.5703125" style="194" customWidth="1"/>
    <col min="12809" max="12809" width="8.28515625" style="194" customWidth="1"/>
    <col min="12810" max="12813" width="9.28515625" style="194" customWidth="1"/>
    <col min="12814" max="12814" width="13.28515625" style="194" customWidth="1"/>
    <col min="12815" max="13056" width="9.28515625" style="194"/>
    <col min="13057" max="13057" width="8.5703125" style="194" bestFit="1" customWidth="1"/>
    <col min="13058" max="13059" width="10.5703125" style="194" customWidth="1"/>
    <col min="13060" max="13060" width="36.7109375" style="194" customWidth="1"/>
    <col min="13061" max="13061" width="42.5703125" style="194" customWidth="1"/>
    <col min="13062" max="13062" width="48.7109375" style="194" customWidth="1"/>
    <col min="13063" max="13063" width="12.7109375" style="194" customWidth="1"/>
    <col min="13064" max="13064" width="10.5703125" style="194" customWidth="1"/>
    <col min="13065" max="13065" width="8.28515625" style="194" customWidth="1"/>
    <col min="13066" max="13069" width="9.28515625" style="194" customWidth="1"/>
    <col min="13070" max="13070" width="13.28515625" style="194" customWidth="1"/>
    <col min="13071" max="13312" width="9.28515625" style="194"/>
    <col min="13313" max="13313" width="8.5703125" style="194" bestFit="1" customWidth="1"/>
    <col min="13314" max="13315" width="10.5703125" style="194" customWidth="1"/>
    <col min="13316" max="13316" width="36.7109375" style="194" customWidth="1"/>
    <col min="13317" max="13317" width="42.5703125" style="194" customWidth="1"/>
    <col min="13318" max="13318" width="48.7109375" style="194" customWidth="1"/>
    <col min="13319" max="13319" width="12.7109375" style="194" customWidth="1"/>
    <col min="13320" max="13320" width="10.5703125" style="194" customWidth="1"/>
    <col min="13321" max="13321" width="8.28515625" style="194" customWidth="1"/>
    <col min="13322" max="13325" width="9.28515625" style="194" customWidth="1"/>
    <col min="13326" max="13326" width="13.28515625" style="194" customWidth="1"/>
    <col min="13327" max="13568" width="9.28515625" style="194"/>
    <col min="13569" max="13569" width="8.5703125" style="194" bestFit="1" customWidth="1"/>
    <col min="13570" max="13571" width="10.5703125" style="194" customWidth="1"/>
    <col min="13572" max="13572" width="36.7109375" style="194" customWidth="1"/>
    <col min="13573" max="13573" width="42.5703125" style="194" customWidth="1"/>
    <col min="13574" max="13574" width="48.7109375" style="194" customWidth="1"/>
    <col min="13575" max="13575" width="12.7109375" style="194" customWidth="1"/>
    <col min="13576" max="13576" width="10.5703125" style="194" customWidth="1"/>
    <col min="13577" max="13577" width="8.28515625" style="194" customWidth="1"/>
    <col min="13578" max="13581" width="9.28515625" style="194" customWidth="1"/>
    <col min="13582" max="13582" width="13.28515625" style="194" customWidth="1"/>
    <col min="13583" max="13824" width="9.28515625" style="194"/>
    <col min="13825" max="13825" width="8.5703125" style="194" bestFit="1" customWidth="1"/>
    <col min="13826" max="13827" width="10.5703125" style="194" customWidth="1"/>
    <col min="13828" max="13828" width="36.7109375" style="194" customWidth="1"/>
    <col min="13829" max="13829" width="42.5703125" style="194" customWidth="1"/>
    <col min="13830" max="13830" width="48.7109375" style="194" customWidth="1"/>
    <col min="13831" max="13831" width="12.7109375" style="194" customWidth="1"/>
    <col min="13832" max="13832" width="10.5703125" style="194" customWidth="1"/>
    <col min="13833" max="13833" width="8.28515625" style="194" customWidth="1"/>
    <col min="13834" max="13837" width="9.28515625" style="194" customWidth="1"/>
    <col min="13838" max="13838" width="13.28515625" style="194" customWidth="1"/>
    <col min="13839" max="14080" width="9.28515625" style="194"/>
    <col min="14081" max="14081" width="8.5703125" style="194" bestFit="1" customWidth="1"/>
    <col min="14082" max="14083" width="10.5703125" style="194" customWidth="1"/>
    <col min="14084" max="14084" width="36.7109375" style="194" customWidth="1"/>
    <col min="14085" max="14085" width="42.5703125" style="194" customWidth="1"/>
    <col min="14086" max="14086" width="48.7109375" style="194" customWidth="1"/>
    <col min="14087" max="14087" width="12.7109375" style="194" customWidth="1"/>
    <col min="14088" max="14088" width="10.5703125" style="194" customWidth="1"/>
    <col min="14089" max="14089" width="8.28515625" style="194" customWidth="1"/>
    <col min="14090" max="14093" width="9.28515625" style="194" customWidth="1"/>
    <col min="14094" max="14094" width="13.28515625" style="194" customWidth="1"/>
    <col min="14095" max="14336" width="9.28515625" style="194"/>
    <col min="14337" max="14337" width="8.5703125" style="194" bestFit="1" customWidth="1"/>
    <col min="14338" max="14339" width="10.5703125" style="194" customWidth="1"/>
    <col min="14340" max="14340" width="36.7109375" style="194" customWidth="1"/>
    <col min="14341" max="14341" width="42.5703125" style="194" customWidth="1"/>
    <col min="14342" max="14342" width="48.7109375" style="194" customWidth="1"/>
    <col min="14343" max="14343" width="12.7109375" style="194" customWidth="1"/>
    <col min="14344" max="14344" width="10.5703125" style="194" customWidth="1"/>
    <col min="14345" max="14345" width="8.28515625" style="194" customWidth="1"/>
    <col min="14346" max="14349" width="9.28515625" style="194" customWidth="1"/>
    <col min="14350" max="14350" width="13.28515625" style="194" customWidth="1"/>
    <col min="14351" max="14592" width="9.28515625" style="194"/>
    <col min="14593" max="14593" width="8.5703125" style="194" bestFit="1" customWidth="1"/>
    <col min="14594" max="14595" width="10.5703125" style="194" customWidth="1"/>
    <col min="14596" max="14596" width="36.7109375" style="194" customWidth="1"/>
    <col min="14597" max="14597" width="42.5703125" style="194" customWidth="1"/>
    <col min="14598" max="14598" width="48.7109375" style="194" customWidth="1"/>
    <col min="14599" max="14599" width="12.7109375" style="194" customWidth="1"/>
    <col min="14600" max="14600" width="10.5703125" style="194" customWidth="1"/>
    <col min="14601" max="14601" width="8.28515625" style="194" customWidth="1"/>
    <col min="14602" max="14605" width="9.28515625" style="194" customWidth="1"/>
    <col min="14606" max="14606" width="13.28515625" style="194" customWidth="1"/>
    <col min="14607" max="14848" width="9.28515625" style="194"/>
    <col min="14849" max="14849" width="8.5703125" style="194" bestFit="1" customWidth="1"/>
    <col min="14850" max="14851" width="10.5703125" style="194" customWidth="1"/>
    <col min="14852" max="14852" width="36.7109375" style="194" customWidth="1"/>
    <col min="14853" max="14853" width="42.5703125" style="194" customWidth="1"/>
    <col min="14854" max="14854" width="48.7109375" style="194" customWidth="1"/>
    <col min="14855" max="14855" width="12.7109375" style="194" customWidth="1"/>
    <col min="14856" max="14856" width="10.5703125" style="194" customWidth="1"/>
    <col min="14857" max="14857" width="8.28515625" style="194" customWidth="1"/>
    <col min="14858" max="14861" width="9.28515625" style="194" customWidth="1"/>
    <col min="14862" max="14862" width="13.28515625" style="194" customWidth="1"/>
    <col min="14863" max="15104" width="9.28515625" style="194"/>
    <col min="15105" max="15105" width="8.5703125" style="194" bestFit="1" customWidth="1"/>
    <col min="15106" max="15107" width="10.5703125" style="194" customWidth="1"/>
    <col min="15108" max="15108" width="36.7109375" style="194" customWidth="1"/>
    <col min="15109" max="15109" width="42.5703125" style="194" customWidth="1"/>
    <col min="15110" max="15110" width="48.7109375" style="194" customWidth="1"/>
    <col min="15111" max="15111" width="12.7109375" style="194" customWidth="1"/>
    <col min="15112" max="15112" width="10.5703125" style="194" customWidth="1"/>
    <col min="15113" max="15113" width="8.28515625" style="194" customWidth="1"/>
    <col min="15114" max="15117" width="9.28515625" style="194" customWidth="1"/>
    <col min="15118" max="15118" width="13.28515625" style="194" customWidth="1"/>
    <col min="15119" max="15360" width="9.28515625" style="194"/>
    <col min="15361" max="15361" width="8.5703125" style="194" bestFit="1" customWidth="1"/>
    <col min="15362" max="15363" width="10.5703125" style="194" customWidth="1"/>
    <col min="15364" max="15364" width="36.7109375" style="194" customWidth="1"/>
    <col min="15365" max="15365" width="42.5703125" style="194" customWidth="1"/>
    <col min="15366" max="15366" width="48.7109375" style="194" customWidth="1"/>
    <col min="15367" max="15367" width="12.7109375" style="194" customWidth="1"/>
    <col min="15368" max="15368" width="10.5703125" style="194" customWidth="1"/>
    <col min="15369" max="15369" width="8.28515625" style="194" customWidth="1"/>
    <col min="15370" max="15373" width="9.28515625" style="194" customWidth="1"/>
    <col min="15374" max="15374" width="13.28515625" style="194" customWidth="1"/>
    <col min="15375" max="15616" width="9.28515625" style="194"/>
    <col min="15617" max="15617" width="8.5703125" style="194" bestFit="1" customWidth="1"/>
    <col min="15618" max="15619" width="10.5703125" style="194" customWidth="1"/>
    <col min="15620" max="15620" width="36.7109375" style="194" customWidth="1"/>
    <col min="15621" max="15621" width="42.5703125" style="194" customWidth="1"/>
    <col min="15622" max="15622" width="48.7109375" style="194" customWidth="1"/>
    <col min="15623" max="15623" width="12.7109375" style="194" customWidth="1"/>
    <col min="15624" max="15624" width="10.5703125" style="194" customWidth="1"/>
    <col min="15625" max="15625" width="8.28515625" style="194" customWidth="1"/>
    <col min="15626" max="15629" width="9.28515625" style="194" customWidth="1"/>
    <col min="15630" max="15630" width="13.28515625" style="194" customWidth="1"/>
    <col min="15631" max="15872" width="9.28515625" style="194"/>
    <col min="15873" max="15873" width="8.5703125" style="194" bestFit="1" customWidth="1"/>
    <col min="15874" max="15875" width="10.5703125" style="194" customWidth="1"/>
    <col min="15876" max="15876" width="36.7109375" style="194" customWidth="1"/>
    <col min="15877" max="15877" width="42.5703125" style="194" customWidth="1"/>
    <col min="15878" max="15878" width="48.7109375" style="194" customWidth="1"/>
    <col min="15879" max="15879" width="12.7109375" style="194" customWidth="1"/>
    <col min="15880" max="15880" width="10.5703125" style="194" customWidth="1"/>
    <col min="15881" max="15881" width="8.28515625" style="194" customWidth="1"/>
    <col min="15882" max="15885" width="9.28515625" style="194" customWidth="1"/>
    <col min="15886" max="15886" width="13.28515625" style="194" customWidth="1"/>
    <col min="15887" max="16128" width="9.28515625" style="194"/>
    <col min="16129" max="16129" width="8.5703125" style="194" bestFit="1" customWidth="1"/>
    <col min="16130" max="16131" width="10.5703125" style="194" customWidth="1"/>
    <col min="16132" max="16132" width="36.7109375" style="194" customWidth="1"/>
    <col min="16133" max="16133" width="42.5703125" style="194" customWidth="1"/>
    <col min="16134" max="16134" width="48.7109375" style="194" customWidth="1"/>
    <col min="16135" max="16135" width="12.7109375" style="194" customWidth="1"/>
    <col min="16136" max="16136" width="10.5703125" style="194" customWidth="1"/>
    <col min="16137" max="16137" width="8.28515625" style="194" customWidth="1"/>
    <col min="16138" max="16141" width="9.28515625" style="194" customWidth="1"/>
    <col min="16142" max="16142" width="13.28515625" style="194" customWidth="1"/>
    <col min="16143" max="16384" width="9.28515625" style="194"/>
  </cols>
  <sheetData>
    <row r="1" spans="1:11" ht="18" customHeight="1">
      <c r="A1" s="192" t="s">
        <v>113</v>
      </c>
      <c r="C1" s="1235" t="s">
        <v>335</v>
      </c>
      <c r="D1" s="1235"/>
    </row>
    <row r="2" spans="1:11" ht="15.75" customHeight="1">
      <c r="C2" s="912" t="s">
        <v>181</v>
      </c>
      <c r="D2" s="912"/>
      <c r="E2" s="1236" t="s">
        <v>107</v>
      </c>
      <c r="F2" s="1236"/>
      <c r="G2" s="1236"/>
      <c r="H2" s="1236"/>
      <c r="I2" s="1109"/>
    </row>
    <row r="3" spans="1:11" ht="6.75" customHeight="1"/>
    <row r="4" spans="1:11" s="203" customFormat="1" ht="28.5">
      <c r="A4" s="200">
        <f>Today_Date</f>
        <v>42577</v>
      </c>
      <c r="B4" s="913" t="s">
        <v>79</v>
      </c>
      <c r="C4" s="914" t="s">
        <v>108</v>
      </c>
      <c r="D4" s="914" t="s">
        <v>109</v>
      </c>
      <c r="E4" s="914" t="s">
        <v>110</v>
      </c>
      <c r="F4" s="913" t="s">
        <v>79</v>
      </c>
      <c r="G4" s="914" t="s">
        <v>81</v>
      </c>
      <c r="H4" s="913" t="s">
        <v>116</v>
      </c>
      <c r="I4" s="913" t="s">
        <v>111</v>
      </c>
      <c r="J4" s="915"/>
      <c r="K4" s="915"/>
    </row>
    <row r="5" spans="1:11" s="213" customFormat="1" ht="24" customHeight="1">
      <c r="A5" s="204"/>
      <c r="B5" s="916" t="s">
        <v>112</v>
      </c>
      <c r="C5" s="917"/>
      <c r="D5" s="918"/>
      <c r="E5" s="919"/>
      <c r="F5" s="920"/>
      <c r="G5" s="921"/>
      <c r="H5" s="922"/>
      <c r="I5" s="923"/>
      <c r="J5" s="908"/>
      <c r="K5" s="908"/>
    </row>
    <row r="6" spans="1:11" ht="15.75" customHeight="1">
      <c r="B6" s="924"/>
      <c r="C6" s="924"/>
      <c r="D6" s="924"/>
      <c r="E6" s="924"/>
      <c r="F6" s="924"/>
      <c r="G6" s="924"/>
      <c r="H6" s="924"/>
      <c r="I6" s="924"/>
      <c r="J6" s="925"/>
      <c r="K6" s="926"/>
    </row>
    <row r="7" spans="1:11" ht="33" customHeight="1"/>
    <row r="8" spans="1:11" ht="21" customHeight="1"/>
    <row r="10" spans="1:11" ht="39.75" customHeight="1"/>
    <row r="13" spans="1:11" ht="67.5" customHeight="1"/>
    <row r="16" spans="1:11" ht="57" customHeight="1"/>
  </sheetData>
  <mergeCells count="2">
    <mergeCell ref="C1:D1"/>
    <mergeCell ref="E2:H2"/>
  </mergeCells>
  <conditionalFormatting sqref="B5">
    <cfRule type="iconSet" priority="1">
      <iconSet iconSet="3TrafficLights2" showValue="0" reverse="1">
        <cfvo type="percent" val="0"/>
        <cfvo type="num" val="15"/>
        <cfvo type="num" val="30"/>
      </iconSet>
    </cfRule>
  </conditionalFormatting>
  <hyperlinks>
    <hyperlink ref="A1" location="Europe!A1" display="Back"/>
  </hyperlinks>
  <printOptions horizontalCentered="1"/>
  <pageMargins left="0.25" right="0.25" top="1" bottom="1" header="0.5" footer="0.5"/>
  <pageSetup scale="80"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11</vt:i4>
      </vt:variant>
    </vt:vector>
  </HeadingPairs>
  <TitlesOfParts>
    <vt:vector size="30" baseType="lpstr">
      <vt:lpstr>Summary</vt:lpstr>
      <vt:lpstr>China</vt:lpstr>
      <vt:lpstr>China Actions </vt:lpstr>
      <vt:lpstr>China Closed Actions </vt:lpstr>
      <vt:lpstr>Taiwan</vt:lpstr>
      <vt:lpstr>Taiwan Actions </vt:lpstr>
      <vt:lpstr>Taiwan Closed Actions </vt:lpstr>
      <vt:lpstr>Europe</vt:lpstr>
      <vt:lpstr>Europe Actions </vt:lpstr>
      <vt:lpstr>Europe Closed Actions </vt:lpstr>
      <vt:lpstr>North America</vt:lpstr>
      <vt:lpstr>US Actions </vt:lpstr>
      <vt:lpstr>US Closed Actions </vt:lpstr>
      <vt:lpstr>Japan</vt:lpstr>
      <vt:lpstr>Japan Actions </vt:lpstr>
      <vt:lpstr>Japan Closed Actions </vt:lpstr>
      <vt:lpstr>Korea</vt:lpstr>
      <vt:lpstr>Korea Actions </vt:lpstr>
      <vt:lpstr>Korea Closed Actions </vt:lpstr>
      <vt:lpstr>Europe!Print_Area</vt:lpstr>
      <vt:lpstr>Japan!Print_Area</vt:lpstr>
      <vt:lpstr>Korea!Print_Area</vt:lpstr>
      <vt:lpstr>'North America'!Print_Area</vt:lpstr>
      <vt:lpstr>Taiwan!Print_Area</vt:lpstr>
      <vt:lpstr>Europe!Print_Titles</vt:lpstr>
      <vt:lpstr>Japan!Print_Titles</vt:lpstr>
      <vt:lpstr>Korea!Print_Titles</vt:lpstr>
      <vt:lpstr>'North America'!Print_Titles</vt:lpstr>
      <vt:lpstr>Taiwan!Print_Titles</vt:lpstr>
      <vt:lpstr>Today_Date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Shuangbei Li</dc:creator>
  <cp:lastModifiedBy>Li, Bs</cp:lastModifiedBy>
  <dcterms:created xsi:type="dcterms:W3CDTF">2006-09-16T00:00:00Z</dcterms:created>
  <dcterms:modified xsi:type="dcterms:W3CDTF">2016-07-27T23:12:17Z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WW Weekly Sales Call - Q216 ww02 - Regional Ongoing Deals.xlsx</vt:lpwstr>
  </property>
</Properties>
</file>