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 activeTab="2"/>
  </bookViews>
  <sheets>
    <sheet name="外借款" sheetId="1" r:id="rId1"/>
    <sheet name="月供明细" sheetId="3" r:id="rId2"/>
    <sheet name="购房支付明细" sheetId="5" r:id="rId3"/>
    <sheet name="奶奶支出" sheetId="6" r:id="rId4"/>
    <sheet name="钱财管理" sheetId="7" r:id="rId5"/>
  </sheets>
  <calcPr calcId="144525"/>
</workbook>
</file>

<file path=xl/comments1.xml><?xml version="1.0" encoding="utf-8"?>
<comments xmlns="http://schemas.openxmlformats.org/spreadsheetml/2006/main">
  <authors>
    <author>xulongcheng</author>
  </authors>
  <commentList>
    <comment ref="M8" authorId="0">
      <text>
        <r>
          <rPr>
            <b/>
            <sz val="9"/>
            <rFont val="宋体"/>
            <charset val="134"/>
          </rPr>
          <t>xulongcheng:</t>
        </r>
        <r>
          <rPr>
            <sz val="9"/>
            <rFont val="宋体"/>
            <charset val="134"/>
          </rPr>
          <t xml:space="preserve">
8万元：年利息约3840元
1万元：年利息480元，月利息40元
</t>
        </r>
      </text>
    </comment>
  </commentList>
</comments>
</file>

<file path=xl/comments2.xml><?xml version="1.0" encoding="utf-8"?>
<comments xmlns="http://schemas.openxmlformats.org/spreadsheetml/2006/main">
  <authors>
    <author>lisixin</author>
  </authors>
  <commentList>
    <comment ref="D3" authorId="0">
      <text>
        <r>
          <rPr>
            <b/>
            <sz val="9"/>
            <rFont val="宋体"/>
            <charset val="134"/>
          </rPr>
          <t>lisixin:</t>
        </r>
        <r>
          <rPr>
            <sz val="9"/>
            <rFont val="宋体"/>
            <charset val="134"/>
          </rPr>
          <t xml:space="preserve">
14-16年：10000元
17年：18600元</t>
        </r>
      </text>
    </comment>
  </commentList>
</comments>
</file>

<file path=xl/sharedStrings.xml><?xml version="1.0" encoding="utf-8"?>
<sst xmlns="http://schemas.openxmlformats.org/spreadsheetml/2006/main" count="96">
  <si>
    <t>借款详情</t>
  </si>
  <si>
    <t>所属对象</t>
  </si>
  <si>
    <t>借款对象</t>
  </si>
  <si>
    <t>借款方式</t>
  </si>
  <si>
    <t>借款金额</t>
  </si>
  <si>
    <t>还款年度</t>
  </si>
  <si>
    <t>是否到帐</t>
  </si>
  <si>
    <t>待还金额</t>
  </si>
  <si>
    <t>已还金额</t>
  </si>
  <si>
    <t>总利息</t>
  </si>
  <si>
    <t>年利率</t>
  </si>
  <si>
    <t>2018还款</t>
  </si>
  <si>
    <t>其他说明</t>
  </si>
  <si>
    <t>优先级</t>
  </si>
  <si>
    <t>李思欣</t>
  </si>
  <si>
    <t>陈蓝宇</t>
  </si>
  <si>
    <t>私人借钱</t>
  </si>
  <si>
    <t>2020年5月前还清</t>
  </si>
  <si>
    <t>杨阳丽</t>
  </si>
  <si>
    <t>2020</t>
  </si>
  <si>
    <t>鲁迪</t>
  </si>
  <si>
    <t>胡启明</t>
  </si>
  <si>
    <t>2018</t>
  </si>
  <si>
    <t>40,000</t>
  </si>
  <si>
    <t>2018年底</t>
  </si>
  <si>
    <t>吴康叠</t>
  </si>
  <si>
    <t>家人借钱</t>
  </si>
  <si>
    <t>2019</t>
  </si>
  <si>
    <t>李超明</t>
  </si>
  <si>
    <t>2018-2020</t>
  </si>
  <si>
    <t>20,000</t>
  </si>
  <si>
    <t>2018年底2万，2019年6月4万，2020年5月2万</t>
  </si>
  <si>
    <t>奶奶</t>
  </si>
  <si>
    <t>否</t>
  </si>
  <si>
    <t>李思欣爸爸</t>
  </si>
  <si>
    <t>徐龙成</t>
  </si>
  <si>
    <t>侯花</t>
  </si>
  <si>
    <t>余健</t>
  </si>
  <si>
    <t>30,000</t>
  </si>
  <si>
    <t>蔡桂英</t>
  </si>
  <si>
    <t>浮动可借</t>
  </si>
  <si>
    <t>钟辉权</t>
  </si>
  <si>
    <t>合计（含不可估计）</t>
  </si>
  <si>
    <t>可支配总计</t>
  </si>
  <si>
    <t>还款能力</t>
  </si>
  <si>
    <t>月支出</t>
  </si>
  <si>
    <t>龙成月收入</t>
  </si>
  <si>
    <t>月公积金1</t>
  </si>
  <si>
    <t>思欣月收入</t>
  </si>
  <si>
    <t>月公积金2</t>
  </si>
  <si>
    <t>餐费</t>
  </si>
  <si>
    <t>交通</t>
  </si>
  <si>
    <t>水电煤</t>
  </si>
  <si>
    <t>物业管理</t>
  </si>
  <si>
    <t>月供</t>
  </si>
  <si>
    <t>合计</t>
  </si>
  <si>
    <t>项目</t>
  </si>
  <si>
    <t>金额</t>
  </si>
  <si>
    <t>是否付款</t>
  </si>
  <si>
    <t>已付金额</t>
  </si>
  <si>
    <t>待付金额</t>
  </si>
  <si>
    <t>付款方式</t>
  </si>
  <si>
    <t>购房定金</t>
  </si>
  <si>
    <t>是</t>
  </si>
  <si>
    <t>龙成招行转账</t>
  </si>
  <si>
    <t>中介费</t>
  </si>
  <si>
    <t>支付宝转账中介</t>
  </si>
  <si>
    <t>首付</t>
  </si>
  <si>
    <t>税费</t>
  </si>
  <si>
    <t>按揭费</t>
  </si>
  <si>
    <t>过户杂费</t>
  </si>
  <si>
    <t>时间</t>
  </si>
  <si>
    <t>支出途径</t>
  </si>
  <si>
    <t>余额</t>
  </si>
  <si>
    <t>医疗缴费</t>
  </si>
  <si>
    <t>支付宝理财</t>
  </si>
  <si>
    <t>蛋白蛋</t>
  </si>
  <si>
    <t>微信零钱通</t>
  </si>
  <si>
    <t>伙食费</t>
  </si>
  <si>
    <t>水费</t>
  </si>
  <si>
    <t>渠道</t>
  </si>
  <si>
    <t>总额</t>
  </si>
  <si>
    <t>类目</t>
  </si>
  <si>
    <t>备注</t>
  </si>
  <si>
    <t>余额宝</t>
  </si>
  <si>
    <t>公款</t>
  </si>
  <si>
    <t>公司旅游费</t>
  </si>
  <si>
    <t>朝朝盈</t>
  </si>
  <si>
    <t>个人理财</t>
  </si>
  <si>
    <t>外借姑妈18000元</t>
  </si>
  <si>
    <t>支付宝</t>
  </si>
  <si>
    <t>家人理财-奶奶</t>
  </si>
  <si>
    <t>到账后转出余额宝20000元</t>
  </si>
  <si>
    <t>家人理财-爸爸</t>
  </si>
  <si>
    <t>借款</t>
  </si>
  <si>
    <t>徐龙成管理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</si>
</sst>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7" formatCode="&quot;￥&quot;#,##0.00;&quot;￥&quot;\-#,##0.00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21" fillId="36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7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7" fontId="0" fillId="0" borderId="0" xfId="0" applyNumberForma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7" fontId="1" fillId="6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49" fontId="0" fillId="0" borderId="0" xfId="0" applyNumberFormat="1" applyBorder="1">
      <alignment vertical="center"/>
    </xf>
    <xf numFmtId="0" fontId="0" fillId="5" borderId="0" xfId="0" applyFill="1" applyBorder="1">
      <alignment vertical="center"/>
    </xf>
    <xf numFmtId="176" fontId="0" fillId="5" borderId="0" xfId="0" applyNumberFormat="1" applyFill="1" applyBorder="1">
      <alignment vertical="center"/>
    </xf>
    <xf numFmtId="49" fontId="0" fillId="5" borderId="0" xfId="0" applyNumberFormat="1" applyFill="1" applyBorder="1">
      <alignment vertical="center"/>
    </xf>
    <xf numFmtId="176" fontId="0" fillId="5" borderId="0" xfId="0" applyNumberFormat="1" applyFill="1" applyBorder="1" applyAlignment="1">
      <alignment horizontal="center" vertical="center"/>
    </xf>
    <xf numFmtId="7" fontId="0" fillId="5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7" fontId="1" fillId="6" borderId="1" xfId="0" applyNumberFormat="1" applyFont="1" applyFill="1" applyBorder="1" applyAlignment="1">
      <alignment horizontal="left" vertical="center"/>
    </xf>
    <xf numFmtId="10" fontId="0" fillId="0" borderId="0" xfId="0" applyNumberFormat="1" applyBorder="1" applyAlignment="1">
      <alignment horizontal="center" vertical="center"/>
    </xf>
    <xf numFmtId="7" fontId="0" fillId="0" borderId="0" xfId="0" applyNumberFormat="1" applyBorder="1" applyAlignment="1">
      <alignment horizontal="left" vertical="center"/>
    </xf>
    <xf numFmtId="57" fontId="0" fillId="0" borderId="0" xfId="0" applyNumberFormat="1" applyBorder="1" applyAlignment="1">
      <alignment horizontal="left" vertical="center"/>
    </xf>
    <xf numFmtId="49" fontId="0" fillId="5" borderId="0" xfId="0" applyNumberFormat="1" applyFill="1" applyBorder="1" applyAlignment="1">
      <alignment horizontal="center" vertical="center"/>
    </xf>
    <xf numFmtId="7" fontId="0" fillId="5" borderId="0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workbookViewId="0">
      <selection activeCell="C8" sqref="C8"/>
    </sheetView>
  </sheetViews>
  <sheetFormatPr defaultColWidth="9" defaultRowHeight="13.5"/>
  <cols>
    <col min="1" max="1" width="3.375" style="14" customWidth="1"/>
    <col min="2" max="2" width="17" style="14" customWidth="1"/>
    <col min="3" max="3" width="12.875" style="14" customWidth="1"/>
    <col min="4" max="4" width="25" style="14" customWidth="1"/>
    <col min="5" max="6" width="12.625" style="15" customWidth="1"/>
    <col min="7" max="7" width="15.25" style="16" customWidth="1"/>
    <col min="8" max="8" width="13.625" style="17" customWidth="1"/>
    <col min="9" max="9" width="11.5" style="15" customWidth="1"/>
    <col min="10" max="10" width="10.375" style="15" customWidth="1"/>
    <col min="11" max="11" width="15.875" style="17" customWidth="1"/>
    <col min="12" max="12" width="9.375" style="18" customWidth="1"/>
    <col min="13" max="13" width="37.5" style="19" customWidth="1"/>
  </cols>
  <sheetData>
    <row r="1" s="8" customFormat="1" spans="1:13">
      <c r="A1" s="20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33"/>
      <c r="M1" s="21"/>
    </row>
    <row r="2" s="8" customFormat="1" spans="1:14">
      <c r="A2" s="20"/>
      <c r="B2" s="21" t="s">
        <v>1</v>
      </c>
      <c r="C2" s="21" t="s">
        <v>2</v>
      </c>
      <c r="D2" s="21" t="s">
        <v>3</v>
      </c>
      <c r="E2" s="22" t="s">
        <v>4</v>
      </c>
      <c r="F2" s="22" t="s">
        <v>5</v>
      </c>
      <c r="G2" s="22" t="s">
        <v>6</v>
      </c>
      <c r="H2" s="23" t="s">
        <v>7</v>
      </c>
      <c r="I2" s="22" t="s">
        <v>8</v>
      </c>
      <c r="J2" s="22" t="s">
        <v>9</v>
      </c>
      <c r="K2" s="23" t="s">
        <v>10</v>
      </c>
      <c r="L2" s="33" t="s">
        <v>11</v>
      </c>
      <c r="M2" s="34" t="s">
        <v>12</v>
      </c>
      <c r="N2" s="8" t="s">
        <v>13</v>
      </c>
    </row>
    <row r="3" spans="1:13">
      <c r="A3" s="14">
        <v>2</v>
      </c>
      <c r="B3" s="14" t="s">
        <v>14</v>
      </c>
      <c r="C3" s="24" t="s">
        <v>15</v>
      </c>
      <c r="D3" s="14" t="s">
        <v>16</v>
      </c>
      <c r="E3" s="15">
        <v>5000</v>
      </c>
      <c r="F3" s="25">
        <v>2020</v>
      </c>
      <c r="K3" s="35"/>
      <c r="M3" s="36" t="s">
        <v>17</v>
      </c>
    </row>
    <row r="4" spans="1:13">
      <c r="A4" s="14">
        <v>3</v>
      </c>
      <c r="B4" s="14" t="s">
        <v>14</v>
      </c>
      <c r="C4" s="24" t="s">
        <v>18</v>
      </c>
      <c r="D4" s="14" t="s">
        <v>16</v>
      </c>
      <c r="E4" s="15">
        <v>20000</v>
      </c>
      <c r="F4" s="25" t="s">
        <v>19</v>
      </c>
      <c r="K4" s="35"/>
      <c r="M4" s="36" t="s">
        <v>17</v>
      </c>
    </row>
    <row r="5" spans="1:13">
      <c r="A5" s="14">
        <v>4</v>
      </c>
      <c r="B5" s="14" t="s">
        <v>14</v>
      </c>
      <c r="C5" s="24" t="s">
        <v>20</v>
      </c>
      <c r="D5" s="14" t="s">
        <v>16</v>
      </c>
      <c r="E5" s="15">
        <v>10000</v>
      </c>
      <c r="F5" s="25" t="s">
        <v>19</v>
      </c>
      <c r="G5" s="16">
        <v>5000</v>
      </c>
      <c r="K5" s="35"/>
      <c r="M5" s="36" t="s">
        <v>17</v>
      </c>
    </row>
    <row r="6" spans="1:13">
      <c r="A6" s="14">
        <v>5</v>
      </c>
      <c r="B6" s="14" t="s">
        <v>14</v>
      </c>
      <c r="C6" s="14" t="s">
        <v>21</v>
      </c>
      <c r="D6" s="14" t="s">
        <v>16</v>
      </c>
      <c r="E6" s="15">
        <v>40000</v>
      </c>
      <c r="F6" s="25" t="s">
        <v>22</v>
      </c>
      <c r="K6" s="35"/>
      <c r="L6" s="18" t="s">
        <v>23</v>
      </c>
      <c r="M6" s="36" t="s">
        <v>24</v>
      </c>
    </row>
    <row r="7" spans="1:13">
      <c r="A7" s="14">
        <v>7</v>
      </c>
      <c r="B7" s="14" t="s">
        <v>14</v>
      </c>
      <c r="C7" s="14" t="s">
        <v>25</v>
      </c>
      <c r="D7" s="14" t="s">
        <v>26</v>
      </c>
      <c r="E7" s="15">
        <v>40000</v>
      </c>
      <c r="F7" s="25" t="s">
        <v>27</v>
      </c>
      <c r="G7" s="16">
        <v>20000</v>
      </c>
      <c r="K7" s="35"/>
      <c r="M7" s="36" t="s">
        <v>17</v>
      </c>
    </row>
    <row r="8" spans="1:13">
      <c r="A8" s="14">
        <v>8</v>
      </c>
      <c r="B8" s="14" t="s">
        <v>14</v>
      </c>
      <c r="C8" s="14" t="s">
        <v>28</v>
      </c>
      <c r="D8" s="14" t="s">
        <v>16</v>
      </c>
      <c r="E8" s="15">
        <v>80000</v>
      </c>
      <c r="F8" s="25" t="s">
        <v>29</v>
      </c>
      <c r="J8" s="15">
        <f>(2*5%*0.5+4*5%+2*5%*2)*10000</f>
        <v>4500</v>
      </c>
      <c r="K8" s="35">
        <v>0.05</v>
      </c>
      <c r="L8" s="18" t="s">
        <v>30</v>
      </c>
      <c r="M8" s="36" t="s">
        <v>31</v>
      </c>
    </row>
    <row r="9" spans="1:13">
      <c r="A9" s="14">
        <v>9</v>
      </c>
      <c r="B9" s="14" t="s">
        <v>14</v>
      </c>
      <c r="C9" s="14" t="s">
        <v>32</v>
      </c>
      <c r="D9" s="14" t="s">
        <v>26</v>
      </c>
      <c r="E9" s="15">
        <v>60000</v>
      </c>
      <c r="F9" s="25" t="s">
        <v>19</v>
      </c>
      <c r="G9" s="16" t="s">
        <v>33</v>
      </c>
      <c r="K9" s="35"/>
      <c r="M9" s="36"/>
    </row>
    <row r="10" spans="1:13">
      <c r="A10" s="14">
        <v>10</v>
      </c>
      <c r="B10" s="14" t="s">
        <v>14</v>
      </c>
      <c r="C10" s="14" t="s">
        <v>34</v>
      </c>
      <c r="D10" s="14" t="s">
        <v>26</v>
      </c>
      <c r="E10" s="15">
        <v>20000</v>
      </c>
      <c r="F10" s="25" t="s">
        <v>19</v>
      </c>
      <c r="G10" s="16" t="s">
        <v>33</v>
      </c>
      <c r="K10" s="35"/>
      <c r="M10" s="36"/>
    </row>
    <row r="11" spans="1:13">
      <c r="A11" s="14">
        <v>11</v>
      </c>
      <c r="B11" s="14" t="s">
        <v>35</v>
      </c>
      <c r="C11" s="14" t="s">
        <v>36</v>
      </c>
      <c r="D11" s="14" t="s">
        <v>16</v>
      </c>
      <c r="E11" s="15">
        <v>30000</v>
      </c>
      <c r="F11" s="25" t="s">
        <v>19</v>
      </c>
      <c r="G11" s="16">
        <v>10000</v>
      </c>
      <c r="K11" s="35"/>
      <c r="M11" s="36" t="s">
        <v>17</v>
      </c>
    </row>
    <row r="12" spans="1:13">
      <c r="A12" s="14">
        <v>12</v>
      </c>
      <c r="B12" s="14" t="s">
        <v>14</v>
      </c>
      <c r="C12" s="14" t="s">
        <v>37</v>
      </c>
      <c r="D12" s="14" t="s">
        <v>16</v>
      </c>
      <c r="E12" s="15">
        <v>30000</v>
      </c>
      <c r="F12" s="25" t="s">
        <v>22</v>
      </c>
      <c r="K12" s="35"/>
      <c r="L12" s="18" t="s">
        <v>38</v>
      </c>
      <c r="M12" s="37">
        <v>43313</v>
      </c>
    </row>
    <row r="13" s="13" customFormat="1" spans="1:13">
      <c r="A13" s="14">
        <v>13</v>
      </c>
      <c r="B13" s="26" t="s">
        <v>14</v>
      </c>
      <c r="C13" s="26" t="s">
        <v>39</v>
      </c>
      <c r="D13" s="26" t="s">
        <v>40</v>
      </c>
      <c r="E13" s="27">
        <v>20000</v>
      </c>
      <c r="F13" s="28"/>
      <c r="G13" s="29"/>
      <c r="H13" s="30"/>
      <c r="I13" s="27"/>
      <c r="J13" s="27"/>
      <c r="K13" s="30"/>
      <c r="L13" s="38"/>
      <c r="M13" s="39"/>
    </row>
    <row r="14" s="13" customFormat="1" spans="1:13">
      <c r="A14" s="14">
        <v>14</v>
      </c>
      <c r="B14" s="26" t="s">
        <v>14</v>
      </c>
      <c r="C14" s="26" t="s">
        <v>41</v>
      </c>
      <c r="D14" s="26" t="s">
        <v>40</v>
      </c>
      <c r="E14" s="27">
        <v>20000</v>
      </c>
      <c r="F14" s="28"/>
      <c r="G14" s="29"/>
      <c r="H14" s="30"/>
      <c r="I14" s="27"/>
      <c r="J14" s="27"/>
      <c r="K14" s="30"/>
      <c r="L14" s="38"/>
      <c r="M14" s="39"/>
    </row>
    <row r="16" spans="2:2">
      <c r="B16" s="14" t="s">
        <v>42</v>
      </c>
    </row>
    <row r="17" spans="2:5">
      <c r="B17" s="14" t="s">
        <v>43</v>
      </c>
      <c r="E17" s="15">
        <f>SUM(E3:E12)</f>
        <v>335000</v>
      </c>
    </row>
    <row r="21" spans="2:8">
      <c r="B21" s="31"/>
      <c r="C21" s="31"/>
      <c r="D21" s="31"/>
      <c r="E21" s="31"/>
      <c r="F21" s="31"/>
      <c r="G21" s="31"/>
      <c r="H21" s="31"/>
    </row>
    <row r="22" spans="2:9">
      <c r="B22" s="32"/>
      <c r="C22" s="31"/>
      <c r="D22" s="32"/>
      <c r="E22" s="16"/>
      <c r="F22" s="16"/>
      <c r="H22" s="16"/>
      <c r="I22" s="25"/>
    </row>
    <row r="23" spans="2:9">
      <c r="B23" s="32"/>
      <c r="C23" s="31"/>
      <c r="D23" s="32"/>
      <c r="E23" s="16"/>
      <c r="F23" s="16"/>
      <c r="H23" s="16"/>
      <c r="I23" s="25"/>
    </row>
    <row r="24" spans="2:9">
      <c r="B24" s="32"/>
      <c r="C24" s="31"/>
      <c r="D24" s="32"/>
      <c r="E24" s="16"/>
      <c r="F24" s="16"/>
      <c r="H24" s="16"/>
      <c r="I24" s="25"/>
    </row>
    <row r="25" spans="2:9">
      <c r="B25" s="31"/>
      <c r="C25" s="31"/>
      <c r="D25" s="31"/>
      <c r="E25" s="16"/>
      <c r="F25" s="16"/>
      <c r="I25" s="25"/>
    </row>
    <row r="26" spans="2:9">
      <c r="B26" s="31"/>
      <c r="C26" s="31"/>
      <c r="D26" s="31"/>
      <c r="E26" s="16"/>
      <c r="F26" s="16"/>
      <c r="I26" s="25"/>
    </row>
    <row r="27" spans="2:9">
      <c r="B27" s="31"/>
      <c r="C27" s="31"/>
      <c r="D27" s="31"/>
      <c r="E27" s="16"/>
      <c r="F27" s="16"/>
      <c r="I27" s="25"/>
    </row>
    <row r="28" spans="2:9">
      <c r="B28" s="31"/>
      <c r="C28" s="31"/>
      <c r="D28" s="31"/>
      <c r="E28" s="16"/>
      <c r="F28" s="16"/>
      <c r="I28" s="25"/>
    </row>
    <row r="29" spans="2:9">
      <c r="B29" s="31"/>
      <c r="C29" s="31"/>
      <c r="D29" s="31"/>
      <c r="E29" s="16"/>
      <c r="F29" s="16"/>
      <c r="I29" s="25"/>
    </row>
    <row r="30" spans="2:9">
      <c r="B30" s="31"/>
      <c r="C30" s="31"/>
      <c r="D30" s="31"/>
      <c r="E30" s="16"/>
      <c r="F30" s="16"/>
      <c r="I30" s="25"/>
    </row>
    <row r="31" spans="2:6">
      <c r="B31" s="31"/>
      <c r="C31" s="31"/>
      <c r="D31" s="31"/>
      <c r="E31" s="16"/>
      <c r="F31" s="16"/>
    </row>
    <row r="32" spans="2:6">
      <c r="B32" s="31"/>
      <c r="C32" s="31"/>
      <c r="D32" s="31"/>
      <c r="E32" s="16"/>
      <c r="F32" s="16"/>
    </row>
    <row r="33" spans="2:6">
      <c r="B33" s="31"/>
      <c r="C33" s="31"/>
      <c r="D33" s="31"/>
      <c r="E33" s="16"/>
      <c r="F33" s="16"/>
    </row>
    <row r="34" spans="2:6">
      <c r="B34" s="31"/>
      <c r="C34" s="31"/>
      <c r="D34" s="31"/>
      <c r="E34" s="16"/>
      <c r="F34" s="16"/>
    </row>
    <row r="35" spans="2:6">
      <c r="B35" s="31"/>
      <c r="C35" s="31"/>
      <c r="D35" s="31"/>
      <c r="E35" s="16"/>
      <c r="F35" s="16"/>
    </row>
    <row r="36" spans="2:6">
      <c r="B36" s="31"/>
      <c r="C36" s="31"/>
      <c r="D36" s="31"/>
      <c r="E36" s="16"/>
      <c r="F36" s="16"/>
    </row>
  </sheetData>
  <mergeCells count="1">
    <mergeCell ref="B1:M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C17" sqref="C17"/>
    </sheetView>
  </sheetViews>
  <sheetFormatPr defaultColWidth="9" defaultRowHeight="13.5" outlineLevelRow="3"/>
  <cols>
    <col min="1" max="1" width="11.5" customWidth="1"/>
    <col min="2" max="2" width="10.625" customWidth="1"/>
    <col min="3" max="3" width="11.5" customWidth="1"/>
    <col min="4" max="4" width="10.625" customWidth="1"/>
  </cols>
  <sheetData>
    <row r="1" spans="1:9">
      <c r="A1" s="9" t="s">
        <v>44</v>
      </c>
      <c r="B1" s="9"/>
      <c r="C1" s="9"/>
      <c r="D1" s="9"/>
      <c r="E1" s="10" t="s">
        <v>45</v>
      </c>
      <c r="F1" s="10"/>
      <c r="G1" s="10"/>
      <c r="H1" s="10"/>
      <c r="I1" s="10"/>
    </row>
    <row r="2" spans="1:9">
      <c r="A2" s="9" t="s">
        <v>46</v>
      </c>
      <c r="B2" s="9" t="s">
        <v>47</v>
      </c>
      <c r="C2" s="9" t="s">
        <v>48</v>
      </c>
      <c r="D2" s="9" t="s">
        <v>49</v>
      </c>
      <c r="E2" s="10" t="s">
        <v>50</v>
      </c>
      <c r="F2" s="10" t="s">
        <v>51</v>
      </c>
      <c r="G2" s="10" t="s">
        <v>52</v>
      </c>
      <c r="H2" s="10" t="s">
        <v>53</v>
      </c>
      <c r="I2" s="10" t="s">
        <v>54</v>
      </c>
    </row>
    <row r="3" spans="1:9">
      <c r="A3" s="11">
        <v>10000</v>
      </c>
      <c r="B3" s="5">
        <v>2000</v>
      </c>
      <c r="C3" s="5">
        <v>5500</v>
      </c>
      <c r="D3" s="5">
        <v>800</v>
      </c>
      <c r="E3" s="5">
        <v>2500</v>
      </c>
      <c r="F3" s="5">
        <f>12*4*22</f>
        <v>1056</v>
      </c>
      <c r="G3" s="5">
        <v>300</v>
      </c>
      <c r="H3" s="5">
        <f>3.4*60.7</f>
        <v>206.38</v>
      </c>
      <c r="I3" s="5">
        <v>6300</v>
      </c>
    </row>
    <row r="4" spans="1:9">
      <c r="A4" s="8" t="s">
        <v>55</v>
      </c>
      <c r="B4" s="12">
        <f>SUM(A3:D3)</f>
        <v>18300</v>
      </c>
      <c r="C4" s="8"/>
      <c r="D4" s="8"/>
      <c r="E4" s="8" t="s">
        <v>55</v>
      </c>
      <c r="F4" s="8">
        <v>9804</v>
      </c>
      <c r="G4" s="8"/>
      <c r="H4" s="8"/>
      <c r="I4" s="8"/>
    </row>
  </sheetData>
  <mergeCells count="4">
    <mergeCell ref="A1:D1"/>
    <mergeCell ref="E1:I1"/>
    <mergeCell ref="B4:D4"/>
    <mergeCell ref="F4:I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D18" sqref="D18"/>
    </sheetView>
  </sheetViews>
  <sheetFormatPr defaultColWidth="9" defaultRowHeight="13.5" outlineLevelRow="7" outlineLevelCol="5"/>
  <cols>
    <col min="6" max="6" width="15" customWidth="1"/>
  </cols>
  <sheetData>
    <row r="1" spans="1:6">
      <c r="A1" s="6" t="s">
        <v>56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</row>
    <row r="2" spans="1:6">
      <c r="A2" s="2" t="s">
        <v>62</v>
      </c>
      <c r="B2" s="7">
        <v>50000</v>
      </c>
      <c r="C2" s="2" t="s">
        <v>63</v>
      </c>
      <c r="D2" s="7">
        <v>50000</v>
      </c>
      <c r="E2" s="2">
        <v>0</v>
      </c>
      <c r="F2" s="2" t="s">
        <v>64</v>
      </c>
    </row>
    <row r="3" spans="1:6">
      <c r="A3" s="2" t="s">
        <v>65</v>
      </c>
      <c r="B3" s="7">
        <v>21000</v>
      </c>
      <c r="C3" s="2" t="s">
        <v>33</v>
      </c>
      <c r="D3" s="7">
        <v>10000</v>
      </c>
      <c r="E3" s="2">
        <f>B3-D3</f>
        <v>11000</v>
      </c>
      <c r="F3" s="2" t="s">
        <v>66</v>
      </c>
    </row>
    <row r="4" spans="1:6">
      <c r="A4" s="2" t="s">
        <v>67</v>
      </c>
      <c r="B4" s="7">
        <v>300000</v>
      </c>
      <c r="C4" s="2" t="s">
        <v>33</v>
      </c>
      <c r="D4" s="7">
        <v>50000</v>
      </c>
      <c r="E4" s="2">
        <f>B4-D4</f>
        <v>250000</v>
      </c>
      <c r="F4" s="2"/>
    </row>
    <row r="5" spans="1:6">
      <c r="A5" s="2" t="s">
        <v>68</v>
      </c>
      <c r="B5" s="7">
        <v>32000</v>
      </c>
      <c r="C5" s="2" t="s">
        <v>33</v>
      </c>
      <c r="D5" s="7">
        <v>0</v>
      </c>
      <c r="E5" s="2">
        <f>B5-D5</f>
        <v>32000</v>
      </c>
      <c r="F5" s="2"/>
    </row>
    <row r="6" spans="1:6">
      <c r="A6" s="2" t="s">
        <v>69</v>
      </c>
      <c r="B6" s="7">
        <v>3300</v>
      </c>
      <c r="C6" s="2" t="s">
        <v>33</v>
      </c>
      <c r="D6" s="7">
        <v>0</v>
      </c>
      <c r="E6" s="2">
        <f>B6-D6</f>
        <v>3300</v>
      </c>
      <c r="F6" s="2"/>
    </row>
    <row r="7" spans="1:6">
      <c r="A7" s="2" t="s">
        <v>70</v>
      </c>
      <c r="B7" s="2">
        <v>400</v>
      </c>
      <c r="C7" s="2" t="s">
        <v>33</v>
      </c>
      <c r="D7" s="7">
        <v>0</v>
      </c>
      <c r="E7" s="2">
        <f>B7-D7</f>
        <v>400</v>
      </c>
      <c r="F7" s="2"/>
    </row>
    <row r="8" spans="1:5">
      <c r="A8" s="8" t="s">
        <v>55</v>
      </c>
      <c r="B8" s="8"/>
      <c r="C8" s="8"/>
      <c r="D8" s="8"/>
      <c r="E8" s="8">
        <f>SUM(E2:E7)</f>
        <v>296700</v>
      </c>
    </row>
  </sheetData>
  <mergeCells count="1">
    <mergeCell ref="A8:D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17" sqref="E17"/>
    </sheetView>
  </sheetViews>
  <sheetFormatPr defaultColWidth="9" defaultRowHeight="13.5" outlineLevelRow="7" outlineLevelCol="4"/>
  <cols>
    <col min="4" max="4" width="10.875" customWidth="1"/>
  </cols>
  <sheetData>
    <row r="1" spans="1:5">
      <c r="A1" s="1" t="s">
        <v>56</v>
      </c>
      <c r="B1" s="1" t="s">
        <v>57</v>
      </c>
      <c r="C1" s="1" t="s">
        <v>71</v>
      </c>
      <c r="D1" s="1" t="s">
        <v>72</v>
      </c>
      <c r="E1" s="1" t="s">
        <v>73</v>
      </c>
    </row>
    <row r="2" spans="1:5">
      <c r="A2" s="2" t="s">
        <v>74</v>
      </c>
      <c r="B2" s="2">
        <v>20000</v>
      </c>
      <c r="C2" s="2"/>
      <c r="D2" s="2" t="s">
        <v>75</v>
      </c>
      <c r="E2" s="2"/>
    </row>
    <row r="3" spans="1:5">
      <c r="A3" s="2" t="s">
        <v>74</v>
      </c>
      <c r="B3" s="2">
        <v>10000</v>
      </c>
      <c r="C3" s="4">
        <v>43240</v>
      </c>
      <c r="D3" s="2" t="s">
        <v>75</v>
      </c>
      <c r="E3" s="2"/>
    </row>
    <row r="4" spans="1:5">
      <c r="A4" s="2" t="s">
        <v>76</v>
      </c>
      <c r="B4" s="2">
        <v>2250</v>
      </c>
      <c r="C4" s="4">
        <v>43235</v>
      </c>
      <c r="D4" s="2" t="s">
        <v>77</v>
      </c>
      <c r="E4" s="2"/>
    </row>
    <row r="5" spans="1:5">
      <c r="A5" s="2" t="s">
        <v>76</v>
      </c>
      <c r="B5" s="2">
        <v>3000</v>
      </c>
      <c r="C5" s="4">
        <v>43236</v>
      </c>
      <c r="D5" s="2" t="s">
        <v>77</v>
      </c>
      <c r="E5" s="2"/>
    </row>
    <row r="6" spans="1:5">
      <c r="A6" s="2" t="s">
        <v>78</v>
      </c>
      <c r="B6" s="2">
        <v>500</v>
      </c>
      <c r="C6" s="4">
        <v>43243</v>
      </c>
      <c r="D6" s="2" t="s">
        <v>77</v>
      </c>
      <c r="E6" s="2"/>
    </row>
    <row r="7" spans="1:5">
      <c r="A7" s="2" t="s">
        <v>79</v>
      </c>
      <c r="B7" s="2">
        <v>400</v>
      </c>
      <c r="C7" s="4">
        <v>43243</v>
      </c>
      <c r="D7" s="2" t="s">
        <v>77</v>
      </c>
      <c r="E7" s="2"/>
    </row>
    <row r="8" spans="1:5">
      <c r="A8" s="5"/>
      <c r="B8" s="5"/>
      <c r="C8" s="5"/>
      <c r="D8" s="5"/>
      <c r="E8" s="5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30" sqref="B29:B30"/>
    </sheetView>
  </sheetViews>
  <sheetFormatPr defaultColWidth="9" defaultRowHeight="13.5" outlineLevelCol="4"/>
  <cols>
    <col min="3" max="3" width="14" customWidth="1"/>
    <col min="5" max="5" width="24.75" customWidth="1"/>
  </cols>
  <sheetData>
    <row r="1" spans="1:5">
      <c r="A1" s="1" t="s">
        <v>80</v>
      </c>
      <c r="B1" s="1" t="s">
        <v>81</v>
      </c>
      <c r="C1" s="1" t="s">
        <v>82</v>
      </c>
      <c r="D1" s="1" t="s">
        <v>57</v>
      </c>
      <c r="E1" s="1" t="s">
        <v>83</v>
      </c>
    </row>
    <row r="2" spans="1:5">
      <c r="A2" s="2" t="s">
        <v>84</v>
      </c>
      <c r="B2" s="2">
        <f>SUM(D2:D3)</f>
        <v>118600</v>
      </c>
      <c r="C2" s="2" t="s">
        <v>85</v>
      </c>
      <c r="D2" s="2">
        <v>90000</v>
      </c>
      <c r="E2" s="2"/>
    </row>
    <row r="3" spans="1:5">
      <c r="A3" s="2" t="s">
        <v>84</v>
      </c>
      <c r="B3" s="2"/>
      <c r="C3" s="2" t="s">
        <v>86</v>
      </c>
      <c r="D3" s="2">
        <v>28600</v>
      </c>
      <c r="E3" s="2"/>
    </row>
    <row r="4" spans="1:5">
      <c r="A4" s="2" t="s">
        <v>87</v>
      </c>
      <c r="B4" s="2">
        <f>D4+D5-18000</f>
        <v>12000</v>
      </c>
      <c r="C4" s="2" t="s">
        <v>88</v>
      </c>
      <c r="D4" s="2">
        <v>10000</v>
      </c>
      <c r="E4" s="2"/>
    </row>
    <row r="5" spans="1:5">
      <c r="A5" s="2" t="s">
        <v>87</v>
      </c>
      <c r="B5" s="2"/>
      <c r="C5" s="2" t="s">
        <v>88</v>
      </c>
      <c r="D5" s="2">
        <v>20000</v>
      </c>
      <c r="E5" s="2" t="s">
        <v>89</v>
      </c>
    </row>
    <row r="6" spans="1:5">
      <c r="A6" s="2" t="s">
        <v>90</v>
      </c>
      <c r="B6" s="2">
        <f>SUM(D6:D7)</f>
        <v>95000</v>
      </c>
      <c r="C6" s="2" t="s">
        <v>91</v>
      </c>
      <c r="D6" s="2">
        <v>70000</v>
      </c>
      <c r="E6" s="2" t="s">
        <v>92</v>
      </c>
    </row>
    <row r="7" spans="1:5">
      <c r="A7" s="2" t="s">
        <v>90</v>
      </c>
      <c r="B7" s="2"/>
      <c r="C7" s="2" t="s">
        <v>93</v>
      </c>
      <c r="D7" s="2">
        <v>25000</v>
      </c>
      <c r="E7" s="2"/>
    </row>
    <row r="8" spans="1:5">
      <c r="A8" s="2" t="s">
        <v>25</v>
      </c>
      <c r="B8" s="2">
        <v>20000</v>
      </c>
      <c r="C8" s="2" t="s">
        <v>94</v>
      </c>
      <c r="D8" s="2"/>
      <c r="E8" s="2" t="s">
        <v>95</v>
      </c>
    </row>
    <row r="9" spans="1:5">
      <c r="A9" s="2" t="s">
        <v>20</v>
      </c>
      <c r="B9" s="2">
        <v>5000</v>
      </c>
      <c r="C9" s="2" t="s">
        <v>94</v>
      </c>
      <c r="D9" s="2"/>
      <c r="E9" s="2" t="s">
        <v>95</v>
      </c>
    </row>
    <row r="10" spans="1:5">
      <c r="A10" s="2" t="s">
        <v>36</v>
      </c>
      <c r="B10" s="2">
        <v>30000</v>
      </c>
      <c r="C10" s="2" t="s">
        <v>94</v>
      </c>
      <c r="D10" s="2"/>
      <c r="E10" s="2" t="s">
        <v>95</v>
      </c>
    </row>
    <row r="11" spans="1:5">
      <c r="A11" s="3" t="s">
        <v>15</v>
      </c>
      <c r="B11" s="3">
        <v>5000</v>
      </c>
      <c r="C11" s="3" t="s">
        <v>94</v>
      </c>
      <c r="D11" s="3"/>
      <c r="E11" s="2" t="s">
        <v>95</v>
      </c>
    </row>
  </sheetData>
  <mergeCells count="4">
    <mergeCell ref="B2:B3"/>
    <mergeCell ref="B4:B5"/>
    <mergeCell ref="B6:B7"/>
    <mergeCell ref="E6:E7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外借款</vt:lpstr>
      <vt:lpstr>月供明细</vt:lpstr>
      <vt:lpstr>购房支付明细</vt:lpstr>
      <vt:lpstr>奶奶支出</vt:lpstr>
      <vt:lpstr>钱财管理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hsu</dc:creator>
  <cp:lastModifiedBy>思欣</cp:lastModifiedBy>
  <dcterms:created xsi:type="dcterms:W3CDTF">2018-05-13T15:41:00Z</dcterms:created>
  <dcterms:modified xsi:type="dcterms:W3CDTF">2018-05-28T02:27:43Z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