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A9ACB4F3-5CD4-42F5-A253-D186CEBC218C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各都道府県の状況" sheetId="5" r:id="rId7"/>
    <sheet name="ワクチン一般接種" sheetId="8" r:id="rId8"/>
    <sheet name="ワクチン医療従事者等" sheetId="9" r:id="rId9"/>
    <sheet name="Sheet105" sheetId="114" r:id="rId10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2" i="9" l="1"/>
  <c r="B72" i="9"/>
  <c r="C71" i="9"/>
  <c r="B71" i="9"/>
  <c r="C70" i="9"/>
  <c r="B70" i="9"/>
  <c r="C69" i="9"/>
  <c r="B69" i="9"/>
  <c r="C68" i="9"/>
  <c r="B68" i="9"/>
  <c r="C67" i="9"/>
  <c r="B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<sst xmlns="http://schemas.openxmlformats.org/spreadsheetml/2006/main" count="32198" uniqueCount="390">
  <si>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</si>
  <si>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</si>
  <si>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</si>
  <si>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</si>
  <si>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</si>
  <si>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</si>
  <si>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</si>
  <si>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</si>
  <si>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</si>
  <si>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</si>
  <si>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</si>
  <si>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</si>
  <si>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</si>
  <si>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</si>
  <si>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</si>
  <si>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</si>
  <si>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</si>
  <si>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</si>
  <si>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</si>
  <si>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</si>
  <si>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</si>
  <si>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</si>
  <si>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</si>
  <si>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</si>
  <si>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</si>
  <si>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</si>
  <si>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</si>
  <si>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</si>
  <si>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</si>
  <si>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</si>
  <si>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</si>
  <si>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</si>
  <si>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</si>
  <si>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</si>
  <si>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</si>
  <si>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</si>
  <si>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</si>
  <si>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</si>
  <si>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</si>
  <si>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</si>
  <si>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</si>
  <si>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</si>
  <si>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</si>
  <si>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</si>
  <si>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</si>
  <si>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</si>
  <si>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</si>
  <si>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</si>
  <si>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</si>
  <si>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</si>
  <si>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</si>
  <si>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</si>
  <si>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</si>
  <si>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</si>
  <si>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</si>
  <si>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</si>
  <si>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</si>
  <si>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</si>
  <si>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</si>
  <si>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</si>
  <si>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</si>
  <si>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</si>
  <si>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</si>
  <si>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</si>
  <si>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</si>
  <si>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</si>
  <si>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</si>
  <si>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</si>
  <si>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</si>
  <si>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</si>
  <si>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</si>
  <si>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</si>
  <si>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</si>
  <si>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</si>
  <si>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</si>
  <si>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</si>
  <si>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</si>
  <si>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</si>
  <si>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</si>
  <si>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</si>
  <si>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</si>
  <si>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</si>
  <si>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</si>
  <si>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</si>
  <si>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</si>
  <si>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</si>
  <si>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</si>
  <si>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</si>
  <si>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</si>
  <si>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</si>
  <si>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</si>
  <si>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</si>
  <si>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</si>
  <si>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</si>
  <si>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</si>
  <si>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</si>
  <si>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</si>
  <si>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</si>
  <si>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</si>
  <si>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</si>
  <si>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</si>
  <si>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</si>
  <si>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</si>
  <si>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</si>
  <si>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</si>
  <si>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</si>
  <si>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</si>
  <si>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</si>
  <si>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</si>
  <si>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</si>
  <si>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</si>
  <si>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</si>
  <si>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</si>
  <si>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</si>
  <si>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</si>
  <si>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</si>
  <si>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</si>
  <si>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</si>
  <si>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</si>
  <si>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</si>
  <si>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</si>
  <si>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</si>
  <si>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</si>
  <si>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</si>
  <si>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</si>
  <si>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</si>
  <si>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</si>
  <si>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</si>
  <si>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</si>
  <si>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</si>
  <si>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</si>
  <si>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</si>
  <si>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</si>
  <si>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</si>
  <si>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</si>
  <si>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</si>
  <si>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</si>
  <si>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</si>
  <si>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</si>
  <si>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</si>
  <si>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</si>
  <si>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</si>
  <si>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</si>
  <si>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</si>
  <si>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</si>
  <si>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</si>
  <si>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</si>
  <si>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</si>
  <si>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</si>
  <si>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</si>
  <si>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</si>
  <si>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</si>
  <si>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</si>
  <si>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</si>
  <si>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</si>
  <si>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</si>
  <si>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</si>
  <si>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</si>
  <si>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</si>
  <si>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</si>
  <si>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</si>
  <si>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</si>
  <si>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</si>
  <si>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</si>
  <si>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</si>
  <si>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</si>
  <si>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</si>
  <si>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</si>
  <si>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</si>
  <si>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</si>
  <si>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</si>
  <si>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</si>
  <si>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</si>
  <si>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</si>
  <si>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</si>
  <si>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</si>
  <si>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</si>
  <si>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</si>
  <si>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</si>
  <si>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</si>
  <si>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</si>
  <si>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</si>
  <si>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</si>
  <si>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</si>
  <si>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</si>
  <si>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</si>
  <si>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</si>
  <si>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</si>
  <si>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</si>
  <si>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</si>
  <si>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</si>
  <si>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</si>
  <si>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</si>
  <si>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</si>
  <si>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</si>
  <si>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</si>
  <si>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</si>
  <si>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</si>
  <si>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</si>
  <si>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</si>
  <si>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</si>
  <si>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</si>
  <si>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</si>
  <si>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</si>
  <si>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</si>
  <si>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</si>
  <si>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</si>
  <si>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</si>
  <si>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</si>
  <si>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</si>
  <si>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</si>
  <si>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</si>
  <si>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</si>
  <si>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</si>
  <si>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</si>
  <si>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</si>
  <si>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</si>
  <si>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</si>
  <si>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</si>
  <si>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</si>
  <si>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</si>
  <si>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</si>
  <si>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</si>
  <si>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</si>
  <si>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</si>
  <si>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</si>
  <si>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</si>
  <si>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</si>
  <si>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</si>
  <si>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</si>
  <si>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</si>
  <si>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</si>
  <si>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</si>
  <si>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</si>
  <si>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</si>
  <si>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</si>
  <si>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</si>
  <si>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</si>
  <si>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</si>
  <si>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</si>
  <si>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</si>
  <si>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</si>
  <si>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</si>
  <si>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</si>
  <si>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</si>
  <si>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</si>
  <si>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</si>
  <si>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</si>
  <si>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</si>
  <si>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</si>
  <si>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</si>
  <si>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</si>
  <si>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</si>
  <si>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</si>
  <si>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</si>
  <si>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</si>
  <si>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</si>
  <si>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</si>
  <si>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</si>
  <si>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</si>
  <si>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</si>
  <si>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</si>
  <si>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</si>
  <si>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</si>
  <si>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</si>
  <si>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</si>
  <si>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</si>
  <si>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</si>
  <si>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</si>
  <si>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</si>
  <si>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</si>
  <si>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</si>
  <si>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</si>
  <si>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</si>
  <si>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</si>
  <si>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</si>
  <si>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</si>
  <si>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</si>
  <si>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</si>
  <si>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</si>
  <si>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</si>
  <si>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</si>
  <si>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</si>
  <si>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</si>
  <si>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</si>
  <si>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</si>
  <si>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</si>
  <si>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</si>
  <si>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</si>
  <si>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</si>
  <si>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</si>
  <si>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</si>
  <si>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</si>
  <si>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</si>
  <si>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</si>
  <si>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</si>
  <si>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</si>
  <si>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</si>
  <si>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</si>
  <si>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</si>
  <si>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</si>
  <si>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</si>
  <si>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</si>
  <si>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</si>
  <si>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</si>
  <si>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</si>
  <si>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</si>
  <si>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</si>
  <si>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</si>
  <si>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</si>
  <si>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</si>
  <si>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</si>
  <si>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</si>
  <si>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</si>
  <si>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</si>
  <si>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</si>
  <si>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</si>
  <si>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</si>
  <si>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</si>
  <si>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</si>
  <si>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</si>
  <si>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</si>
  <si>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</si>
  <si>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</si>
  <si>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</si>
  <si>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</si>
  <si>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</si>
  <si>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</si>
  <si>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</si>
  <si>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</si>
  <si>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</si>
  <si>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https://www.mhlw.go.jp/stf/seisakunitsuite/bunya/0000121431_00274.html</t>
    <phoneticPr fontId="1"/>
  </si>
  <si>
    <t>空港/開港検疫</t>
    <rPh sb="3" eb="5">
      <t>カイコウ</t>
    </rPh>
    <phoneticPr fontId="1"/>
  </si>
  <si>
    <t xml:space="preserve">   Set fd = Range("M:M").Find(What:=dd, LookIn:=xlValues, LookAt:=xlWhole)</t>
  </si>
  <si>
    <t xml:space="preserve">    Range(Selection, Selection.End(xlUp)).Select</t>
  </si>
  <si>
    <t xml:space="preserve">    Selection.Copy</t>
  </si>
  <si>
    <t xml:space="preserve">    Sheets.Add After:=ActiveSheet</t>
  </si>
  <si>
    <t xml:space="preserve">    Selection.PasteSpecial Paste:=xlPasteValues, Operation:=xlNone, SkipBlanks _</t>
  </si>
  <si>
    <t xml:space="preserve">        :=False, Transpose:=False</t>
  </si>
  <si>
    <t xml:space="preserve">    Rows("1:1").Select</t>
  </si>
  <si>
    <t xml:space="preserve">    Application.CutCopyMode = False</t>
  </si>
  <si>
    <t xml:space="preserve">    Selection.Delete Shift:=xlUp</t>
  </si>
  <si>
    <t xml:space="preserve">    Range("A1").Select</t>
  </si>
  <si>
    <t xml:space="preserve">    Range(Selection, Selection.End(xlDown)).Select</t>
  </si>
  <si>
    <t xml:space="preserve">    Range("A89").Select</t>
  </si>
  <si>
    <t xml:space="preserve">    ActiveWindow.SmallScroll Down:=93</t>
  </si>
  <si>
    <t xml:space="preserve">    Range("A177").Select</t>
  </si>
  <si>
    <t xml:space="preserve">    ActiveWindow.SmallScroll Down:=-90</t>
  </si>
  <si>
    <t xml:space="preserve">    Range("B89").Select</t>
  </si>
  <si>
    <t xml:space="preserve">    ActiveCell.FormulaR1C1 = "0"</t>
  </si>
  <si>
    <t xml:space="preserve">    Range("C89").Select</t>
  </si>
  <si>
    <t xml:space="preserve">    Range("B89:C89").Select</t>
  </si>
  <si>
    <t xml:space="preserve">    Selection.AutoFill Destination:=Range("B89:C264")</t>
  </si>
  <si>
    <t xml:space="preserve">    Range("B89:C264").Select</t>
  </si>
  <si>
    <t xml:space="preserve">    Columns("A:C").Select</t>
  </si>
  <si>
    <t xml:space="preserve">    Range("A84").Activate</t>
  </si>
  <si>
    <t xml:space="preserve">    ActiveWorkbook.Worksheets("Sheet103").Sort.SortFields.Clear</t>
  </si>
  <si>
    <t xml:space="preserve">    ActiveWorkbook.Worksheets("Sheet103").Sort.SortFields.Add2 Key:=Range( _</t>
  </si>
  <si>
    <t xml:space="preserve">        "A1:A264"), SortOn:=xlSortOnValues, Order:=xlAscending, DataOption:= _</t>
  </si>
  <si>
    <t xml:space="preserve">        xlSortNormal</t>
  </si>
  <si>
    <t xml:space="preserve">    With ActiveWorkbook.Worksheets("Sheet103").Sort</t>
  </si>
  <si>
    <t xml:space="preserve">        .SetRange Range("A1:C264")</t>
  </si>
  <si>
    <t xml:space="preserve">        .Header = xlGuess</t>
  </si>
  <si>
    <t xml:space="preserve">        .MatchCase = False</t>
  </si>
  <si>
    <t xml:space="preserve">        .Orientation = xlTopToBottom</t>
  </si>
  <si>
    <t xml:space="preserve">        .SortMethod = xlPinYin</t>
  </si>
  <si>
    <t xml:space="preserve">        .Apply</t>
  </si>
  <si>
    <t xml:space="preserve">    End With</t>
  </si>
  <si>
    <t xml:space="preserve">    ActiveWindow.SmallScroll Down:=-108</t>
  </si>
  <si>
    <t xml:space="preserve">    Range("B1:C1").Select</t>
  </si>
  <si>
    <t xml:space="preserve">    Sheets("total").Select</t>
  </si>
  <si>
    <t xml:space="preserve">    ActiveWindow.ScrollWorkbookTabs Sheets:=-1</t>
  </si>
  <si>
    <t xml:space="preserve">    ActiveWindow.SmallScroll Down:=-264</t>
  </si>
  <si>
    <t xml:space="preserve">    Range("O1257").Select</t>
  </si>
  <si>
    <t xml:space="preserve">    ActiveWorkbook.Save</t>
  </si>
  <si>
    <t xml:space="preserve">    ActiveWindow.SmallScroll Down:=267</t>
  </si>
  <si>
    <t xml:space="preserve">    Range("A1524").Select</t>
  </si>
  <si>
    <t xml:space="preserve">    Sheets("Sheet103").Select</t>
  </si>
  <si>
    <t xml:space="preserve">    ActiveWindow.SelectedSheets.Delete</t>
  </si>
  <si>
    <t xml:space="preserve">    Sheets("Conv-total").Select</t>
  </si>
  <si>
    <t xml:space="preserve">    Range("C9").Select</t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</si>
  <si>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</si>
  <si>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</si>
  <si>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</si>
  <si>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</si>
  <si>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</si>
  <si>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</si>
  <si>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</si>
  <si>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</si>
  <si>
    <t>（7月20日公表時点）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</si>
</sst>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20" fillId="0" borderId="0" xfId="0" applyNumberFormat="1" applyFont="1" applyBorder="1" applyAlignment="1">
      <alignment horizontal="center" vertical="top" shrinkToFit="1"/>
    </xf>
    <xf numFmtId="0" fontId="5" fillId="0" borderId="0" xfId="0" applyFont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7" xfId="0" applyBorder="1" applyAlignment="1">
      <alignment horizontal="left" vertical="top" wrapText="1" indent="1"/>
    </xf>
    <xf numFmtId="0" fontId="27" fillId="0" borderId="1" xfId="0" applyFont="1" applyBorder="1" applyAlignment="1">
      <alignment horizontal="right" vertical="top" wrapText="1"/>
    </xf>
    <xf numFmtId="3" fontId="29" fillId="0" borderId="1" xfId="0" applyNumberFormat="1" applyFont="1" applyBorder="1" applyAlignment="1">
      <alignment horizontal="right" vertical="top" shrinkToFit="1"/>
    </xf>
    <xf numFmtId="1" fontId="29" fillId="0" borderId="1" xfId="0" applyNumberFormat="1" applyFont="1" applyBorder="1" applyAlignment="1">
      <alignment horizontal="right" vertical="top" shrinkToFit="1"/>
    </xf>
    <xf numFmtId="0" fontId="30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27" fillId="0" borderId="6" xfId="0" applyFont="1" applyBorder="1" applyAlignment="1">
      <alignment horizontal="left" vertical="center" wrapText="1" indent="1"/>
    </xf>
    <xf numFmtId="0" fontId="27" fillId="0" borderId="7" xfId="0" applyFont="1" applyBorder="1" applyAlignment="1">
      <alignment horizontal="left" vertical="center" wrapText="1" indent="1"/>
    </xf>
    <xf numFmtId="0" fontId="27" fillId="0" borderId="6" xfId="0" applyFont="1" applyBorder="1" applyAlignment="1">
      <alignment horizontal="left" vertical="top" wrapText="1"/>
    </xf>
    <xf numFmtId="0" fontId="27" fillId="0" borderId="7" xfId="0" applyFont="1" applyBorder="1" applyAlignment="1">
      <alignment horizontal="left" vertical="top" wrapText="1"/>
    </xf>
    <xf numFmtId="0" fontId="27" fillId="0" borderId="13" xfId="0" applyFont="1" applyBorder="1" applyAlignment="1">
      <alignment horizontal="left" vertical="top" wrapText="1"/>
    </xf>
    <xf numFmtId="0" fontId="27" fillId="0" borderId="8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</xdr:row>
          <xdr:rowOff>120650</xdr:rowOff>
        </xdr:from>
        <xdr:to>
          <xdr:col>16</xdr:col>
          <xdr:colOff>520700</xdr:colOff>
          <xdr:row>2</xdr:row>
          <xdr:rowOff>209550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56"/>
  <sheetViews>
    <sheetView workbookViewId="0">
      <pane ySplit="1" topLeftCell="A1247" activePane="bottomLeft" state="frozen"/>
      <selection activeCell="A22938" sqref="A22938:H22984"/>
      <selection pane="bottomLeft" activeCell="A22938" sqref="A22938:H22984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0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31705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18189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14513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25814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40840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7957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8760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97618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148782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186442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186230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202919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35139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23129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281731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251907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281924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19207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294880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39214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24022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7159</v>
      </c>
      <c r="P1320" s="27">
        <v>837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8117</v>
      </c>
      <c r="P1323" s="27">
        <v>782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9390</v>
      </c>
      <c r="P1326" s="27">
        <v>876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312191</v>
      </c>
      <c r="P1329" s="27">
        <v>70454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140018</v>
      </c>
      <c r="P1332" s="27">
        <v>52079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59263</v>
      </c>
      <c r="P1335" s="27">
        <v>6833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72374</v>
      </c>
      <c r="P1338" s="27">
        <v>7925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254236</v>
      </c>
      <c r="P1341" s="27">
        <v>91326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212813</v>
      </c>
      <c r="P1344" s="27">
        <v>114705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236370</v>
      </c>
      <c r="P1347" s="27">
        <v>142331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244188</v>
      </c>
      <c r="P1350" s="27">
        <v>168161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228544</v>
      </c>
      <c r="P1353" s="27">
        <v>181833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135250</v>
      </c>
      <c r="P1356" s="27">
        <v>29576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185203</v>
      </c>
      <c r="P1359" s="27">
        <v>20503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337754</v>
      </c>
      <c r="P1362" s="27">
        <v>259637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338824</v>
      </c>
      <c r="P1365" s="27">
        <v>213111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385613</v>
      </c>
      <c r="P1368" s="27">
        <v>239276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391945</v>
      </c>
      <c r="P1371" s="27">
        <v>131923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368993</v>
      </c>
      <c r="P1374" s="27">
        <v>197169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279159</v>
      </c>
      <c r="P1377" s="27">
        <v>39114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322195</v>
      </c>
      <c r="P1380" s="27">
        <v>23356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570686</v>
      </c>
      <c r="P1383" s="27">
        <v>203238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589105</v>
      </c>
      <c r="P1386" s="27">
        <v>62084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651135</v>
      </c>
      <c r="P1389" s="27">
        <v>60611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623141</v>
      </c>
      <c r="P1392" s="27">
        <v>101685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602341</v>
      </c>
      <c r="P1395" s="27">
        <v>116506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464451</v>
      </c>
      <c r="P1398" s="27">
        <v>55627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456293</v>
      </c>
      <c r="P1401" s="27">
        <v>63829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654733</v>
      </c>
      <c r="P1404" s="27">
        <v>229866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691243</v>
      </c>
      <c r="P1407" s="27">
        <v>197394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717088</v>
      </c>
      <c r="P1410" s="27">
        <v>219157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708093</v>
      </c>
      <c r="P1413" s="27">
        <v>212782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695742</v>
      </c>
      <c r="P1416" s="27">
        <v>204870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601975</v>
      </c>
      <c r="P1419" s="27">
        <v>122086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554208</v>
      </c>
      <c r="P1422" s="27">
        <v>177385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748840</v>
      </c>
      <c r="P1425" s="27">
        <v>311692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769096</v>
      </c>
      <c r="P1428" s="27">
        <v>305872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747645</v>
      </c>
      <c r="P1431" s="27">
        <v>367409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719183</v>
      </c>
      <c r="P1434" s="27">
        <v>365805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726069</v>
      </c>
      <c r="P1437" s="27">
        <v>341318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639565</v>
      </c>
      <c r="P1440" s="27">
        <v>265593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584398</v>
      </c>
      <c r="P1443" s="27">
        <v>312304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669506</v>
      </c>
      <c r="P1446" s="27">
        <v>520154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665879</v>
      </c>
      <c r="P1449" s="27">
        <v>529707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650775</v>
      </c>
      <c r="P1452" s="27">
        <v>582876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665445</v>
      </c>
      <c r="P1455" s="27">
        <v>576785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640811</v>
      </c>
      <c r="P1458" s="27">
        <v>547720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633182</v>
      </c>
      <c r="P1461" s="27">
        <v>427755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634547</v>
      </c>
      <c r="P1464" s="27">
        <v>431452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685016</v>
      </c>
      <c r="P1467" s="27">
        <v>609841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676408</v>
      </c>
      <c r="P1470" s="27">
        <v>631032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681856</v>
      </c>
      <c r="P1473" s="27">
        <v>662869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661483</v>
      </c>
      <c r="P1476" s="27">
        <v>669719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666075</v>
      </c>
      <c r="P1479" s="27">
        <v>691864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652373</v>
      </c>
      <c r="P1482" s="27">
        <v>570896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686446</v>
      </c>
      <c r="P1485" s="27">
        <v>529657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639974</v>
      </c>
      <c r="P1488" s="27">
        <v>695280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635551</v>
      </c>
      <c r="P1491" s="27">
        <v>725854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646719</v>
      </c>
      <c r="P1494" s="27">
        <v>713004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451126</v>
      </c>
      <c r="P1497" s="27">
        <v>672523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381762</v>
      </c>
      <c r="P1500" s="27">
        <v>676918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669956</v>
      </c>
      <c r="P1503" s="27">
        <v>588385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671077</v>
      </c>
      <c r="P1506" s="27">
        <v>534265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713404</v>
      </c>
      <c r="P1509" s="27">
        <v>629130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729500</v>
      </c>
      <c r="P1512" s="27">
        <v>633510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746970</v>
      </c>
      <c r="P1515" s="27">
        <v>604966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726852</v>
      </c>
      <c r="P1518" s="27">
        <v>601552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705717</v>
      </c>
      <c r="P1521" s="27">
        <v>589524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739786</v>
      </c>
      <c r="P1524" s="27">
        <v>589812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560888</v>
      </c>
      <c r="P1527" s="27">
        <v>599987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594918</v>
      </c>
      <c r="P1530" s="27">
        <v>612915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583948</v>
      </c>
      <c r="P1533" s="27">
        <v>583470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562400</v>
      </c>
      <c r="P1536" s="27">
        <v>580482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535900</v>
      </c>
      <c r="P1539" s="27">
        <v>542351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509168</v>
      </c>
      <c r="P1542" s="27">
        <v>496944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500040</v>
      </c>
      <c r="P1545" s="27">
        <v>500215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364888</v>
      </c>
      <c r="P1548" s="27">
        <v>501944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216048</v>
      </c>
      <c r="P1551" s="27">
        <v>410335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>
        <v>0</v>
      </c>
      <c r="P1554">
        <v>0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>
        <v>0</v>
      </c>
      <c r="P1555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>
        <v>0</v>
      </c>
      <c r="P1556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2984"/>
  <sheetViews>
    <sheetView workbookViewId="0">
      <pane xSplit="1" ySplit="1" topLeftCell="B22968" activePane="bottomRight" state="frozen"/>
      <selection activeCell="O1257" sqref="O1257:P1550"/>
      <selection pane="topRight" activeCell="O1257" sqref="O1257:P1550"/>
      <selection pane="bottomLeft" activeCell="O1257" sqref="O1257:P1550"/>
      <selection pane="bottomRight" activeCell="A22938" sqref="A22938:H22984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3" t="s">
        <v>146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44397</v>
      </c>
      <c r="B3" s="26" t="s">
        <v>153</v>
      </c>
      <c r="C3" s="26">
        <f>IF(D21="", "", D21)</f>
        <v>840657</v>
      </c>
      <c r="D3" s="26">
        <f>IF(C21="", "", C21)</f>
        <v>16770740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26612</v>
      </c>
      <c r="I3" s="26" t="str">
        <f t="shared" si="1"/>
        <v/>
      </c>
      <c r="J3" s="26">
        <f t="shared" si="1"/>
        <v>406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798147</v>
      </c>
      <c r="N3" s="26">
        <f t="shared" si="2"/>
        <v>15055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44397</v>
      </c>
      <c r="B4" s="26" t="s">
        <v>154</v>
      </c>
      <c r="C4" s="26">
        <f>IF(D22="", "", D22)</f>
        <v>3342</v>
      </c>
      <c r="D4" s="26">
        <f>IF(C22="", "", C22)</f>
        <v>843310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162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3175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44397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48"/>
      <c r="O7" s="27"/>
      <c r="P7" s="27"/>
    </row>
    <row r="8" spans="1:17" x14ac:dyDescent="0.55000000000000004">
      <c r="A8" s="113" t="s">
        <v>331</v>
      </c>
      <c r="B8" s="113"/>
      <c r="C8" s="113"/>
      <c r="D8" s="113"/>
      <c r="E8" s="113"/>
      <c r="F8" s="113"/>
      <c r="G8" s="113"/>
      <c r="H8" s="113"/>
      <c r="I8" s="113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7</v>
      </c>
      <c r="C9" s="4">
        <v>20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3"/>
      <c r="H11" s="113"/>
      <c r="I11" s="114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16770740</v>
      </c>
      <c r="D12" s="46">
        <v>840657</v>
      </c>
      <c r="E12" s="46">
        <v>26612</v>
      </c>
      <c r="F12" s="46">
        <v>406</v>
      </c>
      <c r="G12" s="46">
        <v>798147</v>
      </c>
      <c r="H12" s="46">
        <v>15055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332</v>
      </c>
      <c r="C13" s="46">
        <v>843310</v>
      </c>
      <c r="D13" s="46">
        <v>3342</v>
      </c>
      <c r="E13" s="46">
        <v>162</v>
      </c>
      <c r="F13" s="46">
        <v>0</v>
      </c>
      <c r="G13" s="46">
        <v>3175</v>
      </c>
      <c r="H13" s="46">
        <v>5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17614879</v>
      </c>
      <c r="D15" s="45">
        <f t="shared" si="3"/>
        <v>844014</v>
      </c>
      <c r="E15" s="45">
        <f t="shared" si="3"/>
        <v>26774</v>
      </c>
      <c r="F15" s="45">
        <f t="shared" si="3"/>
        <v>406</v>
      </c>
      <c r="G15" s="45">
        <f t="shared" si="3"/>
        <v>801337</v>
      </c>
      <c r="H15" s="45">
        <f t="shared" si="3"/>
        <v>15060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13" t="s">
        <v>157</v>
      </c>
      <c r="D18" s="114"/>
      <c r="E18" s="113" t="s">
        <v>169</v>
      </c>
      <c r="F18" s="114"/>
      <c r="G18" s="114"/>
      <c r="H18" s="113" t="s">
        <v>170</v>
      </c>
      <c r="I18" s="114"/>
      <c r="J18" s="114"/>
      <c r="K18" s="114"/>
      <c r="L18" s="114"/>
      <c r="M18" s="114"/>
      <c r="N18" s="114"/>
      <c r="O18" s="114"/>
      <c r="P18" s="114"/>
    </row>
    <row r="19" spans="1:16" x14ac:dyDescent="0.55000000000000004">
      <c r="C19" s="114"/>
      <c r="D19" s="114"/>
      <c r="E19" s="114"/>
      <c r="F19" s="114"/>
      <c r="G19" s="114"/>
      <c r="H19" s="113" t="s">
        <v>158</v>
      </c>
      <c r="I19" s="114"/>
      <c r="J19" s="114"/>
      <c r="K19" s="114"/>
      <c r="L19" s="114"/>
      <c r="M19" s="114"/>
      <c r="N19" s="114"/>
      <c r="O19" s="113" t="s">
        <v>159</v>
      </c>
      <c r="P19" s="11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4"/>
      <c r="P20" s="114"/>
    </row>
    <row r="21" spans="1:16" x14ac:dyDescent="0.55000000000000004">
      <c r="B21" s="26" t="s">
        <v>166</v>
      </c>
      <c r="C21" s="28">
        <f t="shared" ref="C21:D23" si="4">C12</f>
        <v>16770740</v>
      </c>
      <c r="D21" s="28">
        <f t="shared" si="4"/>
        <v>840657</v>
      </c>
      <c r="E21" s="3"/>
      <c r="F21" s="3"/>
      <c r="G21" s="3"/>
      <c r="H21" s="3"/>
      <c r="I21" s="28">
        <f>E12</f>
        <v>26612</v>
      </c>
      <c r="J21" s="3"/>
      <c r="K21" s="28">
        <f>F12</f>
        <v>406</v>
      </c>
      <c r="L21" s="3"/>
      <c r="M21" s="3"/>
      <c r="N21" s="16">
        <f>G21</f>
        <v>0</v>
      </c>
      <c r="O21" s="28">
        <f t="shared" ref="O21:P23" si="5">G12</f>
        <v>798147</v>
      </c>
      <c r="P21" s="28">
        <f t="shared" si="5"/>
        <v>15055</v>
      </c>
    </row>
    <row r="22" spans="1:16" x14ac:dyDescent="0.55000000000000004">
      <c r="B22" s="26" t="s">
        <v>167</v>
      </c>
      <c r="C22" s="28">
        <f t="shared" si="4"/>
        <v>843310</v>
      </c>
      <c r="D22" s="28">
        <f t="shared" si="4"/>
        <v>3342</v>
      </c>
      <c r="E22" s="3"/>
      <c r="F22" s="3"/>
      <c r="G22" s="3"/>
      <c r="H22" s="3"/>
      <c r="I22" s="28">
        <f>E13</f>
        <v>162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3175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17614879</v>
      </c>
      <c r="D24" s="26">
        <f t="shared" si="6"/>
        <v>844014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26774</v>
      </c>
      <c r="J24" s="26">
        <f t="shared" si="6"/>
        <v>0</v>
      </c>
      <c r="K24" s="26">
        <f t="shared" si="6"/>
        <v>406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801337</v>
      </c>
      <c r="P24" s="26">
        <f t="shared" si="6"/>
        <v>15060</v>
      </c>
    </row>
    <row r="26" spans="1:16" x14ac:dyDescent="0.55000000000000004">
      <c r="F26" s="113" t="s">
        <v>278</v>
      </c>
      <c r="G26" s="114"/>
      <c r="H26" s="114"/>
      <c r="I26" s="114"/>
      <c r="J26" s="114"/>
      <c r="K26" s="114"/>
    </row>
    <row r="27" spans="1:16" x14ac:dyDescent="0.55000000000000004">
      <c r="E27" s="26" t="s">
        <v>291</v>
      </c>
      <c r="F27" s="115" t="s">
        <v>280</v>
      </c>
      <c r="G27" s="115"/>
      <c r="H27" s="115"/>
      <c r="I27" s="115"/>
      <c r="J27" s="115"/>
      <c r="K27" s="115"/>
      <c r="L27" s="115"/>
    </row>
    <row r="29" spans="1:16" x14ac:dyDescent="0.55000000000000004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55000000000000004">
      <c r="F30" s="115" t="s">
        <v>281</v>
      </c>
      <c r="G30" s="115"/>
      <c r="H30" s="115"/>
      <c r="I30" s="115"/>
      <c r="J30" s="115"/>
      <c r="K30" s="115"/>
      <c r="L30" s="115"/>
      <c r="M30" s="115"/>
      <c r="N30" s="115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13" t="s">
        <v>293</v>
      </c>
      <c r="H32" s="113"/>
      <c r="I32" s="113"/>
      <c r="J32" s="113"/>
      <c r="K32" s="113"/>
      <c r="L32" s="113"/>
    </row>
    <row r="33" spans="6:14" x14ac:dyDescent="0.55000000000000004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3" t="s">
        <v>177</v>
      </c>
      <c r="B1" s="113"/>
      <c r="C1" s="113"/>
      <c r="D1" s="117"/>
      <c r="E1" s="117"/>
      <c r="F1" s="117"/>
      <c r="G1" s="117"/>
      <c r="H1" s="117"/>
      <c r="I1" s="117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19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44396</v>
      </c>
      <c r="C5" s="30" t="s">
        <v>7</v>
      </c>
      <c r="D5" s="40">
        <f>IFERROR(INT(TRIM(SUBSTITUTE(VLOOKUP($A5&amp;"*",各都道府県の状況!$A:$I,D$3,FALSE), "※5", ""))), "")</f>
        <v>42456</v>
      </c>
      <c r="E5" s="40">
        <f>IFERROR(INT(TRIM(SUBSTITUTE(VLOOKUP($A5&amp;"*",各都道府県の状況!$A:$I,E$3,FALSE), "※5", ""))), "")</f>
        <v>821748</v>
      </c>
      <c r="F5" s="40">
        <f>IFERROR(INT(TRIM(SUBSTITUTE(VLOOKUP($A5&amp;"*",各都道府県の状況!$A:$I,F$3,FALSE), "※5", ""))), "")</f>
        <v>40179</v>
      </c>
      <c r="G5" s="40">
        <f>IFERROR(INT(TRIM(SUBSTITUTE(VLOOKUP($A5&amp;"*",各都道府県の状況!$A:$I,G$3,FALSE), "※5", ""))), "")</f>
        <v>1418</v>
      </c>
      <c r="H5" s="40">
        <f>IFERROR(INT(TRIM(SUBSTITUTE(VLOOKUP($A5&amp;"*",各都道府県の状況!$A:$I,H$3,FALSE), "※5", ""))), "")</f>
        <v>828</v>
      </c>
      <c r="I5" s="40">
        <f>IFERROR(INT(TRIM(SUBSTITUTE(VLOOKUP($A5&amp;"*",各都道府県の状況!$A:$I,I$3,FALSE), "※5", ""))), "")</f>
        <v>9</v>
      </c>
      <c r="J5" s="2"/>
    </row>
    <row r="6" spans="1:10" x14ac:dyDescent="0.55000000000000004">
      <c r="A6" s="12" t="s">
        <v>182</v>
      </c>
      <c r="B6" s="13">
        <f t="shared" si="0"/>
        <v>44396</v>
      </c>
      <c r="C6" s="30" t="s">
        <v>11</v>
      </c>
      <c r="D6" s="40">
        <f>IFERROR(INT(TRIM(SUBSTITUTE(VLOOKUP($A6&amp;"*",各都道府県の状況!$A:$I,D$3,FALSE), "※5", ""))), "")</f>
        <v>2579</v>
      </c>
      <c r="E6" s="40">
        <f>IFERROR(INT(TRIM(SUBSTITUTE(VLOOKUP($A6&amp;"*",各都道府県の状況!$A:$I,E$3,FALSE), "※5", ""))), "")</f>
        <v>53829</v>
      </c>
      <c r="F6" s="40">
        <f>IFERROR(INT(TRIM(SUBSTITUTE(VLOOKUP($A6&amp;"*",各都道府県の状況!$A:$I,F$3,FALSE), "※5", ""))), "")</f>
        <v>2508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40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44396</v>
      </c>
      <c r="C7" s="30" t="s">
        <v>12</v>
      </c>
      <c r="D7" s="40">
        <f>IFERROR(INT(TRIM(SUBSTITUTE(VLOOKUP($A7&amp;"*",各都道府県の状況!$A:$I,D$3,FALSE), "※5", ""))), "")</f>
        <v>1859</v>
      </c>
      <c r="E7" s="40">
        <f>IFERROR(INT(TRIM(SUBSTITUTE(VLOOKUP($A7&amp;"*",各都道府県の状況!$A:$I,E$3,FALSE), "※5", ""))), "")</f>
        <v>91033</v>
      </c>
      <c r="F7" s="40">
        <f>IFERROR(INT(TRIM(SUBSTITUTE(VLOOKUP($A7&amp;"*",各都道府県の状況!$A:$I,F$3,FALSE), "※5", ""))), "")</f>
        <v>1714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98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44396</v>
      </c>
      <c r="C8" s="30" t="s">
        <v>13</v>
      </c>
      <c r="D8" s="40">
        <f>IFERROR(INT(TRIM(SUBSTITUTE(VLOOKUP($A8&amp;"*",各都道府県の状況!$A:$I,D$3,FALSE), "※5", ""))), "")</f>
        <v>9560</v>
      </c>
      <c r="E8" s="40">
        <f>IFERROR(INT(TRIM(SUBSTITUTE(VLOOKUP($A8&amp;"*",各都道府県の状況!$A:$I,E$3,FALSE), "※5", ""))), "")</f>
        <v>166356</v>
      </c>
      <c r="F8" s="40">
        <f>IFERROR(INT(TRIM(SUBSTITUTE(VLOOKUP($A8&amp;"*",各都道府県の状況!$A:$I,F$3,FALSE), "※5", ""))), "")</f>
        <v>9172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293</v>
      </c>
      <c r="I8" s="40">
        <f>IFERROR(INT(TRIM(SUBSTITUTE(VLOOKUP($A8&amp;"*",各都道府県の状況!$A:$I,I$3,FALSE), "※5", ""))), "")</f>
        <v>3</v>
      </c>
    </row>
    <row r="9" spans="1:10" ht="21" customHeight="1" x14ac:dyDescent="0.55000000000000004">
      <c r="A9" s="12" t="s">
        <v>185</v>
      </c>
      <c r="B9" s="13">
        <f t="shared" si="0"/>
        <v>44396</v>
      </c>
      <c r="C9" s="30" t="s">
        <v>14</v>
      </c>
      <c r="D9" s="40">
        <f>IFERROR(INT(TRIM(SUBSTITUTE(VLOOKUP($A9&amp;"*",各都道府県の状況!$A:$I,D$3,FALSE), "※5", ""))), "")</f>
        <v>974</v>
      </c>
      <c r="E9" s="40">
        <f>IFERROR(INT(TRIM(SUBSTITUTE(VLOOKUP($A9&amp;"*",各都道府県の状況!$A:$I,E$3,FALSE), "※5", ""))), "")</f>
        <v>16725</v>
      </c>
      <c r="F9" s="40">
        <f>IFERROR(INT(TRIM(SUBSTITUTE(VLOOKUP($A9&amp;"*",各都道府県の状況!$A:$I,F$3,FALSE), "※5", ""))), "")</f>
        <v>905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49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44396</v>
      </c>
      <c r="C10" s="30" t="s">
        <v>15</v>
      </c>
      <c r="D10" s="40">
        <f>IFERROR(INT(TRIM(SUBSTITUTE(VLOOKUP($A10&amp;"*",各都道府県の状況!$A:$I,D$3,FALSE), "※5", ""))), "")</f>
        <v>2084</v>
      </c>
      <c r="E10" s="40">
        <f>IFERROR(INT(TRIM(SUBSTITUTE(VLOOKUP($A10&amp;"*",各都道府県の状況!$A:$I,E$3,FALSE), "※5", ""))), "")</f>
        <v>69804</v>
      </c>
      <c r="F10" s="40">
        <f>IFERROR(INT(TRIM(SUBSTITUTE(VLOOKUP($A10&amp;"*",各都道府県の状況!$A:$I,F$3,FALSE), "※5", ""))), "")</f>
        <v>1989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48</v>
      </c>
      <c r="I10" s="40">
        <f>IFERROR(INT(TRIM(SUBSTITUTE(VLOOKUP($A10&amp;"*",各都道府県の状況!$A:$I,I$3,FALSE), "※5", ""))), "")</f>
        <v>0</v>
      </c>
    </row>
    <row r="11" spans="1:10" x14ac:dyDescent="0.55000000000000004">
      <c r="A11" s="12" t="s">
        <v>187</v>
      </c>
      <c r="B11" s="13">
        <f t="shared" si="0"/>
        <v>44396</v>
      </c>
      <c r="C11" s="30" t="s">
        <v>16</v>
      </c>
      <c r="D11" s="40">
        <f>IFERROR(INT(TRIM(SUBSTITUTE(VLOOKUP($A11&amp;"*",各都道府県の状況!$A:$I,D$3,FALSE), "※5", ""))), "")</f>
        <v>5198</v>
      </c>
      <c r="E11" s="40">
        <f>IFERROR(INT(TRIM(SUBSTITUTE(VLOOKUP($A11&amp;"*",各都道府県の状況!$A:$I,E$3,FALSE), "※5", ""))), "")</f>
        <v>298595</v>
      </c>
      <c r="F11" s="40">
        <f>IFERROR(INT(TRIM(SUBSTITUTE(VLOOKUP($A11&amp;"*",各都道府県の状況!$A:$I,F$3,FALSE), "※5", ""))), "")</f>
        <v>4873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164</v>
      </c>
      <c r="I11" s="40">
        <f>IFERROR(INT(TRIM(SUBSTITUTE(VLOOKUP($A11&amp;"*",各都道府県の状況!$A:$I,I$3,FALSE), "※5", ""))), "")</f>
        <v>5</v>
      </c>
    </row>
    <row r="12" spans="1:10" x14ac:dyDescent="0.55000000000000004">
      <c r="A12" s="12" t="s">
        <v>188</v>
      </c>
      <c r="B12" s="13">
        <f t="shared" si="0"/>
        <v>44396</v>
      </c>
      <c r="C12" s="30" t="s">
        <v>17</v>
      </c>
      <c r="D12" s="40">
        <f>IFERROR(INT(TRIM(SUBSTITUTE(VLOOKUP($A12&amp;"*",各都道府県の状況!$A:$I,D$3,FALSE), "※5", ""))), "")</f>
        <v>11144</v>
      </c>
      <c r="E12" s="40">
        <f>IFERROR(INT(TRIM(SUBSTITUTE(VLOOKUP($A12&amp;"*",各都道府県の状況!$A:$I,E$3,FALSE), "※5", ""))), "")</f>
        <v>34345</v>
      </c>
      <c r="F12" s="40">
        <f>IFERROR(INT(TRIM(SUBSTITUTE(VLOOKUP($A12&amp;"*",各都道府県の状況!$A:$I,F$3,FALSE), "※5", ""))), "")</f>
        <v>10611</v>
      </c>
      <c r="G12" s="40">
        <f>IFERROR(INT(TRIM(SUBSTITUTE(VLOOKUP($A12&amp;"*",各都道府県の状況!$A:$I,G$3,FALSE), "※5", ""))), "")</f>
        <v>166</v>
      </c>
      <c r="H12" s="40">
        <f>IFERROR(INT(TRIM(SUBSTITUTE(VLOOKUP($A12&amp;"*",各都道府県の状況!$A:$I,H$3,FALSE), "※5", ""))), "")</f>
        <v>367</v>
      </c>
      <c r="I12" s="40">
        <f>IFERROR(INT(TRIM(SUBSTITUTE(VLOOKUP($A12&amp;"*",各都道府県の状況!$A:$I,I$3,FALSE), "※5", ""))), "")</f>
        <v>4</v>
      </c>
    </row>
    <row r="13" spans="1:10" x14ac:dyDescent="0.55000000000000004">
      <c r="A13" s="12" t="s">
        <v>189</v>
      </c>
      <c r="B13" s="13">
        <f t="shared" si="0"/>
        <v>44396</v>
      </c>
      <c r="C13" s="30" t="s">
        <v>18</v>
      </c>
      <c r="D13" s="40">
        <f>IFERROR(INT(TRIM(SUBSTITUTE(VLOOKUP($A13&amp;"*",各都道府県の状況!$A:$I,D$3,FALSE), "※5", ""))), "")</f>
        <v>7420</v>
      </c>
      <c r="E13" s="40">
        <f>IFERROR(INT(TRIM(SUBSTITUTE(VLOOKUP($A13&amp;"*",各都道府県の状況!$A:$I,E$3,FALSE), "※5", ""))), "")</f>
        <v>318049</v>
      </c>
      <c r="F13" s="40">
        <f>IFERROR(INT(TRIM(SUBSTITUTE(VLOOKUP($A13&amp;"*",各都道府県の状況!$A:$I,F$3,FALSE), "※5", ""))), "")</f>
        <v>7122</v>
      </c>
      <c r="G13" s="40">
        <f>IFERROR(INT(TRIM(SUBSTITUTE(VLOOKUP($A13&amp;"*",各都道府県の状況!$A:$I,G$3,FALSE), "※5", ""))), "")</f>
        <v>83</v>
      </c>
      <c r="H13" s="40">
        <f>IFERROR(INT(TRIM(SUBSTITUTE(VLOOKUP($A13&amp;"*",各都道府県の状況!$A:$I,H$3,FALSE), "※5", ""))), "")</f>
        <v>215</v>
      </c>
      <c r="I13" s="40">
        <f>IFERROR(INT(TRIM(SUBSTITUTE(VLOOKUP($A13&amp;"*",各都道府県の状況!$A:$I,I$3,FALSE), "※5", ""))), "")</f>
        <v>11</v>
      </c>
    </row>
    <row r="14" spans="1:10" x14ac:dyDescent="0.55000000000000004">
      <c r="A14" s="12" t="s">
        <v>190</v>
      </c>
      <c r="B14" s="13">
        <f t="shared" si="0"/>
        <v>44396</v>
      </c>
      <c r="C14" s="30" t="s">
        <v>19</v>
      </c>
      <c r="D14" s="40">
        <f>IFERROR(INT(TRIM(SUBSTITUTE(VLOOKUP($A14&amp;"*",各都道府県の状況!$A:$I,D$3,FALSE), "※5", ""))), "")</f>
        <v>8154</v>
      </c>
      <c r="E14" s="40">
        <f>IFERROR(INT(TRIM(SUBSTITUTE(VLOOKUP($A14&amp;"*",各都道府県の状況!$A:$I,E$3,FALSE), "※5", ""))), "")</f>
        <v>205098</v>
      </c>
      <c r="F14" s="40">
        <f>IFERROR(INT(TRIM(SUBSTITUTE(VLOOKUP($A14&amp;"*",各都道府県の状況!$A:$I,F$3,FALSE), "※5", ""))), "")</f>
        <v>7924</v>
      </c>
      <c r="G14" s="40">
        <f>IFERROR(INT(TRIM(SUBSTITUTE(VLOOKUP($A14&amp;"*",各都道府県の状況!$A:$I,G$3,FALSE), "※5", ""))), "")</f>
        <v>154</v>
      </c>
      <c r="H14" s="40">
        <f>IFERROR(INT(TRIM(SUBSTITUTE(VLOOKUP($A14&amp;"*",各都道府県の状況!$A:$I,H$3,FALSE), "※5", ""))), "")</f>
        <v>76</v>
      </c>
      <c r="I14" s="40">
        <f>IFERROR(INT(TRIM(SUBSTITUTE(VLOOKUP($A14&amp;"*",各都道府県の状況!$A:$I,I$3,FALSE), "※5", ""))), "")</f>
        <v>0</v>
      </c>
    </row>
    <row r="15" spans="1:10" x14ac:dyDescent="0.55000000000000004">
      <c r="A15" s="12" t="s">
        <v>191</v>
      </c>
      <c r="B15" s="13">
        <f t="shared" si="0"/>
        <v>44396</v>
      </c>
      <c r="C15" s="30" t="s">
        <v>20</v>
      </c>
      <c r="D15" s="40">
        <f>IFERROR(INT(TRIM(SUBSTITUTE(VLOOKUP($A15&amp;"*",各都道府県の状況!$A:$I,D$3,FALSE), "※5", ""))), "")</f>
        <v>49881</v>
      </c>
      <c r="E15" s="40">
        <f>IFERROR(INT(TRIM(SUBSTITUTE(VLOOKUP($A15&amp;"*",各都道府県の状況!$A:$I,E$3,FALSE), "※5", ""))), "")</f>
        <v>1029074</v>
      </c>
      <c r="F15" s="40">
        <f>IFERROR(INT(TRIM(SUBSTITUTE(VLOOKUP($A15&amp;"*",各都道府県の状況!$A:$I,F$3,FALSE), "※5", ""))), "")</f>
        <v>46417</v>
      </c>
      <c r="G15" s="40">
        <f>IFERROR(INT(TRIM(SUBSTITUTE(VLOOKUP($A15&amp;"*",各都道府県の状況!$A:$I,G$3,FALSE), "※5", ""))), "")</f>
        <v>842</v>
      </c>
      <c r="H15" s="40">
        <f>IFERROR(INT(TRIM(SUBSTITUTE(VLOOKUP($A15&amp;"*",各都道府県の状況!$A:$I,H$3,FALSE), "※5", ""))), "")</f>
        <v>2622</v>
      </c>
      <c r="I15" s="40">
        <f>IFERROR(INT(TRIM(SUBSTITUTE(VLOOKUP($A15&amp;"*",各都道府県の状況!$A:$I,I$3,FALSE), "※5", ""))), "")</f>
        <v>32</v>
      </c>
    </row>
    <row r="16" spans="1:10" x14ac:dyDescent="0.55000000000000004">
      <c r="A16" s="12" t="s">
        <v>192</v>
      </c>
      <c r="B16" s="13">
        <f t="shared" si="0"/>
        <v>44396</v>
      </c>
      <c r="C16" s="30" t="s">
        <v>21</v>
      </c>
      <c r="D16" s="40">
        <f>IFERROR(INT(TRIM(SUBSTITUTE(VLOOKUP($A16&amp;"*",各都道府県の状況!$A:$I,D$3,FALSE), "※5", ""))), "")</f>
        <v>43808</v>
      </c>
      <c r="E16" s="40">
        <f>IFERROR(INT(TRIM(SUBSTITUTE(VLOOKUP($A16&amp;"*",各都道府県の状況!$A:$I,E$3,FALSE), "※5", ""))), "")</f>
        <v>743129</v>
      </c>
      <c r="F16" s="40">
        <f>IFERROR(INT(TRIM(SUBSTITUTE(VLOOKUP($A16&amp;"*",各都道府県の状況!$A:$I,F$3,FALSE), "※5", ""))), "")</f>
        <v>41128</v>
      </c>
      <c r="G16" s="40">
        <f>IFERROR(INT(TRIM(SUBSTITUTE(VLOOKUP($A16&amp;"*",各都道府県の状況!$A:$I,G$3,FALSE), "※5", ""))), "")</f>
        <v>725</v>
      </c>
      <c r="H16" s="40">
        <f>IFERROR(INT(TRIM(SUBSTITUTE(VLOOKUP($A16&amp;"*",各都道府県の状況!$A:$I,H$3,FALSE), "※5", ""))), "")</f>
        <v>1955</v>
      </c>
      <c r="I16" s="40">
        <f>IFERROR(INT(TRIM(SUBSTITUTE(VLOOKUP($A16&amp;"*",各都道府県の状況!$A:$I,I$3,FALSE), "※5", ""))), "")</f>
        <v>18</v>
      </c>
    </row>
    <row r="17" spans="1:9" x14ac:dyDescent="0.55000000000000004">
      <c r="A17" s="12" t="s">
        <v>193</v>
      </c>
      <c r="B17" s="13">
        <f t="shared" si="0"/>
        <v>44396</v>
      </c>
      <c r="C17" s="30" t="s">
        <v>22</v>
      </c>
      <c r="D17" s="40">
        <f>IFERROR(INT(TRIM(SUBSTITUTE(VLOOKUP($A17&amp;"*",各都道府県の状況!$A:$I,D$3,FALSE), "※5", ""))), "")</f>
        <v>189843</v>
      </c>
      <c r="E17" s="40">
        <f>IFERROR(INT(TRIM(SUBSTITUTE(VLOOKUP($A17&amp;"*",各都道府県の状況!$A:$I,E$3,FALSE), "※5", ""))), "")</f>
        <v>2684460</v>
      </c>
      <c r="F17" s="40">
        <f>IFERROR(INT(TRIM(SUBSTITUTE(VLOOKUP($A17&amp;"*",各都道府県の状況!$A:$I,F$3,FALSE), "※5", ""))), "")</f>
        <v>178692</v>
      </c>
      <c r="G17" s="40">
        <f>IFERROR(INT(TRIM(SUBSTITUTE(VLOOKUP($A17&amp;"*",各都道府県の状況!$A:$I,G$3,FALSE), "※5", ""))), "")</f>
        <v>2270</v>
      </c>
      <c r="H17" s="40">
        <f>IFERROR(INT(TRIM(SUBSTITUTE(VLOOKUP($A17&amp;"*",各都道府県の状況!$A:$I,H$3,FALSE), "※5", ""))), "")</f>
        <v>8881</v>
      </c>
      <c r="I17" s="40">
        <f>IFERROR(INT(TRIM(SUBSTITUTE(VLOOKUP($A17&amp;"*",各都道府県の状況!$A:$I,I$3,FALSE), "※5", ""))), "")</f>
        <v>60</v>
      </c>
    </row>
    <row r="18" spans="1:9" x14ac:dyDescent="0.55000000000000004">
      <c r="A18" s="12" t="s">
        <v>194</v>
      </c>
      <c r="B18" s="13">
        <f t="shared" si="0"/>
        <v>44396</v>
      </c>
      <c r="C18" s="30" t="s">
        <v>23</v>
      </c>
      <c r="D18" s="40">
        <f>IFERROR(INT(TRIM(SUBSTITUTE(VLOOKUP($A18&amp;"*",各都道府県の状況!$A:$I,D$3,FALSE), "※5", ""))), "")</f>
        <v>73525</v>
      </c>
      <c r="E18" s="40">
        <f>IFERROR(INT(TRIM(SUBSTITUTE(VLOOKUP($A18&amp;"*",各都道府県の状況!$A:$I,E$3,FALSE), "※5", ""))), "")</f>
        <v>1109327</v>
      </c>
      <c r="F18" s="40">
        <f>IFERROR(INT(TRIM(SUBSTITUTE(VLOOKUP($A18&amp;"*",各都道府県の状況!$A:$I,F$3,FALSE), "※5", ""))), "")</f>
        <v>69177</v>
      </c>
      <c r="G18" s="40">
        <f>IFERROR(INT(TRIM(SUBSTITUTE(VLOOKUP($A18&amp;"*",各都道府県の状況!$A:$I,G$3,FALSE), "※5", ""))), "")</f>
        <v>976</v>
      </c>
      <c r="H18" s="40">
        <f>IFERROR(INT(TRIM(SUBSTITUTE(VLOOKUP($A18&amp;"*",各都道府県の状況!$A:$I,H$3,FALSE), "※5", ""))), "")</f>
        <v>3372</v>
      </c>
      <c r="I18" s="40">
        <f>IFERROR(INT(TRIM(SUBSTITUTE(VLOOKUP($A18&amp;"*",各都道府県の状況!$A:$I,I$3,FALSE), "※5", ""))), "")</f>
        <v>40</v>
      </c>
    </row>
    <row r="19" spans="1:9" x14ac:dyDescent="0.55000000000000004">
      <c r="A19" s="12" t="s">
        <v>195</v>
      </c>
      <c r="B19" s="13">
        <f t="shared" si="0"/>
        <v>44396</v>
      </c>
      <c r="C19" s="30" t="s">
        <v>24</v>
      </c>
      <c r="D19" s="40">
        <f>IFERROR(INT(TRIM(SUBSTITUTE(VLOOKUP($A19&amp;"*",各都道府県の状況!$A:$I,D$3,FALSE), "※5", ""))), "")</f>
        <v>3585</v>
      </c>
      <c r="E19" s="40">
        <f>IFERROR(INT(TRIM(SUBSTITUTE(VLOOKUP($A19&amp;"*",各都道府県の状況!$A:$I,E$3,FALSE), "※5", ""))), "")</f>
        <v>183383</v>
      </c>
      <c r="F19" s="40">
        <f>IFERROR(INT(TRIM(SUBSTITUTE(VLOOKUP($A19&amp;"*",各都道府県の状況!$A:$I,F$3,FALSE), "※5", ""))), "")</f>
        <v>3414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117</v>
      </c>
      <c r="I19" s="40">
        <f>IFERROR(INT(TRIM(SUBSTITUTE(VLOOKUP($A19&amp;"*",各都道府県の状況!$A:$I,I$3,FALSE), "※5", ""))), "")</f>
        <v>1</v>
      </c>
    </row>
    <row r="20" spans="1:9" x14ac:dyDescent="0.55000000000000004">
      <c r="A20" s="12" t="s">
        <v>196</v>
      </c>
      <c r="B20" s="13">
        <f t="shared" si="0"/>
        <v>44396</v>
      </c>
      <c r="C20" s="30" t="s">
        <v>25</v>
      </c>
      <c r="D20" s="40">
        <f>IFERROR(INT(TRIM(SUBSTITUTE(VLOOKUP($A20&amp;"*",各都道府県の状況!$A:$I,D$3,FALSE), "※5", ""))), "")</f>
        <v>2087</v>
      </c>
      <c r="E20" s="40">
        <f>IFERROR(INT(TRIM(SUBSTITUTE(VLOOKUP($A20&amp;"*",各都道府県の状況!$A:$I,E$3,FALSE), "※5", ""))), "")</f>
        <v>78248</v>
      </c>
      <c r="F20" s="40">
        <f>IFERROR(INT(TRIM(SUBSTITUTE(VLOOKUP($A20&amp;"*",各都道府県の状況!$A:$I,F$3,FALSE), "※5", ""))), "")</f>
        <v>2012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37</v>
      </c>
      <c r="I20" s="40">
        <f>IFERROR(INT(TRIM(SUBSTITUTE(VLOOKUP($A20&amp;"*",各都道府県の状況!$A:$I,I$3,FALSE), "※5", ""))), "")</f>
        <v>2</v>
      </c>
    </row>
    <row r="21" spans="1:9" x14ac:dyDescent="0.55000000000000004">
      <c r="A21" s="12" t="s">
        <v>197</v>
      </c>
      <c r="B21" s="13">
        <f t="shared" si="0"/>
        <v>44396</v>
      </c>
      <c r="C21" s="30" t="s">
        <v>26</v>
      </c>
      <c r="D21" s="40">
        <f>IFERROR(INT(TRIM(SUBSTITUTE(VLOOKUP($A21&amp;"*",各都道府県の状況!$A:$I,D$3,FALSE), "※5", ""))), "")</f>
        <v>4237</v>
      </c>
      <c r="E21" s="40">
        <f>IFERROR(INT(TRIM(SUBSTITUTE(VLOOKUP($A21&amp;"*",各都道府県の状況!$A:$I,E$3,FALSE), "※5", ""))), "")</f>
        <v>129941</v>
      </c>
      <c r="F21" s="40">
        <f>IFERROR(INT(TRIM(SUBSTITUTE(VLOOKUP($A21&amp;"*",各都道府県の状況!$A:$I,F$3,FALSE), "※5", ""))), "")</f>
        <v>3869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249</v>
      </c>
      <c r="I21" s="40">
        <f>IFERROR(INT(TRIM(SUBSTITUTE(VLOOKUP($A21&amp;"*",各都道府県の状況!$A:$I,I$3,FALSE), "※5", ""))), "")</f>
        <v>1</v>
      </c>
    </row>
    <row r="22" spans="1:9" x14ac:dyDescent="0.55000000000000004">
      <c r="A22" s="12" t="s">
        <v>198</v>
      </c>
      <c r="B22" s="13">
        <f t="shared" si="0"/>
        <v>44396</v>
      </c>
      <c r="C22" s="30" t="s">
        <v>27</v>
      </c>
      <c r="D22" s="40">
        <f>IFERROR(INT(TRIM(SUBSTITUTE(VLOOKUP($A22&amp;"*",各都道府県の状況!$A:$I,D$3,FALSE), "※5", ""))), "")</f>
        <v>1421</v>
      </c>
      <c r="E22" s="40">
        <f>IFERROR(INT(TRIM(SUBSTITUTE(VLOOKUP($A22&amp;"*",各都道府県の状況!$A:$I,E$3,FALSE), "※5", ""))), "")</f>
        <v>74131</v>
      </c>
      <c r="F22" s="40">
        <f>IFERROR(INT(TRIM(SUBSTITUTE(VLOOKUP($A22&amp;"*",各都道府県の状況!$A:$I,F$3,FALSE), "※5", ""))), "")</f>
        <v>1328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57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44396</v>
      </c>
      <c r="C23" s="30" t="s">
        <v>28</v>
      </c>
      <c r="D23" s="40">
        <f>IFERROR(INT(TRIM(SUBSTITUTE(VLOOKUP($A23&amp;"*",各都道府県の状況!$A:$I,D$3,FALSE), "※5", ""))), "")</f>
        <v>2187</v>
      </c>
      <c r="E23" s="40">
        <f>IFERROR(INT(TRIM(SUBSTITUTE(VLOOKUP($A23&amp;"*",各都道府県の状況!$A:$I,E$3,FALSE), "※5", ""))), "")</f>
        <v>65656</v>
      </c>
      <c r="F23" s="40">
        <f>IFERROR(INT(TRIM(SUBSTITUTE(VLOOKUP($A23&amp;"*",各都道府県の状況!$A:$I,F$3,FALSE), "※5", ""))), "")</f>
        <v>2123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43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44396</v>
      </c>
      <c r="C24" s="30" t="s">
        <v>29</v>
      </c>
      <c r="D24" s="40">
        <f>IFERROR(INT(TRIM(SUBSTITUTE(VLOOKUP($A24&amp;"*",各都道府県の状況!$A:$I,D$3,FALSE), "※5", ""))), "")</f>
        <v>5092</v>
      </c>
      <c r="E24" s="40">
        <f>IFERROR(INT(TRIM(SUBSTITUTE(VLOOKUP($A24&amp;"*",各都道府県の状況!$A:$I,E$3,FALSE), "※5", ""))), "")</f>
        <v>217393</v>
      </c>
      <c r="F24" s="40">
        <f>IFERROR(INT(TRIM(SUBSTITUTE(VLOOKUP($A24&amp;"*",各都道府県の状況!$A:$I,F$3,FALSE), "※5", ""))), "")</f>
        <v>5037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34</v>
      </c>
      <c r="I24" s="40">
        <f>IFERROR(INT(TRIM(SUBSTITUTE(VLOOKUP($A24&amp;"*",各都道府県の状況!$A:$I,I$3,FALSE), "※5", ""))), "")</f>
        <v>1</v>
      </c>
    </row>
    <row r="25" spans="1:9" x14ac:dyDescent="0.55000000000000004">
      <c r="A25" s="12" t="s">
        <v>201</v>
      </c>
      <c r="B25" s="13">
        <f t="shared" si="0"/>
        <v>44396</v>
      </c>
      <c r="C25" s="30" t="s">
        <v>30</v>
      </c>
      <c r="D25" s="40">
        <f>IFERROR(INT(TRIM(SUBSTITUTE(VLOOKUP($A25&amp;"*",各都道府県の状況!$A:$I,D$3,FALSE), "※5", ""))), "")</f>
        <v>9568</v>
      </c>
      <c r="E25" s="40">
        <f>IFERROR(INT(TRIM(SUBSTITUTE(VLOOKUP($A25&amp;"*",各都道府県の状況!$A:$I,E$3,FALSE), "※5", ""))), "")</f>
        <v>283962</v>
      </c>
      <c r="F25" s="40">
        <f>IFERROR(INT(TRIM(SUBSTITUTE(VLOOKUP($A25&amp;"*",各都道府県の状況!$A:$I,F$3,FALSE), "※5", ""))), "")</f>
        <v>9296</v>
      </c>
      <c r="G25" s="40">
        <f>IFERROR(INT(TRIM(SUBSTITUTE(VLOOKUP($A25&amp;"*",各都道府県の状況!$A:$I,G$3,FALSE), "※5", ""))), "")</f>
        <v>187</v>
      </c>
      <c r="H25" s="40">
        <f>IFERROR(INT(TRIM(SUBSTITUTE(VLOOKUP($A25&amp;"*",各都道府県の状況!$A:$I,H$3,FALSE), "※5", ""))), "")</f>
        <v>85</v>
      </c>
      <c r="I25" s="40">
        <f>IFERROR(INT(TRIM(SUBSTITUTE(VLOOKUP($A25&amp;"*",各都道府県の状況!$A:$I,I$3,FALSE), "※5", ""))), "")</f>
        <v>3</v>
      </c>
    </row>
    <row r="26" spans="1:9" x14ac:dyDescent="0.55000000000000004">
      <c r="A26" s="12" t="s">
        <v>202</v>
      </c>
      <c r="B26" s="13">
        <f t="shared" si="0"/>
        <v>44396</v>
      </c>
      <c r="C26" s="30" t="s">
        <v>31</v>
      </c>
      <c r="D26" s="40">
        <f>IFERROR(INT(TRIM(SUBSTITUTE(VLOOKUP($A26&amp;"*",各都道府県の状況!$A:$I,D$3,FALSE), "※5", ""))), "")</f>
        <v>9846</v>
      </c>
      <c r="E26" s="40">
        <f>IFERROR(INT(TRIM(SUBSTITUTE(VLOOKUP($A26&amp;"*",各都道府県の状況!$A:$I,E$3,FALSE), "※5", ""))), "")</f>
        <v>432619</v>
      </c>
      <c r="F26" s="40">
        <f>IFERROR(INT(TRIM(SUBSTITUTE(VLOOKUP($A26&amp;"*",各都道府県の状況!$A:$I,F$3,FALSE), "※5", ""))), "")</f>
        <v>9358</v>
      </c>
      <c r="G26" s="40">
        <f>IFERROR(INT(TRIM(SUBSTITUTE(VLOOKUP($A26&amp;"*",各都道府県の状況!$A:$I,G$3,FALSE), "※5", ""))), "")</f>
        <v>153</v>
      </c>
      <c r="H26" s="40">
        <f>IFERROR(INT(TRIM(SUBSTITUTE(VLOOKUP($A26&amp;"*",各都道府県の状況!$A:$I,H$3,FALSE), "※5", ""))), "")</f>
        <v>335</v>
      </c>
      <c r="I26" s="40">
        <f>IFERROR(INT(TRIM(SUBSTITUTE(VLOOKUP($A26&amp;"*",各都道府県の状況!$A:$I,I$3,FALSE), "※5", ""))), "")</f>
        <v>5</v>
      </c>
    </row>
    <row r="27" spans="1:9" x14ac:dyDescent="0.55000000000000004">
      <c r="A27" s="12" t="s">
        <v>203</v>
      </c>
      <c r="B27" s="13">
        <f t="shared" si="0"/>
        <v>44396</v>
      </c>
      <c r="C27" s="30" t="s">
        <v>32</v>
      </c>
      <c r="D27" s="40">
        <f>IFERROR(INT(TRIM(SUBSTITUTE(VLOOKUP($A27&amp;"*",各都道府県の状況!$A:$I,D$3,FALSE), "※5", ""))), "")</f>
        <v>52113</v>
      </c>
      <c r="E27" s="40">
        <f>IFERROR(INT(TRIM(SUBSTITUTE(VLOOKUP($A27&amp;"*",各都道府県の状況!$A:$I,E$3,FALSE), "※5", ""))), "")</f>
        <v>884015</v>
      </c>
      <c r="F27" s="40">
        <f>IFERROR(INT(TRIM(SUBSTITUTE(VLOOKUP($A27&amp;"*",各都道府県の状況!$A:$I,F$3,FALSE), "※5", ""))), "")</f>
        <v>50345</v>
      </c>
      <c r="G27" s="40">
        <f>IFERROR(INT(TRIM(SUBSTITUTE(VLOOKUP($A27&amp;"*",各都道府県の状況!$A:$I,G$3,FALSE), "※5", ""))), "")</f>
        <v>996</v>
      </c>
      <c r="H27" s="40">
        <f>IFERROR(INT(TRIM(SUBSTITUTE(VLOOKUP($A27&amp;"*",各都道府県の状況!$A:$I,H$3,FALSE), "※5", ""))), "")</f>
        <v>772</v>
      </c>
      <c r="I27" s="40">
        <f>IFERROR(INT(TRIM(SUBSTITUTE(VLOOKUP($A27&amp;"*",各都道府県の状況!$A:$I,I$3,FALSE), "※5", ""))), "")</f>
        <v>11</v>
      </c>
    </row>
    <row r="28" spans="1:9" x14ac:dyDescent="0.55000000000000004">
      <c r="A28" s="12" t="s">
        <v>204</v>
      </c>
      <c r="B28" s="13">
        <f t="shared" si="0"/>
        <v>44396</v>
      </c>
      <c r="C28" s="30" t="s">
        <v>33</v>
      </c>
      <c r="D28" s="40">
        <f>IFERROR(INT(TRIM(SUBSTITUTE(VLOOKUP($A28&amp;"*",各都道府県の状況!$A:$I,D$3,FALSE), "※5", ""))), "")</f>
        <v>5473</v>
      </c>
      <c r="E28" s="40">
        <f>IFERROR(INT(TRIM(SUBSTITUTE(VLOOKUP($A28&amp;"*",各都道府県の状況!$A:$I,E$3,FALSE), "※5", ""))), "")</f>
        <v>152748</v>
      </c>
      <c r="F28" s="40">
        <f>IFERROR(INT(TRIM(SUBSTITUTE(VLOOKUP($A28&amp;"*",各都道府県の状況!$A:$I,F$3,FALSE), "※5", ""))), "")</f>
        <v>5334</v>
      </c>
      <c r="G28" s="40">
        <f>IFERROR(INT(TRIM(SUBSTITUTE(VLOOKUP($A28&amp;"*",各都道府県の状況!$A:$I,G$3,FALSE), "※5", ""))), "")</f>
        <v>113</v>
      </c>
      <c r="H28" s="40">
        <f>IFERROR(INT(TRIM(SUBSTITUTE(VLOOKUP($A28&amp;"*",各都道府県の状況!$A:$I,H$3,FALSE), "※5", ""))), "")</f>
        <v>165</v>
      </c>
      <c r="I28" s="40">
        <f>IFERROR(INT(TRIM(SUBSTITUTE(VLOOKUP($A28&amp;"*",各都道府県の状況!$A:$I,I$3,FALSE), "※5", ""))), "")</f>
        <v>3</v>
      </c>
    </row>
    <row r="29" spans="1:9" x14ac:dyDescent="0.55000000000000004">
      <c r="A29" s="12" t="s">
        <v>205</v>
      </c>
      <c r="B29" s="13">
        <f t="shared" si="0"/>
        <v>44396</v>
      </c>
      <c r="C29" s="30" t="s">
        <v>34</v>
      </c>
      <c r="D29" s="40">
        <f>IFERROR(INT(TRIM(SUBSTITUTE(VLOOKUP($A29&amp;"*",各都道府県の状況!$A:$I,D$3,FALSE), "※5", ""))), "")</f>
        <v>5699</v>
      </c>
      <c r="E29" s="40">
        <f>IFERROR(INT(TRIM(SUBSTITUTE(VLOOKUP($A29&amp;"*",各都道府県の状況!$A:$I,E$3,FALSE), "※5", ""))), "")</f>
        <v>162117</v>
      </c>
      <c r="F29" s="40">
        <f>IFERROR(INT(TRIM(SUBSTITUTE(VLOOKUP($A29&amp;"*",各都道府県の状況!$A:$I,F$3,FALSE), "※5", ""))), "")</f>
        <v>5508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101</v>
      </c>
      <c r="I29" s="40">
        <f>IFERROR(INT(TRIM(SUBSTITUTE(VLOOKUP($A29&amp;"*",各都道府県の状況!$A:$I,I$3,FALSE), "※5", ""))), "")</f>
        <v>2</v>
      </c>
    </row>
    <row r="30" spans="1:9" x14ac:dyDescent="0.55000000000000004">
      <c r="A30" s="12" t="s">
        <v>206</v>
      </c>
      <c r="B30" s="13">
        <f t="shared" si="0"/>
        <v>44396</v>
      </c>
      <c r="C30" s="30" t="s">
        <v>35</v>
      </c>
      <c r="D30" s="40">
        <f>IFERROR(INT(TRIM(SUBSTITUTE(VLOOKUP($A30&amp;"*",各都道府県の状況!$A:$I,D$3,FALSE), "※5", ""))), "")</f>
        <v>17098</v>
      </c>
      <c r="E30" s="40">
        <f>IFERROR(INT(TRIM(SUBSTITUTE(VLOOKUP($A30&amp;"*",各都道府県の状況!$A:$I,E$3,FALSE), "※5", ""))), "")</f>
        <v>298650</v>
      </c>
      <c r="F30" s="40">
        <f>IFERROR(INT(TRIM(SUBSTITUTE(VLOOKUP($A30&amp;"*",各都道府県の状況!$A:$I,F$3,FALSE), "※5", ""))), "")</f>
        <v>16517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303</v>
      </c>
      <c r="I30" s="40">
        <f>IFERROR(INT(TRIM(SUBSTITUTE(VLOOKUP($A30&amp;"*",各都道府県の状況!$A:$I,I$3,FALSE), "※5", ""))), "")</f>
        <v>5</v>
      </c>
    </row>
    <row r="31" spans="1:9" x14ac:dyDescent="0.55000000000000004">
      <c r="A31" s="12" t="s">
        <v>207</v>
      </c>
      <c r="B31" s="13">
        <f t="shared" si="0"/>
        <v>44396</v>
      </c>
      <c r="C31" s="30" t="s">
        <v>36</v>
      </c>
      <c r="D31" s="40">
        <f>IFERROR(INT(TRIM(SUBSTITUTE(VLOOKUP($A31&amp;"*",各都道府県の状況!$A:$I,D$3,FALSE), "※5", ""))), "")</f>
        <v>106970</v>
      </c>
      <c r="E31" s="40">
        <f>IFERROR(INT(TRIM(SUBSTITUTE(VLOOKUP($A31&amp;"*",各都道府県の状況!$A:$I,E$3,FALSE), "※5", ""))), "")</f>
        <v>2333948</v>
      </c>
      <c r="F31" s="40">
        <f>IFERROR(INT(TRIM(SUBSTITUTE(VLOOKUP($A31&amp;"*",各都道府県の状況!$A:$I,F$3,FALSE), "※5", ""))), "")</f>
        <v>100894</v>
      </c>
      <c r="G31" s="40">
        <f>IFERROR(INT(TRIM(SUBSTITUTE(VLOOKUP($A31&amp;"*",各都道府県の状況!$A:$I,G$3,FALSE), "※5", ""))), "")</f>
        <v>2708</v>
      </c>
      <c r="H31" s="40">
        <f>IFERROR(INT(TRIM(SUBSTITUTE(VLOOKUP($A31&amp;"*",各都道府県の状況!$A:$I,H$3,FALSE), "※5", ""))), "")</f>
        <v>2528</v>
      </c>
      <c r="I31" s="40">
        <f>IFERROR(INT(TRIM(SUBSTITUTE(VLOOKUP($A31&amp;"*",各都道府県の状況!$A:$I,I$3,FALSE), "※5", ""))), "")</f>
        <v>110</v>
      </c>
    </row>
    <row r="32" spans="1:9" x14ac:dyDescent="0.55000000000000004">
      <c r="A32" s="12" t="s">
        <v>208</v>
      </c>
      <c r="B32" s="13">
        <f t="shared" si="0"/>
        <v>44396</v>
      </c>
      <c r="C32" s="30" t="s">
        <v>37</v>
      </c>
      <c r="D32" s="40">
        <f>IFERROR(INT(TRIM(SUBSTITUTE(VLOOKUP($A32&amp;"*",各都道府県の状況!$A:$I,D$3,FALSE), "※5", ""))), "")</f>
        <v>41818</v>
      </c>
      <c r="E32" s="40">
        <f>IFERROR(INT(TRIM(SUBSTITUTE(VLOOKUP($A32&amp;"*",各都道府県の状況!$A:$I,E$3,FALSE), "※5", ""))), "")</f>
        <v>535506</v>
      </c>
      <c r="F32" s="40">
        <f>IFERROR(INT(TRIM(SUBSTITUTE(VLOOKUP($A32&amp;"*",各都道府県の状況!$A:$I,F$3,FALSE), "※5", ""))), "")</f>
        <v>39907</v>
      </c>
      <c r="G32" s="40">
        <f>IFERROR(INT(TRIM(SUBSTITUTE(VLOOKUP($A32&amp;"*",各都道府県の状況!$A:$I,G$3,FALSE), "※5", ""))), "")</f>
        <v>1311</v>
      </c>
      <c r="H32" s="40">
        <f>IFERROR(INT(TRIM(SUBSTITUTE(VLOOKUP($A32&amp;"*",各都道府県の状況!$A:$I,H$3,FALSE), "※5", ""))), "")</f>
        <v>600</v>
      </c>
      <c r="I32" s="40">
        <f>IFERROR(INT(TRIM(SUBSTITUTE(VLOOKUP($A32&amp;"*",各都道府県の状況!$A:$I,I$3,FALSE), "※5", ""))), "")</f>
        <v>14</v>
      </c>
    </row>
    <row r="33" spans="1:9" x14ac:dyDescent="0.55000000000000004">
      <c r="A33" s="12" t="s">
        <v>209</v>
      </c>
      <c r="B33" s="13">
        <f t="shared" si="0"/>
        <v>44396</v>
      </c>
      <c r="C33" s="30" t="s">
        <v>38</v>
      </c>
      <c r="D33" s="40">
        <f>IFERROR(INT(TRIM(SUBSTITUTE(VLOOKUP($A33&amp;"*",各都道府県の状況!$A:$I,D$3,FALSE), "※5", ""))), "")</f>
        <v>8614</v>
      </c>
      <c r="E33" s="40">
        <f>IFERROR(INT(TRIM(SUBSTITUTE(VLOOKUP($A33&amp;"*",各都道府県の状況!$A:$I,E$3,FALSE), "※5", ""))), "")</f>
        <v>179396</v>
      </c>
      <c r="F33" s="40">
        <f>IFERROR(INT(TRIM(SUBSTITUTE(VLOOKUP($A33&amp;"*",各都道府県の状況!$A:$I,F$3,FALSE), "※5", ""))), "")</f>
        <v>8300</v>
      </c>
      <c r="G33" s="40">
        <f>IFERROR(INT(TRIM(SUBSTITUTE(VLOOKUP($A33&amp;"*",各都道府県の状況!$A:$I,G$3,FALSE), "※5", ""))), "")</f>
        <v>132</v>
      </c>
      <c r="H33" s="40">
        <f>IFERROR(INT(TRIM(SUBSTITUTE(VLOOKUP($A33&amp;"*",各都道府県の状況!$A:$I,H$3,FALSE), "※5", ""))), "")</f>
        <v>182</v>
      </c>
      <c r="I33" s="40">
        <f>IFERROR(INT(TRIM(SUBSTITUTE(VLOOKUP($A33&amp;"*",各都道府県の状況!$A:$I,I$3,FALSE), "※5", ""))), "")</f>
        <v>1</v>
      </c>
    </row>
    <row r="34" spans="1:9" x14ac:dyDescent="0.55000000000000004">
      <c r="A34" s="12" t="s">
        <v>210</v>
      </c>
      <c r="B34" s="13">
        <f t="shared" si="0"/>
        <v>44396</v>
      </c>
      <c r="C34" s="30" t="s">
        <v>39</v>
      </c>
      <c r="D34" s="40">
        <f>IFERROR(INT(TRIM(SUBSTITUTE(VLOOKUP($A34&amp;"*",各都道府県の状況!$A:$I,D$3,FALSE), "※5", ""))), "")</f>
        <v>2748</v>
      </c>
      <c r="E34" s="40">
        <f>IFERROR(INT(TRIM(SUBSTITUTE(VLOOKUP($A34&amp;"*",各都道府県の状況!$A:$I,E$3,FALSE), "※5", ""))), "")</f>
        <v>42969</v>
      </c>
      <c r="F34" s="40">
        <f>IFERROR(INT(TRIM(SUBSTITUTE(VLOOKUP($A34&amp;"*",各都道府県の状況!$A:$I,F$3,FALSE), "※5", ""))), "")</f>
        <v>2601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39</v>
      </c>
      <c r="I34" s="40">
        <f>IFERROR(INT(TRIM(SUBSTITUTE(VLOOKUP($A34&amp;"*",各都道府県の状況!$A:$I,I$3,FALSE), "※5", ""))), "")</f>
        <v>0</v>
      </c>
    </row>
    <row r="35" spans="1:9" x14ac:dyDescent="0.55000000000000004">
      <c r="A35" s="12" t="s">
        <v>211</v>
      </c>
      <c r="B35" s="13">
        <f t="shared" si="0"/>
        <v>44396</v>
      </c>
      <c r="C35" s="30" t="s">
        <v>40</v>
      </c>
      <c r="D35" s="40">
        <f>IFERROR(INT(TRIM(SUBSTITUTE(VLOOKUP($A35&amp;"*",各都道府県の状況!$A:$I,D$3,FALSE), "※5", ""))), "")</f>
        <v>585</v>
      </c>
      <c r="E35" s="40">
        <f>IFERROR(INT(TRIM(SUBSTITUTE(VLOOKUP($A35&amp;"*",各都道府県の状況!$A:$I,E$3,FALSE), "※5", ""))), "")</f>
        <v>89555</v>
      </c>
      <c r="F35" s="40">
        <f>IFERROR(INT(TRIM(SUBSTITUTE(VLOOKUP($A35&amp;"*",各都道府県の状況!$A:$I,F$3,FALSE), "※5", ""))), "")</f>
        <v>476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85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44396</v>
      </c>
      <c r="C36" s="30" t="s">
        <v>41</v>
      </c>
      <c r="D36" s="40">
        <f>IFERROR(INT(TRIM(SUBSTITUTE(VLOOKUP($A36&amp;"*",各都道府県の状況!$A:$I,D$3,FALSE), "※5", ""))), "")</f>
        <v>591</v>
      </c>
      <c r="E36" s="40">
        <f>IFERROR(INT(TRIM(SUBSTITUTE(VLOOKUP($A36&amp;"*",各都道府県の状況!$A:$I,E$3,FALSE), "※5", ""))), "")</f>
        <v>32936</v>
      </c>
      <c r="F36" s="40">
        <f>IFERROR(INT(TRIM(SUBSTITUTE(VLOOKUP($A36&amp;"*",各都道府県の状況!$A:$I,F$3,FALSE), "※5", ""))), "")</f>
        <v>561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28</v>
      </c>
      <c r="I36" s="40">
        <f>IFERROR(INT(TRIM(SUBSTITUTE(VLOOKUP($A36&amp;"*",各都道府県の状況!$A:$I,I$3,FALSE), "※5", ""))), "")</f>
        <v>0</v>
      </c>
    </row>
    <row r="37" spans="1:9" x14ac:dyDescent="0.55000000000000004">
      <c r="A37" s="12" t="s">
        <v>213</v>
      </c>
      <c r="B37" s="13">
        <f t="shared" si="0"/>
        <v>44396</v>
      </c>
      <c r="C37" s="30" t="s">
        <v>42</v>
      </c>
      <c r="D37" s="40">
        <f>IFERROR(INT(TRIM(SUBSTITUTE(VLOOKUP($A37&amp;"*",各都道府県の状況!$A:$I,D$3,FALSE), "※5", ""))), "")</f>
        <v>7700</v>
      </c>
      <c r="E37" s="40">
        <f>IFERROR(INT(TRIM(SUBSTITUTE(VLOOKUP($A37&amp;"*",各都道府県の状況!$A:$I,E$3,FALSE), "※5", ""))), "")</f>
        <v>174589</v>
      </c>
      <c r="F37" s="40">
        <f>IFERROR(INT(TRIM(SUBSTITUTE(VLOOKUP($A37&amp;"*",各都道府県の状況!$A:$I,F$3,FALSE), "※5", ""))), "")</f>
        <v>7472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39</v>
      </c>
      <c r="I37" s="40">
        <f>IFERROR(INT(TRIM(SUBSTITUTE(VLOOKUP($A37&amp;"*",各都道府県の状況!$A:$I,I$3,FALSE), "※5", ""))), "")</f>
        <v>1</v>
      </c>
    </row>
    <row r="38" spans="1:9" x14ac:dyDescent="0.55000000000000004">
      <c r="A38" s="12" t="s">
        <v>214</v>
      </c>
      <c r="B38" s="13">
        <f t="shared" si="0"/>
        <v>44396</v>
      </c>
      <c r="C38" s="30" t="s">
        <v>43</v>
      </c>
      <c r="D38" s="40">
        <f>IFERROR(INT(TRIM(SUBSTITUTE(VLOOKUP($A38&amp;"*",各都道府県の状況!$A:$I,D$3,FALSE), "※5", ""))), "")</f>
        <v>11672</v>
      </c>
      <c r="E38" s="40">
        <f>IFERROR(INT(TRIM(SUBSTITUTE(VLOOKUP($A38&amp;"*",各都道府県の状況!$A:$I,E$3,FALSE), "※5", ""))), "")</f>
        <v>570271</v>
      </c>
      <c r="F38" s="40">
        <f>IFERROR(INT(TRIM(SUBSTITUTE(VLOOKUP($A38&amp;"*",各都道府県の状況!$A:$I,F$3,FALSE), "※5", ""))), "")</f>
        <v>11384</v>
      </c>
      <c r="G38" s="40">
        <f>IFERROR(INT(TRIM(SUBSTITUTE(VLOOKUP($A38&amp;"*",各都道府県の状況!$A:$I,G$3,FALSE), "※5", ""))), "")</f>
        <v>178</v>
      </c>
      <c r="H38" s="40">
        <f>IFERROR(INT(TRIM(SUBSTITUTE(VLOOKUP($A38&amp;"*",各都道府県の状況!$A:$I,H$3,FALSE), "※5", ""))), "")</f>
        <v>96</v>
      </c>
      <c r="I38" s="40">
        <f>IFERROR(INT(TRIM(SUBSTITUTE(VLOOKUP($A38&amp;"*",各都道府県の状況!$A:$I,I$3,FALSE), "※5", ""))), "")</f>
        <v>4</v>
      </c>
    </row>
    <row r="39" spans="1:9" x14ac:dyDescent="0.55000000000000004">
      <c r="A39" s="12" t="s">
        <v>215</v>
      </c>
      <c r="B39" s="13">
        <f t="shared" si="0"/>
        <v>44396</v>
      </c>
      <c r="C39" s="30" t="s">
        <v>44</v>
      </c>
      <c r="D39" s="40">
        <f>IFERROR(INT(TRIM(SUBSTITUTE(VLOOKUP($A39&amp;"*",各都道府県の状況!$A:$I,D$3,FALSE), "※5", ""))), "")</f>
        <v>3193</v>
      </c>
      <c r="E39" s="40">
        <f>IFERROR(INT(TRIM(SUBSTITUTE(VLOOKUP($A39&amp;"*",各都道府県の状況!$A:$I,E$3,FALSE), "※5", ""))), "")</f>
        <v>126574</v>
      </c>
      <c r="F39" s="40">
        <f>IFERROR(INT(TRIM(SUBSTITUTE(VLOOKUP($A39&amp;"*",各都道府県の状況!$A:$I,F$3,FALSE), "※5", ""))), "")</f>
        <v>3081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32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44396</v>
      </c>
      <c r="C40" s="30" t="s">
        <v>45</v>
      </c>
      <c r="D40" s="40">
        <f>IFERROR(INT(TRIM(SUBSTITUTE(VLOOKUP($A40&amp;"*",各都道府県の状況!$A:$I,D$3,FALSE), "※5", ""))), "")</f>
        <v>1705</v>
      </c>
      <c r="E40" s="40">
        <f>IFERROR(INT(TRIM(SUBSTITUTE(VLOOKUP($A40&amp;"*",各都道府県の状況!$A:$I,E$3,FALSE), "※5", ""))), "")</f>
        <v>68578</v>
      </c>
      <c r="F40" s="40">
        <f>IFERROR(INT(TRIM(SUBSTITUTE(VLOOKUP($A40&amp;"*",各都道府県の状況!$A:$I,F$3,FALSE), "※5", ""))), "")</f>
        <v>1603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39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44396</v>
      </c>
      <c r="C41" s="30" t="s">
        <v>46</v>
      </c>
      <c r="D41" s="40">
        <f>IFERROR(INT(TRIM(SUBSTITUTE(VLOOKUP($A41&amp;"*",各都道府県の状況!$A:$I,D$3,FALSE), "※5", ""))), "")</f>
        <v>2132</v>
      </c>
      <c r="E41" s="40">
        <f>IFERROR(INT(TRIM(SUBSTITUTE(VLOOKUP($A41&amp;"*",各都道府県の状況!$A:$I,E$3,FALSE), "※5", ""))), "")</f>
        <v>90504</v>
      </c>
      <c r="F41" s="40">
        <f>IFERROR(INT(TRIM(SUBSTITUTE(VLOOKUP($A41&amp;"*",各都道府県の状況!$A:$I,F$3,FALSE), "※5", ""))), "")</f>
        <v>2085</v>
      </c>
      <c r="G41" s="40">
        <f>IFERROR(INT(TRIM(SUBSTITUTE(VLOOKUP($A41&amp;"*",各都道府県の状況!$A:$I,G$3,FALSE), "※5", ""))), "")</f>
        <v>31</v>
      </c>
      <c r="H41" s="40">
        <f>IFERROR(INT(TRIM(SUBSTITUTE(VLOOKUP($A41&amp;"*",各都道府県の状況!$A:$I,H$3,FALSE), "※5", ""))), "")</f>
        <v>21</v>
      </c>
      <c r="I41" s="40">
        <f>IFERROR(INT(TRIM(SUBSTITUTE(VLOOKUP($A41&amp;"*",各都道府県の状況!$A:$I,I$3,FALSE), "※5", ""))), "")</f>
        <v>0</v>
      </c>
    </row>
    <row r="42" spans="1:9" x14ac:dyDescent="0.55000000000000004">
      <c r="A42" s="12" t="s">
        <v>218</v>
      </c>
      <c r="B42" s="13">
        <f t="shared" si="0"/>
        <v>44396</v>
      </c>
      <c r="C42" s="30" t="s">
        <v>47</v>
      </c>
      <c r="D42" s="40">
        <f>IFERROR(INT(TRIM(SUBSTITUTE(VLOOKUP($A42&amp;"*",各都道府県の状況!$A:$I,D$3,FALSE), "※5", ""))), "")</f>
        <v>2796</v>
      </c>
      <c r="E42" s="40">
        <f>IFERROR(INT(TRIM(SUBSTITUTE(VLOOKUP($A42&amp;"*",各都道府県の状況!$A:$I,E$3,FALSE), "※5", ""))), "")</f>
        <v>100861</v>
      </c>
      <c r="F42" s="40">
        <f>IFERROR(INT(TRIM(SUBSTITUTE(VLOOKUP($A42&amp;"*",各都道府県の状況!$A:$I,F$3,FALSE), "※5", ""))), "")</f>
        <v>2679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42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44396</v>
      </c>
      <c r="C43" s="30" t="s">
        <v>48</v>
      </c>
      <c r="D43" s="40">
        <f>IFERROR(INT(TRIM(SUBSTITUTE(VLOOKUP($A43&amp;"*",各都道府県の状況!$A:$I,D$3,FALSE), "※5", ""))), "")</f>
        <v>1960</v>
      </c>
      <c r="E43" s="40">
        <f>IFERROR(INT(TRIM(SUBSTITUTE(VLOOKUP($A43&amp;"*",各都道府県の状況!$A:$I,E$3,FALSE), "※5", ""))), "")</f>
        <v>60450</v>
      </c>
      <c r="F43" s="40">
        <f>IFERROR(INT(TRIM(SUBSTITUTE(VLOOKUP($A43&amp;"*",各都道府県の状況!$A:$I,F$3,FALSE), "※5", ""))), "")</f>
        <v>1862</v>
      </c>
      <c r="G43" s="40">
        <f>IFERROR(INT(TRIM(SUBSTITUTE(VLOOKUP($A43&amp;"*",各都道府県の状況!$A:$I,G$3,FALSE), "※5", ""))), "")</f>
        <v>29</v>
      </c>
      <c r="H43" s="40">
        <f>IFERROR(INT(TRIM(SUBSTITUTE(VLOOKUP($A43&amp;"*",各都道府県の状況!$A:$I,H$3,FALSE), "※5", ""))), "")</f>
        <v>69</v>
      </c>
      <c r="I43" s="40">
        <f>IFERROR(INT(TRIM(SUBSTITUTE(VLOOKUP($A43&amp;"*",各都道府県の状況!$A:$I,I$3,FALSE), "※5", ""))), "")</f>
        <v>1</v>
      </c>
    </row>
    <row r="44" spans="1:9" x14ac:dyDescent="0.55000000000000004">
      <c r="A44" s="12" t="s">
        <v>220</v>
      </c>
      <c r="B44" s="13">
        <f t="shared" si="0"/>
        <v>44396</v>
      </c>
      <c r="C44" s="30" t="s">
        <v>49</v>
      </c>
      <c r="D44" s="40">
        <f>IFERROR(INT(TRIM(SUBSTITUTE(VLOOKUP($A44&amp;"*",各都道府県の状況!$A:$I,D$3,FALSE), "※5", ""))), "")</f>
        <v>36431</v>
      </c>
      <c r="E44" s="40">
        <f>IFERROR(INT(TRIM(SUBSTITUTE(VLOOKUP($A44&amp;"*",各都道府県の状況!$A:$I,E$3,FALSE), "※5", ""))), "")</f>
        <v>878022</v>
      </c>
      <c r="F44" s="40">
        <f>IFERROR(INT(TRIM(SUBSTITUTE(VLOOKUP($A44&amp;"*",各都道府県の状況!$A:$I,F$3,FALSE), "※5", ""))), "")</f>
        <v>35226</v>
      </c>
      <c r="G44" s="40">
        <f>IFERROR(INT(TRIM(SUBSTITUTE(VLOOKUP($A44&amp;"*",各都道府県の状況!$A:$I,G$3,FALSE), "※5", ""))), "")</f>
        <v>528</v>
      </c>
      <c r="H44" s="40">
        <f>IFERROR(INT(TRIM(SUBSTITUTE(VLOOKUP($A44&amp;"*",各都道府県の状況!$A:$I,H$3,FALSE), "※5", ""))), "")</f>
        <v>633</v>
      </c>
      <c r="I44" s="40">
        <f>IFERROR(INT(TRIM(SUBSTITUTE(VLOOKUP($A44&amp;"*",各都道府県の状況!$A:$I,I$3,FALSE), "※5", ""))), "")</f>
        <v>9</v>
      </c>
    </row>
    <row r="45" spans="1:9" x14ac:dyDescent="0.55000000000000004">
      <c r="A45" s="12" t="s">
        <v>221</v>
      </c>
      <c r="B45" s="13">
        <f t="shared" si="0"/>
        <v>44396</v>
      </c>
      <c r="C45" s="30" t="s">
        <v>50</v>
      </c>
      <c r="D45" s="40">
        <f>IFERROR(INT(TRIM(SUBSTITUTE(VLOOKUP($A45&amp;"*",各都道府県の状況!$A:$I,D$3,FALSE), "※5", ""))), "")</f>
        <v>2605</v>
      </c>
      <c r="E45" s="40">
        <f>IFERROR(INT(TRIM(SUBSTITUTE(VLOOKUP($A45&amp;"*",各都道府県の状況!$A:$I,E$3,FALSE), "※5", ""))), "")</f>
        <v>60501</v>
      </c>
      <c r="F45" s="40">
        <f>IFERROR(INT(TRIM(SUBSTITUTE(VLOOKUP($A45&amp;"*",各都道府県の状況!$A:$I,F$3,FALSE), "※5", ""))), "")</f>
        <v>2582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27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44396</v>
      </c>
      <c r="C46" s="30" t="s">
        <v>51</v>
      </c>
      <c r="D46" s="40">
        <f>IFERROR(INT(TRIM(SUBSTITUTE(VLOOKUP($A46&amp;"*",各都道府県の状況!$A:$I,D$3,FALSE), "※5", ""))), "")</f>
        <v>3282</v>
      </c>
      <c r="E46" s="40">
        <f>IFERROR(INT(TRIM(SUBSTITUTE(VLOOKUP($A46&amp;"*",各都道府県の状況!$A:$I,E$3,FALSE), "※5", ""))), "")</f>
        <v>131480</v>
      </c>
      <c r="F46" s="40">
        <f>IFERROR(INT(TRIM(SUBSTITUTE(VLOOKUP($A46&amp;"*",各都道府県の状況!$A:$I,F$3,FALSE), "※5", ""))), "")</f>
        <v>3152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63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44396</v>
      </c>
      <c r="C47" s="30" t="s">
        <v>52</v>
      </c>
      <c r="D47" s="40">
        <f>IFERROR(INT(TRIM(SUBSTITUTE(VLOOKUP($A47&amp;"*",各都道府県の状況!$A:$I,D$3,FALSE), "※5", ""))), "")</f>
        <v>6533</v>
      </c>
      <c r="E47" s="40">
        <f>IFERROR(INT(TRIM(SUBSTITUTE(VLOOKUP($A47&amp;"*",各都道府県の状況!$A:$I,E$3,FALSE), "※5", ""))), "")</f>
        <v>82923</v>
      </c>
      <c r="F47" s="40">
        <f>IFERROR(INT(TRIM(SUBSTITUTE(VLOOKUP($A47&amp;"*",各都道府県の状況!$A:$I,F$3,FALSE), "※5", ""))), "")</f>
        <v>6366</v>
      </c>
      <c r="G47" s="40">
        <f>IFERROR(INT(TRIM(SUBSTITUTE(VLOOKUP($A47&amp;"*",各都道府県の状況!$A:$I,G$3,FALSE), "※5", ""))), "")</f>
        <v>120</v>
      </c>
      <c r="H47" s="40">
        <f>IFERROR(INT(TRIM(SUBSTITUTE(VLOOKUP($A47&amp;"*",各都道府県の状況!$A:$I,H$3,FALSE), "※5", ""))), "")</f>
        <v>47</v>
      </c>
      <c r="I47" s="40">
        <f>IFERROR(INT(TRIM(SUBSTITUTE(VLOOKUP($A47&amp;"*",各都道府県の状況!$A:$I,I$3,FALSE), "※5", ""))), "")</f>
        <v>2</v>
      </c>
    </row>
    <row r="48" spans="1:9" x14ac:dyDescent="0.55000000000000004">
      <c r="A48" s="12" t="s">
        <v>224</v>
      </c>
      <c r="B48" s="13">
        <f t="shared" si="0"/>
        <v>44396</v>
      </c>
      <c r="C48" s="30" t="s">
        <v>53</v>
      </c>
      <c r="D48" s="40">
        <f>IFERROR(INT(TRIM(SUBSTITUTE(VLOOKUP($A48&amp;"*",各都道府県の状況!$A:$I,D$3,FALSE), "※5", ""))), "")</f>
        <v>3530</v>
      </c>
      <c r="E48" s="40">
        <f>IFERROR(INT(TRIM(SUBSTITUTE(VLOOKUP($A48&amp;"*",各都道府県の状況!$A:$I,E$3,FALSE), "※5", ""))), "")</f>
        <v>178180</v>
      </c>
      <c r="F48" s="40">
        <f>IFERROR(INT(TRIM(SUBSTITUTE(VLOOKUP($A48&amp;"*",各都道府県の状況!$A:$I,F$3,FALSE), "※5", ""))), "")</f>
        <v>3435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31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44396</v>
      </c>
      <c r="C49" s="30" t="s">
        <v>54</v>
      </c>
      <c r="D49" s="40">
        <f>IFERROR(INT(TRIM(SUBSTITUTE(VLOOKUP($A49&amp;"*",各都道府県の状況!$A:$I,D$3,FALSE), "※5", ""))), "")</f>
        <v>3127</v>
      </c>
      <c r="E49" s="40">
        <f>IFERROR(INT(TRIM(SUBSTITUTE(VLOOKUP($A49&amp;"*",各都道府県の状況!$A:$I,E$3,FALSE), "※5", ""))), "")</f>
        <v>44978</v>
      </c>
      <c r="F49" s="40">
        <f>IFERROR(INT(TRIM(SUBSTITUTE(VLOOKUP($A49&amp;"*",各都道府県の状況!$A:$I,F$3,FALSE), "※5", ""))), "")</f>
        <v>3070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19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44396</v>
      </c>
      <c r="C50" s="30" t="s">
        <v>55</v>
      </c>
      <c r="D50" s="40">
        <f>IFERROR(INT(TRIM(SUBSTITUTE(VLOOKUP($A50&amp;"*",各都道府県の状況!$A:$I,D$3,FALSE), "※5", ""))), "")</f>
        <v>3778</v>
      </c>
      <c r="E50" s="40">
        <f>IFERROR(INT(TRIM(SUBSTITUTE(VLOOKUP($A50&amp;"*",各都道府県の状況!$A:$I,E$3,FALSE), "※5", ""))), "")</f>
        <v>115077</v>
      </c>
      <c r="F50" s="40">
        <f>IFERROR(INT(TRIM(SUBSTITUTE(VLOOKUP($A50&amp;"*",各都道府県の状況!$A:$I,F$3,FALSE), "※5", ""))), "")</f>
        <v>3723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53</v>
      </c>
      <c r="I50" s="40">
        <f>IFERROR(INT(TRIM(SUBSTITUTE(VLOOKUP($A50&amp;"*",各都道府県の状況!$A:$I,I$3,FALSE), "※5", ""))), "")</f>
        <v>0</v>
      </c>
    </row>
    <row r="51" spans="1:9" x14ac:dyDescent="0.55000000000000004">
      <c r="A51" s="12" t="s">
        <v>227</v>
      </c>
      <c r="B51" s="13">
        <f t="shared" si="0"/>
        <v>44396</v>
      </c>
      <c r="C51" s="30" t="s">
        <v>56</v>
      </c>
      <c r="D51" s="40">
        <f>IFERROR(INT(TRIM(SUBSTITUTE(VLOOKUP($A51&amp;"*",各都道府県の状況!$A:$I,D$3,FALSE), "※5", ""))), "")</f>
        <v>21847</v>
      </c>
      <c r="E51" s="40">
        <f>IFERROR(INT(TRIM(SUBSTITUTE(VLOOKUP($A51&amp;"*",各都道府県の状況!$A:$I,E$3,FALSE), "※5", ""))), "")</f>
        <v>269007</v>
      </c>
      <c r="F51" s="40">
        <f>IFERROR(INT(TRIM(SUBSTITUTE(VLOOKUP($A51&amp;"*",各都道府県の状況!$A:$I,F$3,FALSE), "※5", ""))), "")</f>
        <v>20987</v>
      </c>
      <c r="G51" s="40">
        <f>IFERROR(INT(TRIM(SUBSTITUTE(VLOOKUP($A51&amp;"*",各都道府県の状況!$A:$I,G$3,FALSE), "※5", ""))), "")</f>
        <v>220</v>
      </c>
      <c r="H51" s="40">
        <f>IFERROR(INT(TRIM(SUBSTITUTE(VLOOKUP($A51&amp;"*",各都道府県の状況!$A:$I,H$3,FALSE), "※5", ""))), "")</f>
        <v>633</v>
      </c>
      <c r="I51" s="40">
        <f>IFERROR(INT(TRIM(SUBSTITUTE(VLOOKUP($A51&amp;"*",各都道府県の状況!$A:$I,I$3,FALSE), "※5", ""))), "")</f>
        <v>42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96" activePane="bottomLeft" state="frozen"/>
      <selection pane="bottomLeft" activeCell="O105" sqref="M6:O105"/>
    </sheetView>
  </sheetViews>
  <sheetFormatPr defaultRowHeight="18" x14ac:dyDescent="0.55000000000000004"/>
  <cols>
    <col min="1" max="1" width="11.08203125" style="83" bestFit="1" customWidth="1"/>
    <col min="2" max="2" width="7.5" style="57" bestFit="1" customWidth="1"/>
    <col min="3" max="7" width="8.6640625" style="58"/>
    <col min="8" max="9" width="8.6640625" style="50"/>
    <col min="10" max="10" width="8.6640625" style="71"/>
    <col min="11" max="11" width="8.6640625" style="50"/>
    <col min="12" max="12" width="8.6640625" style="71"/>
    <col min="13" max="13" width="8.6640625" style="54"/>
    <col min="14" max="14" width="9.1640625" style="50" bestFit="1" customWidth="1"/>
    <col min="15" max="16384" width="8.6640625" style="50"/>
  </cols>
  <sheetData>
    <row r="1" spans="1:15" s="74" customFormat="1" x14ac:dyDescent="0.55000000000000004">
      <c r="A1" s="119" t="s">
        <v>292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</row>
    <row r="2" spans="1:15" x14ac:dyDescent="0.55000000000000004">
      <c r="A2" s="121" t="s">
        <v>319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M2" s="113" t="s">
        <v>318</v>
      </c>
      <c r="N2" s="113"/>
      <c r="O2" s="113"/>
    </row>
    <row r="3" spans="1:15" x14ac:dyDescent="0.55000000000000004">
      <c r="A3" s="120" t="s">
        <v>312</v>
      </c>
      <c r="B3" s="120"/>
      <c r="C3" s="120"/>
      <c r="D3" s="120"/>
      <c r="E3" s="120"/>
      <c r="F3" s="120"/>
      <c r="G3" s="72"/>
      <c r="H3" s="122" t="s">
        <v>317</v>
      </c>
      <c r="I3" s="122"/>
      <c r="J3" s="122"/>
      <c r="K3" s="122"/>
      <c r="L3" s="122"/>
      <c r="M3" s="113" t="s">
        <v>287</v>
      </c>
      <c r="N3" s="113"/>
      <c r="O3" s="113"/>
    </row>
    <row r="4" spans="1:15" s="74" customFormat="1" x14ac:dyDescent="0.55000000000000004">
      <c r="A4" s="80"/>
      <c r="B4" s="75">
        <v>2</v>
      </c>
      <c r="C4" s="75">
        <v>3</v>
      </c>
      <c r="D4" s="75">
        <v>4</v>
      </c>
      <c r="E4" s="75">
        <v>5</v>
      </c>
      <c r="F4" s="75">
        <v>6</v>
      </c>
      <c r="G4" s="75">
        <v>7</v>
      </c>
      <c r="H4" s="75">
        <v>3</v>
      </c>
      <c r="I4" s="75">
        <v>4</v>
      </c>
      <c r="J4" s="75">
        <v>5</v>
      </c>
      <c r="K4" s="75">
        <v>6</v>
      </c>
      <c r="L4" s="73">
        <v>7</v>
      </c>
      <c r="M4" s="113"/>
      <c r="N4" s="113"/>
      <c r="O4" s="113"/>
    </row>
    <row r="5" spans="1:15" s="74" customFormat="1" x14ac:dyDescent="0.55000000000000004">
      <c r="A5" s="80"/>
      <c r="B5" s="75"/>
      <c r="C5" s="75"/>
      <c r="D5" s="118" t="s">
        <v>282</v>
      </c>
      <c r="E5" s="118"/>
      <c r="F5" s="118" t="s">
        <v>314</v>
      </c>
      <c r="G5" s="118"/>
      <c r="H5" s="75"/>
      <c r="I5" s="118" t="s">
        <v>282</v>
      </c>
      <c r="J5" s="118"/>
      <c r="K5" s="118" t="s">
        <v>314</v>
      </c>
      <c r="L5" s="118"/>
    </row>
    <row r="6" spans="1:15" x14ac:dyDescent="0.55000000000000004">
      <c r="A6" s="81" t="s">
        <v>290</v>
      </c>
      <c r="B6" s="86" t="s">
        <v>289</v>
      </c>
      <c r="C6" s="84" t="s">
        <v>313</v>
      </c>
      <c r="D6" s="77" t="s">
        <v>315</v>
      </c>
      <c r="E6" s="77" t="s">
        <v>316</v>
      </c>
      <c r="F6" s="77" t="s">
        <v>315</v>
      </c>
      <c r="G6" s="77" t="s">
        <v>316</v>
      </c>
      <c r="H6" s="89" t="s">
        <v>287</v>
      </c>
      <c r="I6" s="77" t="s">
        <v>315</v>
      </c>
      <c r="J6" s="77" t="s">
        <v>316</v>
      </c>
      <c r="K6" s="77" t="s">
        <v>315</v>
      </c>
      <c r="L6" s="77" t="s">
        <v>316</v>
      </c>
      <c r="M6" s="87" t="s">
        <v>290</v>
      </c>
      <c r="N6" s="88" t="s">
        <v>282</v>
      </c>
      <c r="O6" s="88" t="s">
        <v>283</v>
      </c>
    </row>
    <row r="7" spans="1:15" x14ac:dyDescent="0.55000000000000004">
      <c r="A7" s="82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4855</v>
      </c>
      <c r="I7" s="52">
        <f>IFERROR(VLOOKUP($A7, ワクチン一般接種!$A:$G, I$4, FALSE), 0)</f>
        <v>4855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5">
        <f>IFERROR(VLOOKUP($A7, ワクチン一般接種!$A:$G, L$4, FALSE), 0)</f>
        <v>0</v>
      </c>
      <c r="M7" s="102">
        <f>A7</f>
        <v>44298</v>
      </c>
      <c r="N7" s="53">
        <f>IF($A7="","",IF(D7+E7+I7+J7=0, "", D7+E7+I7+J7))</f>
        <v>31705</v>
      </c>
      <c r="O7" s="53">
        <f>IF($A7="", "", IF(F7+G7+K7+L7=0, "", F7+G7+K7+L7))</f>
        <v>70086</v>
      </c>
    </row>
    <row r="8" spans="1:15" x14ac:dyDescent="0.55000000000000004">
      <c r="A8" s="82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4293</v>
      </c>
      <c r="I8" s="52">
        <f>IFERROR(VLOOKUP($A8, ワクチン一般接種!$A:$G, I$4, FALSE), 0)</f>
        <v>4293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102">
        <f t="shared" ref="M8:M71" si="0">A8</f>
        <v>44299</v>
      </c>
      <c r="N8" s="53">
        <f t="shared" ref="N8:N70" si="1">IF($A8="", "", D8+E8+I8+J8)</f>
        <v>18189</v>
      </c>
      <c r="O8" s="53">
        <f t="shared" ref="O8:O70" si="2">IF($A8="", "", F8+G8+K8+L8)</f>
        <v>40090</v>
      </c>
    </row>
    <row r="9" spans="1:15" x14ac:dyDescent="0.55000000000000004">
      <c r="A9" s="82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4944</v>
      </c>
      <c r="I9" s="52">
        <f>IFERROR(VLOOKUP($A9, ワクチン一般接種!$A:$G, I$4, FALSE), 0)</f>
        <v>4944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102">
        <f t="shared" si="0"/>
        <v>44300</v>
      </c>
      <c r="N9" s="53">
        <f t="shared" si="1"/>
        <v>14513</v>
      </c>
      <c r="O9" s="53">
        <f t="shared" si="2"/>
        <v>41427</v>
      </c>
    </row>
    <row r="10" spans="1:15" x14ac:dyDescent="0.55000000000000004">
      <c r="A10" s="82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9177</v>
      </c>
      <c r="I10" s="52">
        <f>IFERROR(VLOOKUP($A10, ワクチン一般接種!$A:$G, I$4, FALSE), 0)</f>
        <v>9177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102">
        <f t="shared" si="0"/>
        <v>44301</v>
      </c>
      <c r="N10" s="53">
        <f t="shared" si="1"/>
        <v>25814</v>
      </c>
      <c r="O10" s="53">
        <f t="shared" si="2"/>
        <v>35983</v>
      </c>
    </row>
    <row r="11" spans="1:15" x14ac:dyDescent="0.55000000000000004">
      <c r="A11" s="82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11144</v>
      </c>
      <c r="I11" s="52">
        <f>IFERROR(VLOOKUP($A11, ワクチン一般接種!$A:$G, I$4, FALSE), 0)</f>
        <v>11144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102">
        <f t="shared" si="0"/>
        <v>44302</v>
      </c>
      <c r="N11" s="53">
        <f t="shared" si="1"/>
        <v>40840</v>
      </c>
      <c r="O11" s="53">
        <f t="shared" si="2"/>
        <v>39991</v>
      </c>
    </row>
    <row r="12" spans="1:15" x14ac:dyDescent="0.55000000000000004">
      <c r="A12" s="82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7957</v>
      </c>
      <c r="I12" s="52">
        <f>IFERROR(VLOOKUP($A12, ワクチン一般接種!$A:$G, I$4, FALSE), 0)</f>
        <v>7957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102">
        <f t="shared" si="0"/>
        <v>44303</v>
      </c>
      <c r="N12" s="53">
        <f t="shared" si="1"/>
        <v>7957</v>
      </c>
      <c r="O12" s="53">
        <f t="shared" si="2"/>
        <v>0</v>
      </c>
    </row>
    <row r="13" spans="1:15" x14ac:dyDescent="0.55000000000000004">
      <c r="A13" s="82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8760</v>
      </c>
      <c r="I13" s="52">
        <f>IFERROR(VLOOKUP($A13, ワクチン一般接種!$A:$G, I$4, FALSE), 0)</f>
        <v>8760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102">
        <f t="shared" si="0"/>
        <v>44304</v>
      </c>
      <c r="N13" s="53">
        <f t="shared" si="1"/>
        <v>8760</v>
      </c>
      <c r="O13" s="53">
        <f t="shared" si="2"/>
        <v>0</v>
      </c>
    </row>
    <row r="14" spans="1:15" x14ac:dyDescent="0.55000000000000004">
      <c r="A14" s="82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32893</v>
      </c>
      <c r="I14" s="52">
        <f>IFERROR(VLOOKUP($A14, ワクチン一般接種!$A:$G, I$4, FALSE), 0)</f>
        <v>32893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102">
        <f t="shared" si="0"/>
        <v>44305</v>
      </c>
      <c r="N14" s="53">
        <f t="shared" si="1"/>
        <v>97618</v>
      </c>
      <c r="O14" s="53">
        <f t="shared" si="2"/>
        <v>54307</v>
      </c>
    </row>
    <row r="15" spans="1:15" x14ac:dyDescent="0.55000000000000004">
      <c r="A15" s="82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50160</v>
      </c>
      <c r="I15" s="52">
        <f>IFERROR(VLOOKUP($A15, ワクチン一般接種!$A:$G, I$4, FALSE), 0)</f>
        <v>50160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102">
        <f t="shared" si="0"/>
        <v>44306</v>
      </c>
      <c r="N15" s="53">
        <f t="shared" si="1"/>
        <v>148782</v>
      </c>
      <c r="O15" s="53">
        <f t="shared" si="2"/>
        <v>27797</v>
      </c>
    </row>
    <row r="16" spans="1:15" x14ac:dyDescent="0.55000000000000004">
      <c r="A16" s="82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60254</v>
      </c>
      <c r="I16" s="52">
        <f>IFERROR(VLOOKUP($A16, ワクチン一般接種!$A:$G, I$4, FALSE), 0)</f>
        <v>60254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102">
        <f t="shared" si="0"/>
        <v>44307</v>
      </c>
      <c r="N16" s="53">
        <f t="shared" si="1"/>
        <v>186442</v>
      </c>
      <c r="O16" s="53">
        <f t="shared" si="2"/>
        <v>26696</v>
      </c>
    </row>
    <row r="17" spans="1:15" x14ac:dyDescent="0.55000000000000004">
      <c r="A17" s="82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57596</v>
      </c>
      <c r="I17" s="52">
        <f>IFERROR(VLOOKUP($A17, ワクチン一般接種!$A:$G, I$4, FALSE), 0)</f>
        <v>57596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102">
        <f t="shared" si="0"/>
        <v>44308</v>
      </c>
      <c r="N17" s="53">
        <f t="shared" si="1"/>
        <v>186230</v>
      </c>
      <c r="O17" s="53">
        <f t="shared" si="2"/>
        <v>21855</v>
      </c>
    </row>
    <row r="18" spans="1:15" x14ac:dyDescent="0.55000000000000004">
      <c r="A18" s="82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54930</v>
      </c>
      <c r="I18" s="52">
        <f>IFERROR(VLOOKUP($A18, ワクチン一般接種!$A:$G, I$4, FALSE), 0)</f>
        <v>54930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102">
        <f t="shared" si="0"/>
        <v>44309</v>
      </c>
      <c r="N18" s="53">
        <f t="shared" si="1"/>
        <v>202919</v>
      </c>
      <c r="O18" s="53">
        <f t="shared" si="2"/>
        <v>29683</v>
      </c>
    </row>
    <row r="19" spans="1:15" x14ac:dyDescent="0.55000000000000004">
      <c r="A19" s="82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35139</v>
      </c>
      <c r="I19" s="52">
        <f>IFERROR(VLOOKUP($A19, ワクチン一般接種!$A:$G, I$4, FALSE), 0)</f>
        <v>35139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102">
        <f t="shared" si="0"/>
        <v>44310</v>
      </c>
      <c r="N19" s="53">
        <f t="shared" si="1"/>
        <v>35139</v>
      </c>
      <c r="O19" s="53">
        <f t="shared" si="2"/>
        <v>0</v>
      </c>
    </row>
    <row r="20" spans="1:15" x14ac:dyDescent="0.55000000000000004">
      <c r="A20" s="82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23129</v>
      </c>
      <c r="I20" s="52">
        <f>IFERROR(VLOOKUP($A20, ワクチン一般接種!$A:$G, I$4, FALSE), 0)</f>
        <v>23129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102">
        <f t="shared" si="0"/>
        <v>44311</v>
      </c>
      <c r="N20" s="53">
        <f t="shared" si="1"/>
        <v>23129</v>
      </c>
      <c r="O20" s="53">
        <f t="shared" si="2"/>
        <v>0</v>
      </c>
    </row>
    <row r="21" spans="1:15" x14ac:dyDescent="0.55000000000000004">
      <c r="A21" s="82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60054</v>
      </c>
      <c r="I21" s="52">
        <f>IFERROR(VLOOKUP($A21, ワクチン一般接種!$A:$G, I$4, FALSE), 0)</f>
        <v>60054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102">
        <f t="shared" si="0"/>
        <v>44312</v>
      </c>
      <c r="N21" s="53">
        <f t="shared" si="1"/>
        <v>281731</v>
      </c>
      <c r="O21" s="53">
        <f t="shared" si="2"/>
        <v>41651</v>
      </c>
    </row>
    <row r="22" spans="1:15" x14ac:dyDescent="0.55000000000000004">
      <c r="A22" s="82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79838</v>
      </c>
      <c r="I22" s="52">
        <f>IFERROR(VLOOKUP($A22, ワクチン一般接種!$A:$G, I$4, FALSE), 0)</f>
        <v>79838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102">
        <f t="shared" si="0"/>
        <v>44313</v>
      </c>
      <c r="N22" s="53">
        <f t="shared" si="1"/>
        <v>251907</v>
      </c>
      <c r="O22" s="53">
        <f t="shared" si="2"/>
        <v>31105</v>
      </c>
    </row>
    <row r="23" spans="1:15" x14ac:dyDescent="0.55000000000000004">
      <c r="A23" s="82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87919</v>
      </c>
      <c r="I23" s="52">
        <f>IFERROR(VLOOKUP($A23, ワクチン一般接種!$A:$G, I$4, FALSE), 0)</f>
        <v>87919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102">
        <f t="shared" si="0"/>
        <v>44314</v>
      </c>
      <c r="N23" s="53">
        <f t="shared" si="1"/>
        <v>281924</v>
      </c>
      <c r="O23" s="53">
        <f t="shared" si="2"/>
        <v>44268</v>
      </c>
    </row>
    <row r="24" spans="1:15" x14ac:dyDescent="0.55000000000000004">
      <c r="A24" s="82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19207</v>
      </c>
      <c r="I24" s="52">
        <f>IFERROR(VLOOKUP($A24, ワクチン一般接種!$A:$G, I$4, FALSE), 0)</f>
        <v>19207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102">
        <f t="shared" si="0"/>
        <v>44315</v>
      </c>
      <c r="N24" s="53">
        <f t="shared" si="1"/>
        <v>19207</v>
      </c>
      <c r="O24" s="53">
        <f t="shared" si="2"/>
        <v>0</v>
      </c>
    </row>
    <row r="25" spans="1:15" x14ac:dyDescent="0.55000000000000004">
      <c r="A25" s="82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67213</v>
      </c>
      <c r="I25" s="52">
        <f>IFERROR(VLOOKUP($A25, ワクチン一般接種!$A:$G, I$4, FALSE), 0)</f>
        <v>67213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102">
        <f t="shared" si="0"/>
        <v>44316</v>
      </c>
      <c r="N25" s="53">
        <f t="shared" si="1"/>
        <v>294880</v>
      </c>
      <c r="O25" s="53">
        <f t="shared" si="2"/>
        <v>47240</v>
      </c>
    </row>
    <row r="26" spans="1:15" x14ac:dyDescent="0.55000000000000004">
      <c r="A26" s="82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39214</v>
      </c>
      <c r="I26" s="52">
        <f>IFERROR(VLOOKUP($A26, ワクチン一般接種!$A:$G, I$4, FALSE), 0)</f>
        <v>39214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102">
        <f t="shared" si="0"/>
        <v>44317</v>
      </c>
      <c r="N26" s="53">
        <f t="shared" si="1"/>
        <v>39214</v>
      </c>
      <c r="O26" s="53">
        <f t="shared" si="2"/>
        <v>0</v>
      </c>
    </row>
    <row r="27" spans="1:15" x14ac:dyDescent="0.55000000000000004">
      <c r="A27" s="82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24022</v>
      </c>
      <c r="I27" s="52">
        <f>IFERROR(VLOOKUP($A27, ワクチン一般接種!$A:$G, I$4, FALSE), 0)</f>
        <v>24022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102">
        <f t="shared" si="0"/>
        <v>44318</v>
      </c>
      <c r="N27" s="53">
        <f t="shared" si="1"/>
        <v>24022</v>
      </c>
      <c r="O27" s="53">
        <f t="shared" si="2"/>
        <v>0</v>
      </c>
    </row>
    <row r="28" spans="1:15" x14ac:dyDescent="0.55000000000000004">
      <c r="A28" s="82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7996</v>
      </c>
      <c r="I28" s="52">
        <f>IFERROR(VLOOKUP($A28, ワクチン一般接種!$A:$G, I$4, FALSE), 0)</f>
        <v>7159</v>
      </c>
      <c r="J28" s="52">
        <f>IFERROR(VLOOKUP($A28, ワクチン一般接種!$A:$G, J$4, FALSE), 0)</f>
        <v>0</v>
      </c>
      <c r="K28" s="52">
        <f>IFERROR(VLOOKUP($A28, ワクチン一般接種!$A:$G, K$4, FALSE), 0)</f>
        <v>837</v>
      </c>
      <c r="L28" s="52">
        <f>IFERROR(VLOOKUP($A28, ワクチン一般接種!$A:$G, L$4, FALSE), 0)</f>
        <v>0</v>
      </c>
      <c r="M28" s="102">
        <f t="shared" si="0"/>
        <v>44319</v>
      </c>
      <c r="N28" s="53">
        <f t="shared" si="1"/>
        <v>7159</v>
      </c>
      <c r="O28" s="53">
        <f t="shared" si="2"/>
        <v>837</v>
      </c>
    </row>
    <row r="29" spans="1:15" x14ac:dyDescent="0.55000000000000004">
      <c r="A29" s="82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8899</v>
      </c>
      <c r="I29" s="52">
        <f>IFERROR(VLOOKUP($A29, ワクチン一般接種!$A:$G, I$4, FALSE), 0)</f>
        <v>8117</v>
      </c>
      <c r="J29" s="52">
        <f>IFERROR(VLOOKUP($A29, ワクチン一般接種!$A:$G, J$4, FALSE), 0)</f>
        <v>0</v>
      </c>
      <c r="K29" s="52">
        <f>IFERROR(VLOOKUP($A29, ワクチン一般接種!$A:$G, K$4, FALSE), 0)</f>
        <v>782</v>
      </c>
      <c r="L29" s="52">
        <f>IFERROR(VLOOKUP($A29, ワクチン一般接種!$A:$G, L$4, FALSE), 0)</f>
        <v>0</v>
      </c>
      <c r="M29" s="102">
        <f t="shared" si="0"/>
        <v>44320</v>
      </c>
      <c r="N29" s="53">
        <f t="shared" si="1"/>
        <v>8117</v>
      </c>
      <c r="O29" s="53">
        <f t="shared" si="2"/>
        <v>782</v>
      </c>
    </row>
    <row r="30" spans="1:15" x14ac:dyDescent="0.55000000000000004">
      <c r="A30" s="82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10266</v>
      </c>
      <c r="I30" s="52">
        <f>IFERROR(VLOOKUP($A30, ワクチン一般接種!$A:$G, I$4, FALSE), 0)</f>
        <v>9390</v>
      </c>
      <c r="J30" s="52">
        <f>IFERROR(VLOOKUP($A30, ワクチン一般接種!$A:$G, J$4, FALSE), 0)</f>
        <v>0</v>
      </c>
      <c r="K30" s="52">
        <f>IFERROR(VLOOKUP($A30, ワクチン一般接種!$A:$G, K$4, FALSE), 0)</f>
        <v>876</v>
      </c>
      <c r="L30" s="52">
        <f>IFERROR(VLOOKUP($A30, ワクチン一般接種!$A:$G, L$4, FALSE), 0)</f>
        <v>0</v>
      </c>
      <c r="M30" s="102">
        <f t="shared" si="0"/>
        <v>44321</v>
      </c>
      <c r="N30" s="53">
        <f t="shared" si="1"/>
        <v>9390</v>
      </c>
      <c r="O30" s="53">
        <f t="shared" si="2"/>
        <v>876</v>
      </c>
    </row>
    <row r="31" spans="1:15" x14ac:dyDescent="0.55000000000000004">
      <c r="A31" s="82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50731</v>
      </c>
      <c r="I31" s="52">
        <f>IFERROR(VLOOKUP($A31, ワクチン一般接種!$A:$G, I$4, FALSE), 0)</f>
        <v>43213</v>
      </c>
      <c r="J31" s="52">
        <f>IFERROR(VLOOKUP($A31, ワクチン一般接種!$A:$G, J$4, FALSE), 0)</f>
        <v>0</v>
      </c>
      <c r="K31" s="52">
        <f>IFERROR(VLOOKUP($A31, ワクチン一般接種!$A:$G, K$4, FALSE), 0)</f>
        <v>7518</v>
      </c>
      <c r="L31" s="52">
        <f>IFERROR(VLOOKUP($A31, ワクチン一般接種!$A:$G, L$4, FALSE), 0)</f>
        <v>0</v>
      </c>
      <c r="M31" s="102">
        <f t="shared" si="0"/>
        <v>44322</v>
      </c>
      <c r="N31" s="53">
        <f t="shared" si="1"/>
        <v>312191</v>
      </c>
      <c r="O31" s="53">
        <f t="shared" si="2"/>
        <v>70454</v>
      </c>
    </row>
    <row r="32" spans="1:15" x14ac:dyDescent="0.55000000000000004">
      <c r="A32" s="82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51753</v>
      </c>
      <c r="I32" s="52">
        <f>IFERROR(VLOOKUP($A32, ワクチン一般接種!$A:$G, I$4, FALSE), 0)</f>
        <v>42853</v>
      </c>
      <c r="J32" s="52">
        <f>IFERROR(VLOOKUP($A32, ワクチン一般接種!$A:$G, J$4, FALSE), 0)</f>
        <v>0</v>
      </c>
      <c r="K32" s="52">
        <f>IFERROR(VLOOKUP($A32, ワクチン一般接種!$A:$G, K$4, FALSE), 0)</f>
        <v>8900</v>
      </c>
      <c r="L32" s="52">
        <f>IFERROR(VLOOKUP($A32, ワクチン一般接種!$A:$G, L$4, FALSE), 0)</f>
        <v>0</v>
      </c>
      <c r="M32" s="102">
        <f t="shared" si="0"/>
        <v>44323</v>
      </c>
      <c r="N32" s="53">
        <f t="shared" si="1"/>
        <v>140018</v>
      </c>
      <c r="O32" s="53">
        <f t="shared" si="2"/>
        <v>52079</v>
      </c>
    </row>
    <row r="33" spans="1:15" x14ac:dyDescent="0.55000000000000004">
      <c r="A33" s="82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66096</v>
      </c>
      <c r="I33" s="52">
        <f>IFERROR(VLOOKUP($A33, ワクチン一般接種!$A:$G, I$4, FALSE), 0)</f>
        <v>59263</v>
      </c>
      <c r="J33" s="52">
        <f>IFERROR(VLOOKUP($A33, ワクチン一般接種!$A:$G, J$4, FALSE), 0)</f>
        <v>0</v>
      </c>
      <c r="K33" s="52">
        <f>IFERROR(VLOOKUP($A33, ワクチン一般接種!$A:$G, K$4, FALSE), 0)</f>
        <v>6833</v>
      </c>
      <c r="L33" s="52">
        <f>IFERROR(VLOOKUP($A33, ワクチン一般接種!$A:$G, L$4, FALSE), 0)</f>
        <v>0</v>
      </c>
      <c r="M33" s="102">
        <f t="shared" si="0"/>
        <v>44324</v>
      </c>
      <c r="N33" s="53">
        <f t="shared" si="1"/>
        <v>59263</v>
      </c>
      <c r="O33" s="53">
        <f t="shared" si="2"/>
        <v>6833</v>
      </c>
    </row>
    <row r="34" spans="1:15" x14ac:dyDescent="0.55000000000000004">
      <c r="A34" s="82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80299</v>
      </c>
      <c r="I34" s="52">
        <f>IFERROR(VLOOKUP($A34, ワクチン一般接種!$A:$G, I$4, FALSE), 0)</f>
        <v>72374</v>
      </c>
      <c r="J34" s="52">
        <f>IFERROR(VLOOKUP($A34, ワクチン一般接種!$A:$G, J$4, FALSE), 0)</f>
        <v>0</v>
      </c>
      <c r="K34" s="52">
        <f>IFERROR(VLOOKUP($A34, ワクチン一般接種!$A:$G, K$4, FALSE), 0)</f>
        <v>7925</v>
      </c>
      <c r="L34" s="52">
        <f>IFERROR(VLOOKUP($A34, ワクチン一般接種!$A:$G, L$4, FALSE), 0)</f>
        <v>0</v>
      </c>
      <c r="M34" s="102">
        <f t="shared" si="0"/>
        <v>44325</v>
      </c>
      <c r="N34" s="53">
        <f t="shared" si="1"/>
        <v>72374</v>
      </c>
      <c r="O34" s="53">
        <f t="shared" si="2"/>
        <v>7925</v>
      </c>
    </row>
    <row r="35" spans="1:15" x14ac:dyDescent="0.55000000000000004">
      <c r="A35" s="82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122058</v>
      </c>
      <c r="I35" s="52">
        <f>IFERROR(VLOOKUP($A35, ワクチン一般接種!$A:$G, I$4, FALSE), 0)</f>
        <v>98981</v>
      </c>
      <c r="J35" s="52">
        <f>IFERROR(VLOOKUP($A35, ワクチン一般接種!$A:$G, J$4, FALSE), 0)</f>
        <v>0</v>
      </c>
      <c r="K35" s="52">
        <f>IFERROR(VLOOKUP($A35, ワクチン一般接種!$A:$G, K$4, FALSE), 0)</f>
        <v>23077</v>
      </c>
      <c r="L35" s="52">
        <f>IFERROR(VLOOKUP($A35, ワクチン一般接種!$A:$G, L$4, FALSE), 0)</f>
        <v>0</v>
      </c>
      <c r="M35" s="102">
        <f t="shared" si="0"/>
        <v>44326</v>
      </c>
      <c r="N35" s="53">
        <f t="shared" si="1"/>
        <v>254236</v>
      </c>
      <c r="O35" s="53">
        <f t="shared" si="2"/>
        <v>91326</v>
      </c>
    </row>
    <row r="36" spans="1:15" x14ac:dyDescent="0.55000000000000004">
      <c r="A36" s="82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158780</v>
      </c>
      <c r="I36" s="52">
        <f>IFERROR(VLOOKUP($A36, ワクチン一般接種!$A:$G, I$4, FALSE), 0)</f>
        <v>122526</v>
      </c>
      <c r="J36" s="52">
        <f>IFERROR(VLOOKUP($A36, ワクチン一般接種!$A:$G, J$4, FALSE), 0)</f>
        <v>0</v>
      </c>
      <c r="K36" s="52">
        <f>IFERROR(VLOOKUP($A36, ワクチン一般接種!$A:$G, K$4, FALSE), 0)</f>
        <v>36254</v>
      </c>
      <c r="L36" s="52">
        <f>IFERROR(VLOOKUP($A36, ワクチン一般接種!$A:$G, L$4, FALSE), 0)</f>
        <v>0</v>
      </c>
      <c r="M36" s="102">
        <f t="shared" si="0"/>
        <v>44327</v>
      </c>
      <c r="N36" s="53">
        <f t="shared" si="1"/>
        <v>212813</v>
      </c>
      <c r="O36" s="53">
        <f t="shared" si="2"/>
        <v>114705</v>
      </c>
    </row>
    <row r="37" spans="1:15" x14ac:dyDescent="0.55000000000000004">
      <c r="A37" s="82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196981</v>
      </c>
      <c r="I37" s="52">
        <f>IFERROR(VLOOKUP($A37, ワクチン一般接種!$A:$G, I$4, FALSE), 0)</f>
        <v>153411</v>
      </c>
      <c r="J37" s="52">
        <f>IFERROR(VLOOKUP($A37, ワクチン一般接種!$A:$G, J$4, FALSE), 0)</f>
        <v>0</v>
      </c>
      <c r="K37" s="52">
        <f>IFERROR(VLOOKUP($A37, ワクチン一般接種!$A:$G, K$4, FALSE), 0)</f>
        <v>43570</v>
      </c>
      <c r="L37" s="52">
        <f>IFERROR(VLOOKUP($A37, ワクチン一般接種!$A:$G, L$4, FALSE), 0)</f>
        <v>0</v>
      </c>
      <c r="M37" s="102">
        <f t="shared" si="0"/>
        <v>44328</v>
      </c>
      <c r="N37" s="53">
        <f t="shared" si="1"/>
        <v>236370</v>
      </c>
      <c r="O37" s="53">
        <f t="shared" si="2"/>
        <v>142331</v>
      </c>
    </row>
    <row r="38" spans="1:15" x14ac:dyDescent="0.55000000000000004">
      <c r="A38" s="82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193210</v>
      </c>
      <c r="I38" s="52">
        <f>IFERROR(VLOOKUP($A38, ワクチン一般接種!$A:$G, I$4, FALSE), 0)</f>
        <v>150759</v>
      </c>
      <c r="J38" s="52">
        <f>IFERROR(VLOOKUP($A38, ワクチン一般接種!$A:$G, J$4, FALSE), 0)</f>
        <v>0</v>
      </c>
      <c r="K38" s="52">
        <f>IFERROR(VLOOKUP($A38, ワクチン一般接種!$A:$G, K$4, FALSE), 0)</f>
        <v>42451</v>
      </c>
      <c r="L38" s="52">
        <f>IFERROR(VLOOKUP($A38, ワクチン一般接種!$A:$G, L$4, FALSE), 0)</f>
        <v>0</v>
      </c>
      <c r="M38" s="102">
        <f t="shared" si="0"/>
        <v>44329</v>
      </c>
      <c r="N38" s="53">
        <f t="shared" si="1"/>
        <v>244188</v>
      </c>
      <c r="O38" s="53">
        <f t="shared" si="2"/>
        <v>168161</v>
      </c>
    </row>
    <row r="39" spans="1:15" x14ac:dyDescent="0.55000000000000004">
      <c r="A39" s="82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167499</v>
      </c>
      <c r="I39" s="52">
        <f>IFERROR(VLOOKUP($A39, ワクチン一般接種!$A:$G, I$4, FALSE), 0)</f>
        <v>129051</v>
      </c>
      <c r="J39" s="52">
        <f>IFERROR(VLOOKUP($A39, ワクチン一般接種!$A:$G, J$4, FALSE), 0)</f>
        <v>0</v>
      </c>
      <c r="K39" s="52">
        <f>IFERROR(VLOOKUP($A39, ワクチン一般接種!$A:$G, K$4, FALSE), 0)</f>
        <v>38448</v>
      </c>
      <c r="L39" s="52">
        <f>IFERROR(VLOOKUP($A39, ワクチン一般接種!$A:$G, L$4, FALSE), 0)</f>
        <v>0</v>
      </c>
      <c r="M39" s="102">
        <f t="shared" si="0"/>
        <v>44330</v>
      </c>
      <c r="N39" s="53">
        <f t="shared" si="1"/>
        <v>228544</v>
      </c>
      <c r="O39" s="53">
        <f t="shared" si="2"/>
        <v>181833</v>
      </c>
    </row>
    <row r="40" spans="1:15" x14ac:dyDescent="0.55000000000000004">
      <c r="A40" s="82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164826</v>
      </c>
      <c r="I40" s="52">
        <f>IFERROR(VLOOKUP($A40, ワクチン一般接種!$A:$G, I$4, FALSE), 0)</f>
        <v>135250</v>
      </c>
      <c r="J40" s="52">
        <f>IFERROR(VLOOKUP($A40, ワクチン一般接種!$A:$G, J$4, FALSE), 0)</f>
        <v>0</v>
      </c>
      <c r="K40" s="52">
        <f>IFERROR(VLOOKUP($A40, ワクチン一般接種!$A:$G, K$4, FALSE), 0)</f>
        <v>29576</v>
      </c>
      <c r="L40" s="52">
        <f>IFERROR(VLOOKUP($A40, ワクチン一般接種!$A:$G, L$4, FALSE), 0)</f>
        <v>0</v>
      </c>
      <c r="M40" s="102">
        <f t="shared" si="0"/>
        <v>44331</v>
      </c>
      <c r="N40" s="53">
        <f t="shared" si="1"/>
        <v>135250</v>
      </c>
      <c r="O40" s="53">
        <f t="shared" si="2"/>
        <v>29576</v>
      </c>
    </row>
    <row r="41" spans="1:15" x14ac:dyDescent="0.55000000000000004">
      <c r="A41" s="82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205706</v>
      </c>
      <c r="I41" s="52">
        <f>IFERROR(VLOOKUP($A41, ワクチン一般接種!$A:$G, I$4, FALSE), 0)</f>
        <v>185203</v>
      </c>
      <c r="J41" s="52">
        <f>IFERROR(VLOOKUP($A41, ワクチン一般接種!$A:$G, J$4, FALSE), 0)</f>
        <v>0</v>
      </c>
      <c r="K41" s="52">
        <f>IFERROR(VLOOKUP($A41, ワクチン一般接種!$A:$G, K$4, FALSE), 0)</f>
        <v>20503</v>
      </c>
      <c r="L41" s="52">
        <f>IFERROR(VLOOKUP($A41, ワクチン一般接種!$A:$G, L$4, FALSE), 0)</f>
        <v>0</v>
      </c>
      <c r="M41" s="102">
        <f t="shared" si="0"/>
        <v>44332</v>
      </c>
      <c r="N41" s="53">
        <f t="shared" si="1"/>
        <v>185203</v>
      </c>
      <c r="O41" s="53">
        <f t="shared" si="2"/>
        <v>20503</v>
      </c>
    </row>
    <row r="42" spans="1:15" x14ac:dyDescent="0.55000000000000004">
      <c r="A42" s="82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247825</v>
      </c>
      <c r="I42" s="52">
        <f>IFERROR(VLOOKUP($A42, ワクチン一般接種!$A:$G, I$4, FALSE), 0)</f>
        <v>203911</v>
      </c>
      <c r="J42" s="52">
        <f>IFERROR(VLOOKUP($A42, ワクチン一般接種!$A:$G, J$4, FALSE), 0)</f>
        <v>0</v>
      </c>
      <c r="K42" s="52">
        <f>IFERROR(VLOOKUP($A42, ワクチン一般接種!$A:$G, K$4, FALSE), 0)</f>
        <v>43914</v>
      </c>
      <c r="L42" s="52">
        <f>IFERROR(VLOOKUP($A42, ワクチン一般接種!$A:$G, L$4, FALSE), 0)</f>
        <v>0</v>
      </c>
      <c r="M42" s="102">
        <f t="shared" si="0"/>
        <v>44333</v>
      </c>
      <c r="N42" s="53">
        <f t="shared" si="1"/>
        <v>337754</v>
      </c>
      <c r="O42" s="53">
        <f t="shared" si="2"/>
        <v>259637</v>
      </c>
    </row>
    <row r="43" spans="1:15" x14ac:dyDescent="0.55000000000000004">
      <c r="A43" s="82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301691</v>
      </c>
      <c r="I43" s="52">
        <f>IFERROR(VLOOKUP($A43, ワクチン一般接種!$A:$G, I$4, FALSE), 0)</f>
        <v>244247</v>
      </c>
      <c r="J43" s="52">
        <f>IFERROR(VLOOKUP($A43, ワクチン一般接種!$A:$G, J$4, FALSE), 0)</f>
        <v>0</v>
      </c>
      <c r="K43" s="52">
        <f>IFERROR(VLOOKUP($A43, ワクチン一般接種!$A:$G, K$4, FALSE), 0)</f>
        <v>57444</v>
      </c>
      <c r="L43" s="52">
        <f>IFERROR(VLOOKUP($A43, ワクチン一般接種!$A:$G, L$4, FALSE), 0)</f>
        <v>0</v>
      </c>
      <c r="M43" s="102">
        <f t="shared" si="0"/>
        <v>44334</v>
      </c>
      <c r="N43" s="53">
        <f t="shared" si="1"/>
        <v>338824</v>
      </c>
      <c r="O43" s="53">
        <f t="shared" si="2"/>
        <v>213111</v>
      </c>
    </row>
    <row r="44" spans="1:15" x14ac:dyDescent="0.55000000000000004">
      <c r="A44" s="82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357023</v>
      </c>
      <c r="I44" s="52">
        <f>IFERROR(VLOOKUP($A44, ワクチン一般接種!$A:$G, I$4, FALSE), 0)</f>
        <v>297450</v>
      </c>
      <c r="J44" s="52">
        <f>IFERROR(VLOOKUP($A44, ワクチン一般接種!$A:$G, J$4, FALSE), 0)</f>
        <v>0</v>
      </c>
      <c r="K44" s="52">
        <f>IFERROR(VLOOKUP($A44, ワクチン一般接種!$A:$G, K$4, FALSE), 0)</f>
        <v>59573</v>
      </c>
      <c r="L44" s="52">
        <f>IFERROR(VLOOKUP($A44, ワクチン一般接種!$A:$G, L$4, FALSE), 0)</f>
        <v>0</v>
      </c>
      <c r="M44" s="102">
        <f t="shared" si="0"/>
        <v>44335</v>
      </c>
      <c r="N44" s="53">
        <f t="shared" si="1"/>
        <v>385613</v>
      </c>
      <c r="O44" s="53">
        <f t="shared" si="2"/>
        <v>239276</v>
      </c>
    </row>
    <row r="45" spans="1:15" x14ac:dyDescent="0.55000000000000004">
      <c r="A45" s="82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333335</v>
      </c>
      <c r="I45" s="52">
        <f>IFERROR(VLOOKUP($A45, ワクチン一般接種!$A:$G, I$4, FALSE), 0)</f>
        <v>310523</v>
      </c>
      <c r="J45" s="52">
        <f>IFERROR(VLOOKUP($A45, ワクチン一般接種!$A:$G, J$4, FALSE), 0)</f>
        <v>0</v>
      </c>
      <c r="K45" s="52">
        <f>IFERROR(VLOOKUP($A45, ワクチン一般接種!$A:$G, K$4, FALSE), 0)</f>
        <v>22812</v>
      </c>
      <c r="L45" s="52">
        <f>IFERROR(VLOOKUP($A45, ワクチン一般接種!$A:$G, L$4, FALSE), 0)</f>
        <v>0</v>
      </c>
      <c r="M45" s="102">
        <f t="shared" si="0"/>
        <v>44336</v>
      </c>
      <c r="N45" s="53">
        <f t="shared" si="1"/>
        <v>391945</v>
      </c>
      <c r="O45" s="53">
        <f t="shared" si="2"/>
        <v>131923</v>
      </c>
    </row>
    <row r="46" spans="1:15" x14ac:dyDescent="0.55000000000000004">
      <c r="A46" s="82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317141</v>
      </c>
      <c r="I46" s="52">
        <f>IFERROR(VLOOKUP($A46, ワクチン一般接種!$A:$G, I$4, FALSE), 0)</f>
        <v>269075</v>
      </c>
      <c r="J46" s="52">
        <f>IFERROR(VLOOKUP($A46, ワクチン一般接種!$A:$G, J$4, FALSE), 0)</f>
        <v>0</v>
      </c>
      <c r="K46" s="52">
        <f>IFERROR(VLOOKUP($A46, ワクチン一般接種!$A:$G, K$4, FALSE), 0)</f>
        <v>48066</v>
      </c>
      <c r="L46" s="52">
        <f>IFERROR(VLOOKUP($A46, ワクチン一般接種!$A:$G, L$4, FALSE), 0)</f>
        <v>0</v>
      </c>
      <c r="M46" s="102">
        <f t="shared" si="0"/>
        <v>44337</v>
      </c>
      <c r="N46" s="53">
        <f t="shared" si="1"/>
        <v>368993</v>
      </c>
      <c r="O46" s="53">
        <f t="shared" si="2"/>
        <v>197169</v>
      </c>
    </row>
    <row r="47" spans="1:15" x14ac:dyDescent="0.55000000000000004">
      <c r="A47" s="82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318273</v>
      </c>
      <c r="I47" s="52">
        <f>IFERROR(VLOOKUP($A47, ワクチン一般接種!$A:$G, I$4, FALSE), 0)</f>
        <v>279159</v>
      </c>
      <c r="J47" s="52">
        <f>IFERROR(VLOOKUP($A47, ワクチン一般接種!$A:$G, J$4, FALSE), 0)</f>
        <v>0</v>
      </c>
      <c r="K47" s="52">
        <f>IFERROR(VLOOKUP($A47, ワクチン一般接種!$A:$G, K$4, FALSE), 0)</f>
        <v>39114</v>
      </c>
      <c r="L47" s="52">
        <f>IFERROR(VLOOKUP($A47, ワクチン一般接種!$A:$G, L$4, FALSE), 0)</f>
        <v>0</v>
      </c>
      <c r="M47" s="102">
        <f t="shared" si="0"/>
        <v>44338</v>
      </c>
      <c r="N47" s="53">
        <f t="shared" si="1"/>
        <v>279159</v>
      </c>
      <c r="O47" s="53">
        <f t="shared" si="2"/>
        <v>39114</v>
      </c>
    </row>
    <row r="48" spans="1:15" x14ac:dyDescent="0.55000000000000004">
      <c r="A48" s="82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345551</v>
      </c>
      <c r="I48" s="52">
        <f>IFERROR(VLOOKUP($A48, ワクチン一般接種!$A:$G, I$4, FALSE), 0)</f>
        <v>322195</v>
      </c>
      <c r="J48" s="52">
        <f>IFERROR(VLOOKUP($A48, ワクチン一般接種!$A:$G, J$4, FALSE), 0)</f>
        <v>0</v>
      </c>
      <c r="K48" s="52">
        <f>IFERROR(VLOOKUP($A48, ワクチン一般接種!$A:$G, K$4, FALSE), 0)</f>
        <v>23356</v>
      </c>
      <c r="L48" s="52">
        <f>IFERROR(VLOOKUP($A48, ワクチン一般接種!$A:$G, L$4, FALSE), 0)</f>
        <v>0</v>
      </c>
      <c r="M48" s="102">
        <f t="shared" si="0"/>
        <v>44339</v>
      </c>
      <c r="N48" s="53">
        <f t="shared" si="1"/>
        <v>322195</v>
      </c>
      <c r="O48" s="53">
        <f t="shared" si="2"/>
        <v>23356</v>
      </c>
    </row>
    <row r="49" spans="1:15" x14ac:dyDescent="0.55000000000000004">
      <c r="A49" s="82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443335</v>
      </c>
      <c r="I49" s="52">
        <f>IFERROR(VLOOKUP($A49, ワクチン一般接種!$A:$G, I$4, FALSE), 0)</f>
        <v>424094</v>
      </c>
      <c r="J49" s="52">
        <f>IFERROR(VLOOKUP($A49, ワクチン一般接種!$A:$G, J$4, FALSE), 0)</f>
        <v>9832</v>
      </c>
      <c r="K49" s="52">
        <f>IFERROR(VLOOKUP($A49, ワクチン一般接種!$A:$G, K$4, FALSE), 0)</f>
        <v>9409</v>
      </c>
      <c r="L49" s="52">
        <f>IFERROR(VLOOKUP($A49, ワクチン一般接種!$A:$G, L$4, FALSE), 0)</f>
        <v>0</v>
      </c>
      <c r="M49" s="102">
        <f t="shared" si="0"/>
        <v>44340</v>
      </c>
      <c r="N49" s="53">
        <f t="shared" si="1"/>
        <v>570686</v>
      </c>
      <c r="O49" s="53">
        <f t="shared" si="2"/>
        <v>203238</v>
      </c>
    </row>
    <row r="50" spans="1:15" x14ac:dyDescent="0.55000000000000004">
      <c r="A50" s="82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511537</v>
      </c>
      <c r="I50" s="52">
        <f>IFERROR(VLOOKUP($A50, ワクチン一般接種!$A:$G, I$4, FALSE), 0)</f>
        <v>491727</v>
      </c>
      <c r="J50" s="52">
        <f>IFERROR(VLOOKUP($A50, ワクチン一般接種!$A:$G, J$4, FALSE), 0)</f>
        <v>9788</v>
      </c>
      <c r="K50" s="52">
        <f>IFERROR(VLOOKUP($A50, ワクチン一般接種!$A:$G, K$4, FALSE), 0)</f>
        <v>10022</v>
      </c>
      <c r="L50" s="52">
        <f>IFERROR(VLOOKUP($A50, ワクチン一般接種!$A:$G, L$4, FALSE), 0)</f>
        <v>0</v>
      </c>
      <c r="M50" s="102">
        <f t="shared" si="0"/>
        <v>44341</v>
      </c>
      <c r="N50" s="53">
        <f t="shared" si="1"/>
        <v>589105</v>
      </c>
      <c r="O50" s="53">
        <f t="shared" si="2"/>
        <v>62084</v>
      </c>
    </row>
    <row r="51" spans="1:15" x14ac:dyDescent="0.55000000000000004">
      <c r="A51" s="82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569157</v>
      </c>
      <c r="I51" s="52">
        <f>IFERROR(VLOOKUP($A51, ワクチン一般接種!$A:$G, I$4, FALSE), 0)</f>
        <v>546253</v>
      </c>
      <c r="J51" s="52">
        <f>IFERROR(VLOOKUP($A51, ワクチン一般接種!$A:$G, J$4, FALSE), 0)</f>
        <v>11467</v>
      </c>
      <c r="K51" s="52">
        <f>IFERROR(VLOOKUP($A51, ワクチン一般接種!$A:$G, K$4, FALSE), 0)</f>
        <v>11437</v>
      </c>
      <c r="L51" s="52">
        <f>IFERROR(VLOOKUP($A51, ワクチン一般接種!$A:$G, L$4, FALSE), 0)</f>
        <v>0</v>
      </c>
      <c r="M51" s="102">
        <f t="shared" si="0"/>
        <v>44342</v>
      </c>
      <c r="N51" s="53">
        <f t="shared" si="1"/>
        <v>651135</v>
      </c>
      <c r="O51" s="53">
        <f t="shared" si="2"/>
        <v>60611</v>
      </c>
    </row>
    <row r="52" spans="1:15" x14ac:dyDescent="0.55000000000000004">
      <c r="A52" s="82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579677</v>
      </c>
      <c r="I52" s="52">
        <f>IFERROR(VLOOKUP($A52, ワクチン一般接種!$A:$G, I$4, FALSE), 0)</f>
        <v>526492</v>
      </c>
      <c r="J52" s="52">
        <f>IFERROR(VLOOKUP($A52, ワクチン一般接種!$A:$G, J$4, FALSE), 0)</f>
        <v>12392</v>
      </c>
      <c r="K52" s="52">
        <f>IFERROR(VLOOKUP($A52, ワクチン一般接種!$A:$G, K$4, FALSE), 0)</f>
        <v>40793</v>
      </c>
      <c r="L52" s="52">
        <f>IFERROR(VLOOKUP($A52, ワクチン一般接種!$A:$G, L$4, FALSE), 0)</f>
        <v>0</v>
      </c>
      <c r="M52" s="102">
        <f t="shared" si="0"/>
        <v>44343</v>
      </c>
      <c r="N52" s="53">
        <f t="shared" si="1"/>
        <v>623141</v>
      </c>
      <c r="O52" s="53">
        <f t="shared" si="2"/>
        <v>101685</v>
      </c>
    </row>
    <row r="53" spans="1:15" x14ac:dyDescent="0.55000000000000004">
      <c r="A53" s="82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554331</v>
      </c>
      <c r="I53" s="52">
        <f>IFERROR(VLOOKUP($A53, ワクチン一般接種!$A:$G, I$4, FALSE), 0)</f>
        <v>500360</v>
      </c>
      <c r="J53" s="52">
        <f>IFERROR(VLOOKUP($A53, ワクチン一般接種!$A:$G, J$4, FALSE), 0)</f>
        <v>14240</v>
      </c>
      <c r="K53" s="52">
        <f>IFERROR(VLOOKUP($A53, ワクチン一般接種!$A:$G, K$4, FALSE), 0)</f>
        <v>39731</v>
      </c>
      <c r="L53" s="52">
        <f>IFERROR(VLOOKUP($A53, ワクチン一般接種!$A:$G, L$4, FALSE), 0)</f>
        <v>0</v>
      </c>
      <c r="M53" s="102">
        <f t="shared" si="0"/>
        <v>44344</v>
      </c>
      <c r="N53" s="53">
        <f t="shared" si="1"/>
        <v>602341</v>
      </c>
      <c r="O53" s="53">
        <f t="shared" si="2"/>
        <v>116506</v>
      </c>
    </row>
    <row r="54" spans="1:15" x14ac:dyDescent="0.55000000000000004">
      <c r="A54" s="82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520078</v>
      </c>
      <c r="I54" s="52">
        <f>IFERROR(VLOOKUP($A54, ワクチン一般接種!$A:$G, I$4, FALSE), 0)</f>
        <v>448926</v>
      </c>
      <c r="J54" s="52">
        <f>IFERROR(VLOOKUP($A54, ワクチン一般接種!$A:$G, J$4, FALSE), 0)</f>
        <v>15525</v>
      </c>
      <c r="K54" s="52">
        <f>IFERROR(VLOOKUP($A54, ワクチン一般接種!$A:$G, K$4, FALSE), 0)</f>
        <v>55627</v>
      </c>
      <c r="L54" s="52">
        <f>IFERROR(VLOOKUP($A54, ワクチン一般接種!$A:$G, L$4, FALSE), 0)</f>
        <v>0</v>
      </c>
      <c r="M54" s="102">
        <f t="shared" si="0"/>
        <v>44345</v>
      </c>
      <c r="N54" s="53">
        <f t="shared" si="1"/>
        <v>464451</v>
      </c>
      <c r="O54" s="53">
        <f t="shared" si="2"/>
        <v>55627</v>
      </c>
    </row>
    <row r="55" spans="1:15" x14ac:dyDescent="0.55000000000000004">
      <c r="A55" s="82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520122</v>
      </c>
      <c r="I55" s="52">
        <f>IFERROR(VLOOKUP($A55, ワクチン一般接種!$A:$G, I$4, FALSE), 0)</f>
        <v>440389</v>
      </c>
      <c r="J55" s="52">
        <f>IFERROR(VLOOKUP($A55, ワクチン一般接種!$A:$G, J$4, FALSE), 0)</f>
        <v>15904</v>
      </c>
      <c r="K55" s="52">
        <f>IFERROR(VLOOKUP($A55, ワクチン一般接種!$A:$G, K$4, FALSE), 0)</f>
        <v>63829</v>
      </c>
      <c r="L55" s="52">
        <f>IFERROR(VLOOKUP($A55, ワクチン一般接種!$A:$G, L$4, FALSE), 0)</f>
        <v>0</v>
      </c>
      <c r="M55" s="102">
        <f t="shared" si="0"/>
        <v>44346</v>
      </c>
      <c r="N55" s="53">
        <f t="shared" si="1"/>
        <v>456293</v>
      </c>
      <c r="O55" s="53">
        <f t="shared" si="2"/>
        <v>63829</v>
      </c>
    </row>
    <row r="56" spans="1:15" x14ac:dyDescent="0.55000000000000004">
      <c r="A56" s="82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611344</v>
      </c>
      <c r="I56" s="52">
        <f>IFERROR(VLOOKUP($A56, ワクチン一般接種!$A:$G, I$4, FALSE), 0)</f>
        <v>504413</v>
      </c>
      <c r="J56" s="52">
        <f>IFERROR(VLOOKUP($A56, ワクチン一般接種!$A:$G, J$4, FALSE), 0)</f>
        <v>18315</v>
      </c>
      <c r="K56" s="52">
        <f>IFERROR(VLOOKUP($A56, ワクチン一般接種!$A:$G, K$4, FALSE), 0)</f>
        <v>88616</v>
      </c>
      <c r="L56" s="52">
        <f>IFERROR(VLOOKUP($A56, ワクチン一般接種!$A:$G, L$4, FALSE), 0)</f>
        <v>0</v>
      </c>
      <c r="M56" s="102">
        <f t="shared" si="0"/>
        <v>44347</v>
      </c>
      <c r="N56" s="53">
        <f t="shared" si="1"/>
        <v>654733</v>
      </c>
      <c r="O56" s="53">
        <f t="shared" si="2"/>
        <v>229866</v>
      </c>
    </row>
    <row r="57" spans="1:15" x14ac:dyDescent="0.55000000000000004">
      <c r="A57" s="82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729580</v>
      </c>
      <c r="I57" s="52">
        <f>IFERROR(VLOOKUP($A57, ワクチン一般接種!$A:$G, I$4, FALSE), 0)</f>
        <v>605673</v>
      </c>
      <c r="J57" s="52">
        <f>IFERROR(VLOOKUP($A57, ワクチン一般接種!$A:$G, J$4, FALSE), 0)</f>
        <v>19183</v>
      </c>
      <c r="K57" s="52">
        <f>IFERROR(VLOOKUP($A57, ワクチン一般接種!$A:$G, K$4, FALSE), 0)</f>
        <v>104724</v>
      </c>
      <c r="L57" s="52">
        <f>IFERROR(VLOOKUP($A57, ワクチン一般接種!$A:$G, L$4, FALSE), 0)</f>
        <v>0</v>
      </c>
      <c r="M57" s="102">
        <f t="shared" si="0"/>
        <v>44348</v>
      </c>
      <c r="N57" s="53">
        <f t="shared" si="1"/>
        <v>691243</v>
      </c>
      <c r="O57" s="53">
        <f t="shared" si="2"/>
        <v>197394</v>
      </c>
    </row>
    <row r="58" spans="1:15" x14ac:dyDescent="0.55000000000000004">
      <c r="A58" s="82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777119</v>
      </c>
      <c r="I58" s="52">
        <f>IFERROR(VLOOKUP($A58, ワクチン一般接種!$A:$G, I$4, FALSE), 0)</f>
        <v>626012</v>
      </c>
      <c r="J58" s="52">
        <f>IFERROR(VLOOKUP($A58, ワクチン一般接種!$A:$G, J$4, FALSE), 0)</f>
        <v>19620</v>
      </c>
      <c r="K58" s="52">
        <f>IFERROR(VLOOKUP($A58, ワクチン一般接種!$A:$G, K$4, FALSE), 0)</f>
        <v>131487</v>
      </c>
      <c r="L58" s="52">
        <f>IFERROR(VLOOKUP($A58, ワクチン一般接種!$A:$G, L$4, FALSE), 0)</f>
        <v>0</v>
      </c>
      <c r="M58" s="102">
        <f t="shared" si="0"/>
        <v>44349</v>
      </c>
      <c r="N58" s="53">
        <f t="shared" si="1"/>
        <v>717088</v>
      </c>
      <c r="O58" s="53">
        <f t="shared" si="2"/>
        <v>219157</v>
      </c>
    </row>
    <row r="59" spans="1:15" x14ac:dyDescent="0.55000000000000004">
      <c r="A59" s="82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777718</v>
      </c>
      <c r="I59" s="52">
        <f>IFERROR(VLOOKUP($A59, ワクチン一般接種!$A:$G, I$4, FALSE), 0)</f>
        <v>628336</v>
      </c>
      <c r="J59" s="52">
        <f>IFERROR(VLOOKUP($A59, ワクチン一般接種!$A:$G, J$4, FALSE), 0)</f>
        <v>19991</v>
      </c>
      <c r="K59" s="52">
        <f>IFERROR(VLOOKUP($A59, ワクチン一般接種!$A:$G, K$4, FALSE), 0)</f>
        <v>129391</v>
      </c>
      <c r="L59" s="52">
        <f>IFERROR(VLOOKUP($A59, ワクチン一般接種!$A:$G, L$4, FALSE), 0)</f>
        <v>0</v>
      </c>
      <c r="M59" s="102">
        <f t="shared" si="0"/>
        <v>44350</v>
      </c>
      <c r="N59" s="53">
        <f t="shared" si="1"/>
        <v>708093</v>
      </c>
      <c r="O59" s="53">
        <f t="shared" si="2"/>
        <v>212782</v>
      </c>
    </row>
    <row r="60" spans="1:15" x14ac:dyDescent="0.55000000000000004">
      <c r="A60" s="82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741409</v>
      </c>
      <c r="I60" s="52">
        <f>IFERROR(VLOOKUP($A60, ワクチン一般接種!$A:$G, I$4, FALSE), 0)</f>
        <v>611954</v>
      </c>
      <c r="J60" s="52">
        <f>IFERROR(VLOOKUP($A60, ワクチン一般接種!$A:$G, J$4, FALSE), 0)</f>
        <v>20225</v>
      </c>
      <c r="K60" s="52">
        <f>IFERROR(VLOOKUP($A60, ワクチン一般接種!$A:$G, K$4, FALSE), 0)</f>
        <v>109230</v>
      </c>
      <c r="L60" s="52">
        <f>IFERROR(VLOOKUP($A60, ワクチン一般接種!$A:$G, L$4, FALSE), 0)</f>
        <v>0</v>
      </c>
      <c r="M60" s="102">
        <f t="shared" si="0"/>
        <v>44351</v>
      </c>
      <c r="N60" s="53">
        <f t="shared" si="1"/>
        <v>695742</v>
      </c>
      <c r="O60" s="53">
        <f t="shared" si="2"/>
        <v>204870</v>
      </c>
    </row>
    <row r="61" spans="1:15" x14ac:dyDescent="0.55000000000000004">
      <c r="A61" s="82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724061</v>
      </c>
      <c r="I61" s="52">
        <f>IFERROR(VLOOKUP($A61, ワクチン一般接種!$A:$G, I$4, FALSE), 0)</f>
        <v>581598</v>
      </c>
      <c r="J61" s="52">
        <f>IFERROR(VLOOKUP($A61, ワクチン一般接種!$A:$G, J$4, FALSE), 0)</f>
        <v>20377</v>
      </c>
      <c r="K61" s="52">
        <f>IFERROR(VLOOKUP($A61, ワクチン一般接種!$A:$G, K$4, FALSE), 0)</f>
        <v>122086</v>
      </c>
      <c r="L61" s="52">
        <f>IFERROR(VLOOKUP($A61, ワクチン一般接種!$A:$G, L$4, FALSE), 0)</f>
        <v>0</v>
      </c>
      <c r="M61" s="102">
        <f t="shared" si="0"/>
        <v>44352</v>
      </c>
      <c r="N61" s="53">
        <f t="shared" si="1"/>
        <v>601975</v>
      </c>
      <c r="O61" s="53">
        <f t="shared" si="2"/>
        <v>122086</v>
      </c>
    </row>
    <row r="62" spans="1:15" x14ac:dyDescent="0.55000000000000004">
      <c r="A62" s="82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731593</v>
      </c>
      <c r="I62" s="52">
        <f>IFERROR(VLOOKUP($A62, ワクチン一般接種!$A:$G, I$4, FALSE), 0)</f>
        <v>531406</v>
      </c>
      <c r="J62" s="52">
        <f>IFERROR(VLOOKUP($A62, ワクチン一般接種!$A:$G, J$4, FALSE), 0)</f>
        <v>22802</v>
      </c>
      <c r="K62" s="52">
        <f>IFERROR(VLOOKUP($A62, ワクチン一般接種!$A:$G, K$4, FALSE), 0)</f>
        <v>177385</v>
      </c>
      <c r="L62" s="52">
        <f>IFERROR(VLOOKUP($A62, ワクチン一般接種!$A:$G, L$4, FALSE), 0)</f>
        <v>0</v>
      </c>
      <c r="M62" s="102">
        <f t="shared" si="0"/>
        <v>44353</v>
      </c>
      <c r="N62" s="53">
        <f t="shared" si="1"/>
        <v>554208</v>
      </c>
      <c r="O62" s="53">
        <f t="shared" si="2"/>
        <v>177385</v>
      </c>
    </row>
    <row r="63" spans="1:15" x14ac:dyDescent="0.55000000000000004">
      <c r="A63" s="82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821195</v>
      </c>
      <c r="I63" s="52">
        <f>IFERROR(VLOOKUP($A63, ワクチン一般接種!$A:$G, I$4, FALSE), 0)</f>
        <v>613338</v>
      </c>
      <c r="J63" s="52">
        <f>IFERROR(VLOOKUP($A63, ワクチン一般接種!$A:$G, J$4, FALSE), 0)</f>
        <v>28921</v>
      </c>
      <c r="K63" s="52">
        <f>IFERROR(VLOOKUP($A63, ワクチン一般接種!$A:$G, K$4, FALSE), 0)</f>
        <v>178936</v>
      </c>
      <c r="L63" s="52">
        <f>IFERROR(VLOOKUP($A63, ワクチン一般接種!$A:$G, L$4, FALSE), 0)</f>
        <v>0</v>
      </c>
      <c r="M63" s="102">
        <f t="shared" si="0"/>
        <v>44354</v>
      </c>
      <c r="N63" s="53">
        <f t="shared" si="1"/>
        <v>748840</v>
      </c>
      <c r="O63" s="53">
        <f t="shared" si="2"/>
        <v>311692</v>
      </c>
    </row>
    <row r="64" spans="1:15" x14ac:dyDescent="0.55000000000000004">
      <c r="A64" s="82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913046</v>
      </c>
      <c r="I64" s="52">
        <f>IFERROR(VLOOKUP($A64, ワクチン一般接種!$A:$G, I$4, FALSE), 0)</f>
        <v>667307</v>
      </c>
      <c r="J64" s="52">
        <f>IFERROR(VLOOKUP($A64, ワクチン一般接種!$A:$G, J$4, FALSE), 0)</f>
        <v>29110</v>
      </c>
      <c r="K64" s="52">
        <f>IFERROR(VLOOKUP($A64, ワクチン一般接種!$A:$G, K$4, FALSE), 0)</f>
        <v>216629</v>
      </c>
      <c r="L64" s="52">
        <f>IFERROR(VLOOKUP($A64, ワクチン一般接種!$A:$G, L$4, FALSE), 0)</f>
        <v>0</v>
      </c>
      <c r="M64" s="102">
        <f t="shared" si="0"/>
        <v>44355</v>
      </c>
      <c r="N64" s="53">
        <f t="shared" si="1"/>
        <v>769096</v>
      </c>
      <c r="O64" s="53">
        <f t="shared" si="2"/>
        <v>305872</v>
      </c>
    </row>
    <row r="65" spans="1:15" x14ac:dyDescent="0.55000000000000004">
      <c r="A65" s="82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947670</v>
      </c>
      <c r="I65" s="52">
        <f>IFERROR(VLOOKUP($A65, ワクチン一般接種!$A:$G, I$4, FALSE), 0)</f>
        <v>651852</v>
      </c>
      <c r="J65" s="52">
        <f>IFERROR(VLOOKUP($A65, ワクチン一般接種!$A:$G, J$4, FALSE), 0)</f>
        <v>27052</v>
      </c>
      <c r="K65" s="52">
        <f>IFERROR(VLOOKUP($A65, ワクチン一般接種!$A:$G, K$4, FALSE), 0)</f>
        <v>268766</v>
      </c>
      <c r="L65" s="52">
        <f>IFERROR(VLOOKUP($A65, ワクチン一般接種!$A:$G, L$4, FALSE), 0)</f>
        <v>0</v>
      </c>
      <c r="M65" s="102">
        <f t="shared" si="0"/>
        <v>44356</v>
      </c>
      <c r="N65" s="53">
        <f t="shared" si="1"/>
        <v>747645</v>
      </c>
      <c r="O65" s="53">
        <f t="shared" si="2"/>
        <v>367409</v>
      </c>
    </row>
    <row r="66" spans="1:15" x14ac:dyDescent="0.55000000000000004">
      <c r="A66" s="82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948397</v>
      </c>
      <c r="I66" s="52">
        <f>IFERROR(VLOOKUP($A66, ワクチン一般接種!$A:$G, I$4, FALSE), 0)</f>
        <v>636492</v>
      </c>
      <c r="J66" s="52">
        <f>IFERROR(VLOOKUP($A66, ワクチン一般接種!$A:$G, J$4, FALSE), 0)</f>
        <v>28722</v>
      </c>
      <c r="K66" s="52">
        <f>IFERROR(VLOOKUP($A66, ワクチン一般接種!$A:$G, K$4, FALSE), 0)</f>
        <v>283183</v>
      </c>
      <c r="L66" s="52">
        <f>IFERROR(VLOOKUP($A66, ワクチン一般接種!$A:$G, L$4, FALSE), 0)</f>
        <v>0</v>
      </c>
      <c r="M66" s="102">
        <f t="shared" si="0"/>
        <v>44357</v>
      </c>
      <c r="N66" s="53">
        <f t="shared" si="1"/>
        <v>719183</v>
      </c>
      <c r="O66" s="53">
        <f t="shared" si="2"/>
        <v>365805</v>
      </c>
    </row>
    <row r="67" spans="1:15" x14ac:dyDescent="0.55000000000000004">
      <c r="A67" s="82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919404</v>
      </c>
      <c r="I67" s="52">
        <f>IFERROR(VLOOKUP($A67, ワクチン一般接種!$A:$G, I$4, FALSE), 0)</f>
        <v>640777</v>
      </c>
      <c r="J67" s="52">
        <f>IFERROR(VLOOKUP($A67, ワクチン一般接種!$A:$G, J$4, FALSE), 0)</f>
        <v>28789</v>
      </c>
      <c r="K67" s="52">
        <f>IFERROR(VLOOKUP($A67, ワクチン一般接種!$A:$G, K$4, FALSE), 0)</f>
        <v>249838</v>
      </c>
      <c r="L67" s="52">
        <f>IFERROR(VLOOKUP($A67, ワクチン一般接種!$A:$G, L$4, FALSE), 0)</f>
        <v>0</v>
      </c>
      <c r="M67" s="102">
        <f t="shared" si="0"/>
        <v>44358</v>
      </c>
      <c r="N67" s="53">
        <f t="shared" si="1"/>
        <v>726069</v>
      </c>
      <c r="O67" s="53">
        <f t="shared" si="2"/>
        <v>341318</v>
      </c>
    </row>
    <row r="68" spans="1:15" x14ac:dyDescent="0.55000000000000004">
      <c r="A68" s="82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905158</v>
      </c>
      <c r="I68" s="52">
        <f>IFERROR(VLOOKUP($A68, ワクチン一般接種!$A:$G, I$4, FALSE), 0)</f>
        <v>606773</v>
      </c>
      <c r="J68" s="52">
        <f>IFERROR(VLOOKUP($A68, ワクチン一般接種!$A:$G, J$4, FALSE), 0)</f>
        <v>32792</v>
      </c>
      <c r="K68" s="52">
        <f>IFERROR(VLOOKUP($A68, ワクチン一般接種!$A:$G, K$4, FALSE), 0)</f>
        <v>265593</v>
      </c>
      <c r="L68" s="52">
        <f>IFERROR(VLOOKUP($A68, ワクチン一般接種!$A:$G, L$4, FALSE), 0)</f>
        <v>0</v>
      </c>
      <c r="M68" s="102">
        <f t="shared" si="0"/>
        <v>44359</v>
      </c>
      <c r="N68" s="53">
        <f t="shared" si="1"/>
        <v>639565</v>
      </c>
      <c r="O68" s="53">
        <f t="shared" si="2"/>
        <v>265593</v>
      </c>
    </row>
    <row r="69" spans="1:15" x14ac:dyDescent="0.55000000000000004">
      <c r="A69" s="82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896702</v>
      </c>
      <c r="I69" s="52">
        <f>IFERROR(VLOOKUP($A69, ワクチン一般接種!$A:$G, I$4, FALSE), 0)</f>
        <v>550772</v>
      </c>
      <c r="J69" s="52">
        <f>IFERROR(VLOOKUP($A69, ワクチン一般接種!$A:$G, J$4, FALSE), 0)</f>
        <v>33626</v>
      </c>
      <c r="K69" s="52">
        <f>IFERROR(VLOOKUP($A69, ワクチン一般接種!$A:$G, K$4, FALSE), 0)</f>
        <v>312304</v>
      </c>
      <c r="L69" s="52">
        <f>IFERROR(VLOOKUP($A69, ワクチン一般接種!$A:$G, L$4, FALSE), 0)</f>
        <v>0</v>
      </c>
      <c r="M69" s="102">
        <f t="shared" si="0"/>
        <v>44360</v>
      </c>
      <c r="N69" s="53">
        <f t="shared" si="1"/>
        <v>584398</v>
      </c>
      <c r="O69" s="53">
        <f t="shared" si="2"/>
        <v>312304</v>
      </c>
    </row>
    <row r="70" spans="1:15" x14ac:dyDescent="0.55000000000000004">
      <c r="A70" s="82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974695</v>
      </c>
      <c r="I70" s="52">
        <f>IFERROR(VLOOKUP($A70, ワクチン一般接種!$A:$G, I$4, FALSE), 0)</f>
        <v>548725</v>
      </c>
      <c r="J70" s="52">
        <f>IFERROR(VLOOKUP($A70, ワクチン一般接種!$A:$G, J$4, FALSE), 0)</f>
        <v>29352</v>
      </c>
      <c r="K70" s="52">
        <f>IFERROR(VLOOKUP($A70, ワクチン一般接種!$A:$G, K$4, FALSE), 0)</f>
        <v>396618</v>
      </c>
      <c r="L70" s="52">
        <f>IFERROR(VLOOKUP($A70, ワクチン一般接種!$A:$G, L$4, FALSE), 0)</f>
        <v>0</v>
      </c>
      <c r="M70" s="102">
        <f t="shared" si="0"/>
        <v>44361</v>
      </c>
      <c r="N70" s="53">
        <f t="shared" si="1"/>
        <v>669506</v>
      </c>
      <c r="O70" s="53">
        <f t="shared" si="2"/>
        <v>520154</v>
      </c>
    </row>
    <row r="71" spans="1:15" x14ac:dyDescent="0.55000000000000004">
      <c r="A71" s="82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1080223</v>
      </c>
      <c r="I71" s="52">
        <f>IFERROR(VLOOKUP($A71, ワクチン一般接種!$A:$G, I$4, FALSE), 0)</f>
        <v>593205</v>
      </c>
      <c r="J71" s="52">
        <f>IFERROR(VLOOKUP($A71, ワクチン一般接種!$A:$G, J$4, FALSE), 0)</f>
        <v>29259</v>
      </c>
      <c r="K71" s="52">
        <f>IFERROR(VLOOKUP($A71, ワクチン一般接種!$A:$G, K$4, FALSE), 0)</f>
        <v>457759</v>
      </c>
      <c r="L71" s="52">
        <f>IFERROR(VLOOKUP($A71, ワクチン一般接種!$A:$G, L$4, FALSE), 0)</f>
        <v>0</v>
      </c>
      <c r="M71" s="102">
        <f t="shared" si="0"/>
        <v>44362</v>
      </c>
      <c r="N71" s="53">
        <f t="shared" ref="N71:N134" si="3">IF($A71="", "", D71+E71+I71+J71)</f>
        <v>665879</v>
      </c>
      <c r="O71" s="53">
        <f t="shared" ref="O71:O134" si="4">IF($A71="", "", F71+G71+K71+L71)</f>
        <v>529707</v>
      </c>
    </row>
    <row r="72" spans="1:15" x14ac:dyDescent="0.55000000000000004">
      <c r="A72" s="82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1114916</v>
      </c>
      <c r="I72" s="52">
        <f>IFERROR(VLOOKUP($A72, ワクチン一般接種!$A:$G, I$4, FALSE), 0)</f>
        <v>574035</v>
      </c>
      <c r="J72" s="52">
        <f>IFERROR(VLOOKUP($A72, ワクチン一般接種!$A:$G, J$4, FALSE), 0)</f>
        <v>30046</v>
      </c>
      <c r="K72" s="52">
        <f>IFERROR(VLOOKUP($A72, ワクチン一般接種!$A:$G, K$4, FALSE), 0)</f>
        <v>510835</v>
      </c>
      <c r="L72" s="52">
        <f>IFERROR(VLOOKUP($A72, ワクチン一般接種!$A:$G, L$4, FALSE), 0)</f>
        <v>0</v>
      </c>
      <c r="M72" s="102">
        <f t="shared" ref="M72:M135" si="5">A72</f>
        <v>44363</v>
      </c>
      <c r="N72" s="53">
        <f t="shared" si="3"/>
        <v>650775</v>
      </c>
      <c r="O72" s="53">
        <f t="shared" si="4"/>
        <v>582876</v>
      </c>
    </row>
    <row r="73" spans="1:15" x14ac:dyDescent="0.55000000000000004">
      <c r="A73" s="82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1112900</v>
      </c>
      <c r="I73" s="52">
        <f>IFERROR(VLOOKUP($A73, ワクチン一般接種!$A:$G, I$4, FALSE), 0)</f>
        <v>582650</v>
      </c>
      <c r="J73" s="52">
        <f>IFERROR(VLOOKUP($A73, ワクチン一般接種!$A:$G, J$4, FALSE), 0)</f>
        <v>31258</v>
      </c>
      <c r="K73" s="52">
        <f>IFERROR(VLOOKUP($A73, ワクチン一般接種!$A:$G, K$4, FALSE), 0)</f>
        <v>498992</v>
      </c>
      <c r="L73" s="52">
        <f>IFERROR(VLOOKUP($A73, ワクチン一般接種!$A:$G, L$4, FALSE), 0)</f>
        <v>0</v>
      </c>
      <c r="M73" s="102">
        <f t="shared" si="5"/>
        <v>44364</v>
      </c>
      <c r="N73" s="53">
        <f t="shared" si="3"/>
        <v>665445</v>
      </c>
      <c r="O73" s="53">
        <f t="shared" si="4"/>
        <v>576785</v>
      </c>
    </row>
    <row r="74" spans="1:15" x14ac:dyDescent="0.55000000000000004">
      <c r="A74" s="82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1062583</v>
      </c>
      <c r="I74" s="52">
        <f>IFERROR(VLOOKUP($A74, ワクチン一般接種!$A:$G, I$4, FALSE), 0)</f>
        <v>559586</v>
      </c>
      <c r="J74" s="52">
        <f>IFERROR(VLOOKUP($A74, ワクチン一般接種!$A:$G, J$4, FALSE), 0)</f>
        <v>28968</v>
      </c>
      <c r="K74" s="52">
        <f>IFERROR(VLOOKUP($A74, ワクチン一般接種!$A:$G, K$4, FALSE), 0)</f>
        <v>474029</v>
      </c>
      <c r="L74" s="52">
        <f>IFERROR(VLOOKUP($A74, ワクチン一般接種!$A:$G, L$4, FALSE), 0)</f>
        <v>0</v>
      </c>
      <c r="M74" s="102">
        <f t="shared" si="5"/>
        <v>44365</v>
      </c>
      <c r="N74" s="53">
        <f t="shared" si="3"/>
        <v>640811</v>
      </c>
      <c r="O74" s="53">
        <f t="shared" si="4"/>
        <v>547720</v>
      </c>
    </row>
    <row r="75" spans="1:15" x14ac:dyDescent="0.55000000000000004">
      <c r="A75" s="82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1060937</v>
      </c>
      <c r="I75" s="52">
        <f>IFERROR(VLOOKUP($A75, ワクチン一般接種!$A:$G, I$4, FALSE), 0)</f>
        <v>596492</v>
      </c>
      <c r="J75" s="52">
        <f>IFERROR(VLOOKUP($A75, ワクチン一般接種!$A:$G, J$4, FALSE), 0)</f>
        <v>36690</v>
      </c>
      <c r="K75" s="52">
        <f>IFERROR(VLOOKUP($A75, ワクチン一般接種!$A:$G, K$4, FALSE), 0)</f>
        <v>427755</v>
      </c>
      <c r="L75" s="52">
        <f>IFERROR(VLOOKUP($A75, ワクチン一般接種!$A:$G, L$4, FALSE), 0)</f>
        <v>0</v>
      </c>
      <c r="M75" s="102">
        <f t="shared" si="5"/>
        <v>44366</v>
      </c>
      <c r="N75" s="53">
        <f t="shared" si="3"/>
        <v>633182</v>
      </c>
      <c r="O75" s="53">
        <f t="shared" si="4"/>
        <v>427755</v>
      </c>
    </row>
    <row r="76" spans="1:15" x14ac:dyDescent="0.55000000000000004">
      <c r="A76" s="82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1065999</v>
      </c>
      <c r="I76" s="52">
        <f>IFERROR(VLOOKUP($A76, ワクチン一般接種!$A:$G, I$4, FALSE), 0)</f>
        <v>595573</v>
      </c>
      <c r="J76" s="52">
        <f>IFERROR(VLOOKUP($A76, ワクチン一般接種!$A:$G, J$4, FALSE), 0)</f>
        <v>38974</v>
      </c>
      <c r="K76" s="52">
        <f>IFERROR(VLOOKUP($A76, ワクチン一般接種!$A:$G, K$4, FALSE), 0)</f>
        <v>431452</v>
      </c>
      <c r="L76" s="52">
        <f>IFERROR(VLOOKUP($A76, ワクチン一般接種!$A:$G, L$4, FALSE), 0)</f>
        <v>0</v>
      </c>
      <c r="M76" s="102">
        <f t="shared" si="5"/>
        <v>44367</v>
      </c>
      <c r="N76" s="53">
        <f t="shared" si="3"/>
        <v>634547</v>
      </c>
      <c r="O76" s="53">
        <f t="shared" si="4"/>
        <v>431452</v>
      </c>
    </row>
    <row r="77" spans="1:15" x14ac:dyDescent="0.55000000000000004">
      <c r="A77" s="82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1096077</v>
      </c>
      <c r="I77" s="52">
        <f>IFERROR(VLOOKUP($A77, ワクチン一般接種!$A:$G, I$4, FALSE), 0)</f>
        <v>572007</v>
      </c>
      <c r="J77" s="52">
        <f>IFERROR(VLOOKUP($A77, ワクチン一般接種!$A:$G, J$4, FALSE), 0)</f>
        <v>38012</v>
      </c>
      <c r="K77" s="52">
        <f>IFERROR(VLOOKUP($A77, ワクチン一般接種!$A:$G, K$4, FALSE), 0)</f>
        <v>482836</v>
      </c>
      <c r="L77" s="52">
        <f>IFERROR(VLOOKUP($A77, ワクチン一般接種!$A:$G, L$4, FALSE), 0)</f>
        <v>3222</v>
      </c>
      <c r="M77" s="102">
        <f t="shared" si="5"/>
        <v>44368</v>
      </c>
      <c r="N77" s="53">
        <f t="shared" si="3"/>
        <v>685016</v>
      </c>
      <c r="O77" s="53">
        <f t="shared" si="4"/>
        <v>609841</v>
      </c>
    </row>
    <row r="78" spans="1:15" x14ac:dyDescent="0.55000000000000004">
      <c r="A78" s="82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1213305</v>
      </c>
      <c r="I78" s="52">
        <f>IFERROR(VLOOKUP($A78, ワクチン一般接種!$A:$G, I$4, FALSE), 0)</f>
        <v>591175</v>
      </c>
      <c r="J78" s="52">
        <f>IFERROR(VLOOKUP($A78, ワクチン一般接種!$A:$G, J$4, FALSE), 0)</f>
        <v>38814</v>
      </c>
      <c r="K78" s="52">
        <f>IFERROR(VLOOKUP($A78, ワクチン一般接種!$A:$G, K$4, FALSE), 0)</f>
        <v>580584</v>
      </c>
      <c r="L78" s="52">
        <f>IFERROR(VLOOKUP($A78, ワクチン一般接種!$A:$G, L$4, FALSE), 0)</f>
        <v>2732</v>
      </c>
      <c r="M78" s="102">
        <f t="shared" si="5"/>
        <v>44369</v>
      </c>
      <c r="N78" s="53">
        <f t="shared" si="3"/>
        <v>676408</v>
      </c>
      <c r="O78" s="53">
        <f t="shared" si="4"/>
        <v>631032</v>
      </c>
    </row>
    <row r="79" spans="1:15" x14ac:dyDescent="0.55000000000000004">
      <c r="A79" s="82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1233239</v>
      </c>
      <c r="I79" s="52">
        <f>IFERROR(VLOOKUP($A79, ワクチン一般接種!$A:$G, I$4, FALSE), 0)</f>
        <v>592295</v>
      </c>
      <c r="J79" s="52">
        <f>IFERROR(VLOOKUP($A79, ワクチン一般接種!$A:$G, J$4, FALSE), 0)</f>
        <v>37907</v>
      </c>
      <c r="K79" s="52">
        <f>IFERROR(VLOOKUP($A79, ワクチン一般接種!$A:$G, K$4, FALSE), 0)</f>
        <v>599683</v>
      </c>
      <c r="L79" s="52">
        <f>IFERROR(VLOOKUP($A79, ワクチン一般接種!$A:$G, L$4, FALSE), 0)</f>
        <v>3354</v>
      </c>
      <c r="M79" s="102">
        <f t="shared" si="5"/>
        <v>44370</v>
      </c>
      <c r="N79" s="53">
        <f t="shared" si="3"/>
        <v>681856</v>
      </c>
      <c r="O79" s="53">
        <f t="shared" si="4"/>
        <v>662869</v>
      </c>
    </row>
    <row r="80" spans="1:15" x14ac:dyDescent="0.55000000000000004">
      <c r="A80" s="82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1221781</v>
      </c>
      <c r="I80" s="52">
        <f>IFERROR(VLOOKUP($A80, ワクチン一般接種!$A:$G, I$4, FALSE), 0)</f>
        <v>578280</v>
      </c>
      <c r="J80" s="52">
        <f>IFERROR(VLOOKUP($A80, ワクチン一般接種!$A:$G, J$4, FALSE), 0)</f>
        <v>37821</v>
      </c>
      <c r="K80" s="52">
        <f>IFERROR(VLOOKUP($A80, ワクチン一般接種!$A:$G, K$4, FALSE), 0)</f>
        <v>602382</v>
      </c>
      <c r="L80" s="52">
        <f>IFERROR(VLOOKUP($A80, ワクチン一般接種!$A:$G, L$4, FALSE), 0)</f>
        <v>3298</v>
      </c>
      <c r="M80" s="102">
        <f t="shared" si="5"/>
        <v>44371</v>
      </c>
      <c r="N80" s="53">
        <f t="shared" si="3"/>
        <v>661483</v>
      </c>
      <c r="O80" s="53">
        <f t="shared" si="4"/>
        <v>669719</v>
      </c>
    </row>
    <row r="81" spans="1:15" x14ac:dyDescent="0.55000000000000004">
      <c r="A81" s="82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1229584</v>
      </c>
      <c r="I81" s="52">
        <f>IFERROR(VLOOKUP($A81, ワクチン一般接種!$A:$G, I$4, FALSE), 0)</f>
        <v>572328</v>
      </c>
      <c r="J81" s="52">
        <f>IFERROR(VLOOKUP($A81, ワクチン一般接種!$A:$G, J$4, FALSE), 0)</f>
        <v>40452</v>
      </c>
      <c r="K81" s="52">
        <f>IFERROR(VLOOKUP($A81, ワクチン一般接種!$A:$G, K$4, FALSE), 0)</f>
        <v>613044</v>
      </c>
      <c r="L81" s="52">
        <f>IFERROR(VLOOKUP($A81, ワクチン一般接種!$A:$G, L$4, FALSE), 0)</f>
        <v>3760</v>
      </c>
      <c r="M81" s="102">
        <f t="shared" si="5"/>
        <v>44372</v>
      </c>
      <c r="N81" s="53">
        <f t="shared" si="3"/>
        <v>666075</v>
      </c>
      <c r="O81" s="53">
        <f t="shared" si="4"/>
        <v>691864</v>
      </c>
    </row>
    <row r="82" spans="1:15" x14ac:dyDescent="0.55000000000000004">
      <c r="A82" s="82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1223269</v>
      </c>
      <c r="I82" s="52">
        <f>IFERROR(VLOOKUP($A82, ワクチン一般接種!$A:$G, I$4, FALSE), 0)</f>
        <v>604225</v>
      </c>
      <c r="J82" s="52">
        <f>IFERROR(VLOOKUP($A82, ワクチン一般接種!$A:$G, J$4, FALSE), 0)</f>
        <v>48148</v>
      </c>
      <c r="K82" s="52">
        <f>IFERROR(VLOOKUP($A82, ワクチン一般接種!$A:$G, K$4, FALSE), 0)</f>
        <v>567142</v>
      </c>
      <c r="L82" s="52">
        <f>IFERROR(VLOOKUP($A82, ワクチン一般接種!$A:$G, L$4, FALSE), 0)</f>
        <v>3754</v>
      </c>
      <c r="M82" s="102">
        <f t="shared" si="5"/>
        <v>44373</v>
      </c>
      <c r="N82" s="53">
        <f t="shared" si="3"/>
        <v>652373</v>
      </c>
      <c r="O82" s="53">
        <f t="shared" si="4"/>
        <v>570896</v>
      </c>
    </row>
    <row r="83" spans="1:15" x14ac:dyDescent="0.55000000000000004">
      <c r="A83" s="82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1216103</v>
      </c>
      <c r="I83" s="52">
        <f>IFERROR(VLOOKUP($A83, ワクチン一般接種!$A:$G, I$4, FALSE), 0)</f>
        <v>638957</v>
      </c>
      <c r="J83" s="52">
        <f>IFERROR(VLOOKUP($A83, ワクチン一般接種!$A:$G, J$4, FALSE), 0)</f>
        <v>47489</v>
      </c>
      <c r="K83" s="52">
        <f>IFERROR(VLOOKUP($A83, ワクチン一般接種!$A:$G, K$4, FALSE), 0)</f>
        <v>525052</v>
      </c>
      <c r="L83" s="52">
        <f>IFERROR(VLOOKUP($A83, ワクチン一般接種!$A:$G, L$4, FALSE), 0)</f>
        <v>4605</v>
      </c>
      <c r="M83" s="102">
        <f t="shared" si="5"/>
        <v>44374</v>
      </c>
      <c r="N83" s="53">
        <f t="shared" si="3"/>
        <v>686446</v>
      </c>
      <c r="O83" s="53">
        <f t="shared" si="4"/>
        <v>529657</v>
      </c>
    </row>
    <row r="84" spans="1:15" x14ac:dyDescent="0.55000000000000004">
      <c r="A84" s="82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1175599</v>
      </c>
      <c r="I84" s="52">
        <f>IFERROR(VLOOKUP($A84, ワクチン一般接種!$A:$G, I$4, FALSE), 0)</f>
        <v>528946</v>
      </c>
      <c r="J84" s="52">
        <f>IFERROR(VLOOKUP($A84, ワクチン一般接種!$A:$G, J$4, FALSE), 0)</f>
        <v>31919</v>
      </c>
      <c r="K84" s="52">
        <f>IFERROR(VLOOKUP($A84, ワクチン一般接種!$A:$G, K$4, FALSE), 0)</f>
        <v>596218</v>
      </c>
      <c r="L84" s="52">
        <f>IFERROR(VLOOKUP($A84, ワクチン一般接種!$A:$G, L$4, FALSE), 0)</f>
        <v>18516</v>
      </c>
      <c r="M84" s="102">
        <f t="shared" si="5"/>
        <v>44375</v>
      </c>
      <c r="N84" s="53">
        <f t="shared" si="3"/>
        <v>639974</v>
      </c>
      <c r="O84" s="53">
        <f t="shared" si="4"/>
        <v>695280</v>
      </c>
    </row>
    <row r="85" spans="1:15" x14ac:dyDescent="0.55000000000000004">
      <c r="A85" s="82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1266924</v>
      </c>
      <c r="I85" s="52">
        <f>IFERROR(VLOOKUP($A85, ワクチン一般接種!$A:$G, I$4, FALSE), 0)</f>
        <v>561996</v>
      </c>
      <c r="J85" s="52">
        <f>IFERROR(VLOOKUP($A85, ワクチン一般接種!$A:$G, J$4, FALSE), 0)</f>
        <v>34119</v>
      </c>
      <c r="K85" s="52">
        <f>IFERROR(VLOOKUP($A85, ワクチン一般接種!$A:$G, K$4, FALSE), 0)</f>
        <v>651775</v>
      </c>
      <c r="L85" s="52">
        <f>IFERROR(VLOOKUP($A85, ワクチン一般接種!$A:$G, L$4, FALSE), 0)</f>
        <v>19034</v>
      </c>
      <c r="M85" s="102">
        <f t="shared" si="5"/>
        <v>44376</v>
      </c>
      <c r="N85" s="53">
        <f t="shared" si="3"/>
        <v>635551</v>
      </c>
      <c r="O85" s="53">
        <f t="shared" si="4"/>
        <v>725854</v>
      </c>
    </row>
    <row r="86" spans="1:15" x14ac:dyDescent="0.55000000000000004">
      <c r="A86" s="82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1280544</v>
      </c>
      <c r="I86" s="52">
        <f>IFERROR(VLOOKUP($A86, ワクチン一般接種!$A:$G, I$4, FALSE), 0)</f>
        <v>575928</v>
      </c>
      <c r="J86" s="52">
        <f>IFERROR(VLOOKUP($A86, ワクチン一般接種!$A:$G, J$4, FALSE), 0)</f>
        <v>38690</v>
      </c>
      <c r="K86" s="52">
        <f>IFERROR(VLOOKUP($A86, ワクチン一般接種!$A:$G, K$4, FALSE), 0)</f>
        <v>646921</v>
      </c>
      <c r="L86" s="52">
        <f>IFERROR(VLOOKUP($A86, ワクチン一般接種!$A:$G, L$4, FALSE), 0)</f>
        <v>19005</v>
      </c>
      <c r="M86" s="102">
        <f t="shared" si="5"/>
        <v>44377</v>
      </c>
      <c r="N86" s="53">
        <f t="shared" si="3"/>
        <v>646719</v>
      </c>
      <c r="O86" s="53">
        <f t="shared" si="4"/>
        <v>713004</v>
      </c>
    </row>
    <row r="87" spans="1:15" x14ac:dyDescent="0.55000000000000004">
      <c r="A87" s="82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1028852</v>
      </c>
      <c r="I87" s="52">
        <f>IFERROR(VLOOKUP($A87, ワクチン一般接種!$A:$G, I$4, FALSE), 0)</f>
        <v>375049</v>
      </c>
      <c r="J87" s="52">
        <f>IFERROR(VLOOKUP($A87, ワクチン一般接種!$A:$G, J$4, FALSE), 0)</f>
        <v>39142</v>
      </c>
      <c r="K87" s="52">
        <f>IFERROR(VLOOKUP($A87, ワクチン一般接種!$A:$G, K$4, FALSE), 0)</f>
        <v>595070</v>
      </c>
      <c r="L87" s="52">
        <f>IFERROR(VLOOKUP($A87, ワクチン一般接種!$A:$G, L$4, FALSE), 0)</f>
        <v>19591</v>
      </c>
      <c r="M87" s="102">
        <f t="shared" si="5"/>
        <v>44378</v>
      </c>
      <c r="N87" s="53">
        <f t="shared" si="3"/>
        <v>451126</v>
      </c>
      <c r="O87" s="53">
        <f t="shared" si="4"/>
        <v>672523</v>
      </c>
    </row>
    <row r="88" spans="1:15" x14ac:dyDescent="0.55000000000000004">
      <c r="A88" s="82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976856</v>
      </c>
      <c r="I88" s="52">
        <f>IFERROR(VLOOKUP($A88, ワクチン一般接種!$A:$G, I$4, FALSE), 0)</f>
        <v>314370</v>
      </c>
      <c r="J88" s="52">
        <f>IFERROR(VLOOKUP($A88, ワクチン一般接種!$A:$G, J$4, FALSE), 0)</f>
        <v>41008</v>
      </c>
      <c r="K88" s="52">
        <f>IFERROR(VLOOKUP($A88, ワクチン一般接種!$A:$G, K$4, FALSE), 0)</f>
        <v>601999</v>
      </c>
      <c r="L88" s="52">
        <f>IFERROR(VLOOKUP($A88, ワクチン一般接種!$A:$G, L$4, FALSE), 0)</f>
        <v>19479</v>
      </c>
      <c r="M88" s="102">
        <f t="shared" si="5"/>
        <v>44379</v>
      </c>
      <c r="N88" s="53">
        <f t="shared" si="3"/>
        <v>381762</v>
      </c>
      <c r="O88" s="53">
        <f t="shared" si="4"/>
        <v>676918</v>
      </c>
    </row>
    <row r="89" spans="1:15" x14ac:dyDescent="0.55000000000000004">
      <c r="A89" s="82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1258341</v>
      </c>
      <c r="I89" s="52">
        <f>IFERROR(VLOOKUP($A89, ワクチン一般接種!$A:$G, I$4, FALSE), 0)</f>
        <v>612670</v>
      </c>
      <c r="J89" s="52">
        <f>IFERROR(VLOOKUP($A89, ワクチン一般接種!$A:$G, J$4, FALSE), 0)</f>
        <v>57286</v>
      </c>
      <c r="K89" s="52">
        <f>IFERROR(VLOOKUP($A89, ワクチン一般接種!$A:$G, K$4, FALSE), 0)</f>
        <v>568556</v>
      </c>
      <c r="L89" s="52">
        <f>IFERROR(VLOOKUP($A89, ワクチン一般接種!$A:$G, L$4, FALSE), 0)</f>
        <v>19829</v>
      </c>
      <c r="M89" s="102">
        <f t="shared" si="5"/>
        <v>44380</v>
      </c>
      <c r="N89" s="53">
        <f t="shared" si="3"/>
        <v>669956</v>
      </c>
      <c r="O89" s="53">
        <f t="shared" si="4"/>
        <v>588385</v>
      </c>
    </row>
    <row r="90" spans="1:15" x14ac:dyDescent="0.55000000000000004">
      <c r="A90" s="82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1205342</v>
      </c>
      <c r="I90" s="52">
        <f>IFERROR(VLOOKUP($A90, ワクチン一般接種!$A:$G, I$4, FALSE), 0)</f>
        <v>623617</v>
      </c>
      <c r="J90" s="52">
        <f>IFERROR(VLOOKUP($A90, ワクチン一般接種!$A:$G, J$4, FALSE), 0)</f>
        <v>47460</v>
      </c>
      <c r="K90" s="52">
        <f>IFERROR(VLOOKUP($A90, ワクチン一般接種!$A:$G, K$4, FALSE), 0)</f>
        <v>511935</v>
      </c>
      <c r="L90" s="52">
        <f>IFERROR(VLOOKUP($A90, ワクチン一般接種!$A:$G, L$4, FALSE), 0)</f>
        <v>22330</v>
      </c>
      <c r="M90" s="102">
        <f t="shared" si="5"/>
        <v>44381</v>
      </c>
      <c r="N90" s="53">
        <f t="shared" si="3"/>
        <v>671077</v>
      </c>
      <c r="O90" s="53">
        <f t="shared" si="4"/>
        <v>534265</v>
      </c>
    </row>
    <row r="91" spans="1:15" x14ac:dyDescent="0.55000000000000004">
      <c r="A91" s="82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145089</v>
      </c>
      <c r="D91" s="51">
        <f>IFERROR(VLOOKUP($A91, ワクチン医療従事者等!$A:$J, $D$4, FALSE), 0)</f>
        <v>57890</v>
      </c>
      <c r="E91" s="51">
        <f>IFERROR(VLOOKUP($A91, ワクチン医療従事者等!$A:$J, $E$4, FALSE), 0)</f>
        <v>5788</v>
      </c>
      <c r="F91" s="51">
        <f>IFERROR(VLOOKUP($A91, ワクチン医療従事者等!$A:$J, $F$4, FALSE), 0)</f>
        <v>79320</v>
      </c>
      <c r="G91" s="51">
        <f>IFERROR(VLOOKUP($A91, ワクチン医療従事者等!$A:$J, $G$4, FALSE), 0)</f>
        <v>2091</v>
      </c>
      <c r="H91" s="52">
        <f>IFERROR(VLOOKUP($A91, ワクチン一般接種!$A:$G, H$4, FALSE), 0)</f>
        <v>1197445</v>
      </c>
      <c r="I91" s="52">
        <f>IFERROR(VLOOKUP($A91, ワクチン一般接種!$A:$G, I$4, FALSE), 0)</f>
        <v>603072</v>
      </c>
      <c r="J91" s="52">
        <f>IFERROR(VLOOKUP($A91, ワクチン一般接種!$A:$G, J$4, FALSE), 0)</f>
        <v>46654</v>
      </c>
      <c r="K91" s="52">
        <f>IFERROR(VLOOKUP($A91, ワクチン一般接種!$A:$G, K$4, FALSE), 0)</f>
        <v>519565</v>
      </c>
      <c r="L91" s="52">
        <f>IFERROR(VLOOKUP($A91, ワクチン一般接種!$A:$G, L$4, FALSE), 0)</f>
        <v>28154</v>
      </c>
      <c r="M91" s="102">
        <f t="shared" si="5"/>
        <v>44382</v>
      </c>
      <c r="N91" s="53">
        <f t="shared" si="3"/>
        <v>713404</v>
      </c>
      <c r="O91" s="53">
        <f t="shared" si="4"/>
        <v>629130</v>
      </c>
    </row>
    <row r="92" spans="1:15" x14ac:dyDescent="0.55000000000000004">
      <c r="A92" s="82">
        <v>44383</v>
      </c>
      <c r="B92" s="51" t="str">
        <f>IFERROR(VLOOKUP($A92, ワクチン医療従事者等!$A:$J, $B$4, FALSE), TEXT(A92, "aaa"))</f>
        <v>(火)</v>
      </c>
      <c r="C92" s="51">
        <f>IFERROR(VLOOKUP($A92, ワクチン医療従事者等!$A:$J, $C$4, FALSE), 0)</f>
        <v>99765</v>
      </c>
      <c r="D92" s="51">
        <f>IFERROR(VLOOKUP($A92, ワクチン医療従事者等!$A:$J, $D$4, FALSE), 0)</f>
        <v>45037</v>
      </c>
      <c r="E92" s="51">
        <f>IFERROR(VLOOKUP($A92, ワクチン医療従事者等!$A:$J, $E$4, FALSE), 0)</f>
        <v>1554</v>
      </c>
      <c r="F92" s="51">
        <f>IFERROR(VLOOKUP($A92, ワクチン医療従事者等!$A:$J, $F$4, FALSE), 0)</f>
        <v>52475</v>
      </c>
      <c r="G92" s="51">
        <f>IFERROR(VLOOKUP($A92, ワクチン医療従事者等!$A:$J, $G$4, FALSE), 0)</f>
        <v>699</v>
      </c>
      <c r="H92" s="52">
        <f>IFERROR(VLOOKUP($A92, ワクチン一般接種!$A:$G, H$4, FALSE), 0)</f>
        <v>1263245</v>
      </c>
      <c r="I92" s="52">
        <f>IFERROR(VLOOKUP($A92, ワクチン一般接種!$A:$G, I$4, FALSE), 0)</f>
        <v>634249</v>
      </c>
      <c r="J92" s="52">
        <f>IFERROR(VLOOKUP($A92, ワクチン一般接種!$A:$G, J$4, FALSE), 0)</f>
        <v>48660</v>
      </c>
      <c r="K92" s="52">
        <f>IFERROR(VLOOKUP($A92, ワクチン一般接種!$A:$G, K$4, FALSE), 0)</f>
        <v>551946</v>
      </c>
      <c r="L92" s="52">
        <f>IFERROR(VLOOKUP($A92, ワクチン一般接種!$A:$G, L$4, FALSE), 0)</f>
        <v>28390</v>
      </c>
      <c r="M92" s="102">
        <f t="shared" si="5"/>
        <v>44383</v>
      </c>
      <c r="N92" s="53">
        <f t="shared" si="3"/>
        <v>729500</v>
      </c>
      <c r="O92" s="53">
        <f t="shared" si="4"/>
        <v>633510</v>
      </c>
    </row>
    <row r="93" spans="1:15" x14ac:dyDescent="0.55000000000000004">
      <c r="A93" s="82">
        <v>44384</v>
      </c>
      <c r="B93" s="51" t="str">
        <f>IFERROR(VLOOKUP($A93, ワクチン医療従事者等!$A:$J, $B$4, FALSE), TEXT(A93, "aaa"))</f>
        <v>(水)</v>
      </c>
      <c r="C93" s="51">
        <f>IFERROR(VLOOKUP($A93, ワクチン医療従事者等!$A:$J, $C$4, FALSE), 0)</f>
        <v>76653</v>
      </c>
      <c r="D93" s="51">
        <f>IFERROR(VLOOKUP($A93, ワクチン医療従事者等!$A:$J, $D$4, FALSE), 0)</f>
        <v>28661</v>
      </c>
      <c r="E93" s="51">
        <f>IFERROR(VLOOKUP($A93, ワクチン医療従事者等!$A:$J, $E$4, FALSE), 0)</f>
        <v>2304</v>
      </c>
      <c r="F93" s="51">
        <f>IFERROR(VLOOKUP($A93, ワクチン医療従事者等!$A:$J, $F$4, FALSE), 0)</f>
        <v>44525</v>
      </c>
      <c r="G93" s="51">
        <f>IFERROR(VLOOKUP($A93, ワクチン医療従事者等!$A:$J, $G$4, FALSE), 0)</f>
        <v>1163</v>
      </c>
      <c r="H93" s="52">
        <f>IFERROR(VLOOKUP($A93, ワクチン一般接種!$A:$G, H$4, FALSE), 0)</f>
        <v>1275283</v>
      </c>
      <c r="I93" s="52">
        <f>IFERROR(VLOOKUP($A93, ワクチン一般接種!$A:$G, I$4, FALSE), 0)</f>
        <v>665502</v>
      </c>
      <c r="J93" s="52">
        <f>IFERROR(VLOOKUP($A93, ワクチン一般接種!$A:$G, J$4, FALSE), 0)</f>
        <v>50503</v>
      </c>
      <c r="K93" s="52">
        <f>IFERROR(VLOOKUP($A93, ワクチン一般接種!$A:$G, K$4, FALSE), 0)</f>
        <v>533083</v>
      </c>
      <c r="L93" s="52">
        <f>IFERROR(VLOOKUP($A93, ワクチン一般接種!$A:$G, L$4, FALSE), 0)</f>
        <v>26195</v>
      </c>
      <c r="M93" s="102">
        <f t="shared" si="5"/>
        <v>44384</v>
      </c>
      <c r="N93" s="53">
        <f t="shared" si="3"/>
        <v>746970</v>
      </c>
      <c r="O93" s="53">
        <f t="shared" si="4"/>
        <v>604966</v>
      </c>
    </row>
    <row r="94" spans="1:15" x14ac:dyDescent="0.55000000000000004">
      <c r="A94" s="82">
        <v>44385</v>
      </c>
      <c r="B94" s="51" t="str">
        <f>IFERROR(VLOOKUP($A94, ワクチン医療従事者等!$A:$J, $B$4, FALSE), TEXT(A94, "aaa"))</f>
        <v>(木)</v>
      </c>
      <c r="C94" s="51">
        <f>IFERROR(VLOOKUP($A94, ワクチン医療従事者等!$A:$J, $C$4, FALSE), 0)</f>
        <v>83340</v>
      </c>
      <c r="D94" s="51">
        <f>IFERROR(VLOOKUP($A94, ワクチン医療従事者等!$A:$J, $D$4, FALSE), 0)</f>
        <v>34199</v>
      </c>
      <c r="E94" s="51">
        <f>IFERROR(VLOOKUP($A94, ワクチン医療従事者等!$A:$J, $E$4, FALSE), 0)</f>
        <v>2537</v>
      </c>
      <c r="F94" s="51">
        <f>IFERROR(VLOOKUP($A94, ワクチン医療従事者等!$A:$J, $F$4, FALSE), 0)</f>
        <v>44991</v>
      </c>
      <c r="G94" s="51">
        <f>IFERROR(VLOOKUP($A94, ワクチン医療従事者等!$A:$J, $G$4, FALSE), 0)</f>
        <v>1613</v>
      </c>
      <c r="H94" s="52">
        <f>IFERROR(VLOOKUP($A94, ワクチン一般接種!$A:$G, H$4, FALSE), 0)</f>
        <v>1245064</v>
      </c>
      <c r="I94" s="52">
        <f>IFERROR(VLOOKUP($A94, ワクチン一般接種!$A:$G, I$4, FALSE), 0)</f>
        <v>633543</v>
      </c>
      <c r="J94" s="52">
        <f>IFERROR(VLOOKUP($A94, ワクチン一般接種!$A:$G, J$4, FALSE), 0)</f>
        <v>56573</v>
      </c>
      <c r="K94" s="52">
        <f>IFERROR(VLOOKUP($A94, ワクチン一般接種!$A:$G, K$4, FALSE), 0)</f>
        <v>527133</v>
      </c>
      <c r="L94" s="52">
        <f>IFERROR(VLOOKUP($A94, ワクチン一般接種!$A:$G, L$4, FALSE), 0)</f>
        <v>27815</v>
      </c>
      <c r="M94" s="102">
        <f t="shared" si="5"/>
        <v>44385</v>
      </c>
      <c r="N94" s="53">
        <f t="shared" si="3"/>
        <v>726852</v>
      </c>
      <c r="O94" s="53">
        <f t="shared" si="4"/>
        <v>601552</v>
      </c>
    </row>
    <row r="95" spans="1:15" x14ac:dyDescent="0.55000000000000004">
      <c r="A95" s="82">
        <v>44386</v>
      </c>
      <c r="B95" s="51" t="str">
        <f>IFERROR(VLOOKUP($A95, ワクチン医療従事者等!$A:$J, $B$4, FALSE), TEXT(A95, "aaa"))</f>
        <v>(金)</v>
      </c>
      <c r="C95" s="51">
        <f>IFERROR(VLOOKUP($A95, ワクチン医療従事者等!$A:$J, $C$4, FALSE), 0)</f>
        <v>78312</v>
      </c>
      <c r="D95" s="51">
        <f>IFERROR(VLOOKUP($A95, ワクチン医療従事者等!$A:$J, $D$4, FALSE), 0)</f>
        <v>31738</v>
      </c>
      <c r="E95" s="51">
        <f>IFERROR(VLOOKUP($A95, ワクチン医療従事者等!$A:$J, $E$4, FALSE), 0)</f>
        <v>221</v>
      </c>
      <c r="F95" s="51">
        <f>IFERROR(VLOOKUP($A95, ワクチン医療従事者等!$A:$J, $F$4, FALSE), 0)</f>
        <v>44589</v>
      </c>
      <c r="G95" s="51">
        <f>IFERROR(VLOOKUP($A95, ワクチン医療従事者等!$A:$J, $G$4, FALSE), 0)</f>
        <v>1764</v>
      </c>
      <c r="H95" s="52">
        <f>IFERROR(VLOOKUP($A95, ワクチン一般接種!$A:$G, H$4, FALSE), 0)</f>
        <v>1216929</v>
      </c>
      <c r="I95" s="52">
        <f>IFERROR(VLOOKUP($A95, ワクチン一般接種!$A:$G, I$4, FALSE), 0)</f>
        <v>615810</v>
      </c>
      <c r="J95" s="52">
        <f>IFERROR(VLOOKUP($A95, ワクチン一般接種!$A:$G, J$4, FALSE), 0)</f>
        <v>57948</v>
      </c>
      <c r="K95" s="52">
        <f>IFERROR(VLOOKUP($A95, ワクチン一般接種!$A:$G, K$4, FALSE), 0)</f>
        <v>515137</v>
      </c>
      <c r="L95" s="52">
        <f>IFERROR(VLOOKUP($A95, ワクチン一般接種!$A:$G, L$4, FALSE), 0)</f>
        <v>28034</v>
      </c>
      <c r="M95" s="102">
        <f t="shared" si="5"/>
        <v>44386</v>
      </c>
      <c r="N95" s="53">
        <f t="shared" si="3"/>
        <v>705717</v>
      </c>
      <c r="O95" s="53">
        <f t="shared" si="4"/>
        <v>589524</v>
      </c>
    </row>
    <row r="96" spans="1:15" x14ac:dyDescent="0.55000000000000004">
      <c r="A96" s="82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1329598</v>
      </c>
      <c r="I96" s="52">
        <f>IFERROR(VLOOKUP($A96, ワクチン一般接種!$A:$G, I$4, FALSE), 0)</f>
        <v>669447</v>
      </c>
      <c r="J96" s="52">
        <f>IFERROR(VLOOKUP($A96, ワクチン一般接種!$A:$G, J$4, FALSE), 0)</f>
        <v>70339</v>
      </c>
      <c r="K96" s="52">
        <f>IFERROR(VLOOKUP($A96, ワクチン一般接種!$A:$G, K$4, FALSE), 0)</f>
        <v>557394</v>
      </c>
      <c r="L96" s="52">
        <f>IFERROR(VLOOKUP($A96, ワクチン一般接種!$A:$G, L$4, FALSE), 0)</f>
        <v>32418</v>
      </c>
      <c r="M96" s="102">
        <f t="shared" si="5"/>
        <v>44387</v>
      </c>
      <c r="N96" s="53">
        <f t="shared" si="3"/>
        <v>739786</v>
      </c>
      <c r="O96" s="53">
        <f t="shared" si="4"/>
        <v>589812</v>
      </c>
    </row>
    <row r="97" spans="1:15" x14ac:dyDescent="0.55000000000000004">
      <c r="A97" s="82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1160875</v>
      </c>
      <c r="I97" s="52">
        <f>IFERROR(VLOOKUP($A97, ワクチン一般接種!$A:$G, I$4, FALSE), 0)</f>
        <v>499887</v>
      </c>
      <c r="J97" s="52">
        <f>IFERROR(VLOOKUP($A97, ワクチン一般接種!$A:$G, J$4, FALSE), 0)</f>
        <v>61001</v>
      </c>
      <c r="K97" s="52">
        <f>IFERROR(VLOOKUP($A97, ワクチン一般接種!$A:$G, K$4, FALSE), 0)</f>
        <v>566836</v>
      </c>
      <c r="L97" s="52">
        <f>IFERROR(VLOOKUP($A97, ワクチン一般接種!$A:$G, L$4, FALSE), 0)</f>
        <v>33151</v>
      </c>
      <c r="M97" s="102">
        <f t="shared" si="5"/>
        <v>44388</v>
      </c>
      <c r="N97" s="53">
        <f t="shared" si="3"/>
        <v>560888</v>
      </c>
      <c r="O97" s="53">
        <f t="shared" si="4"/>
        <v>599987</v>
      </c>
    </row>
    <row r="98" spans="1:15" x14ac:dyDescent="0.55000000000000004">
      <c r="A98" s="82">
        <v>44389</v>
      </c>
      <c r="B98" s="51" t="str">
        <f>IFERROR(VLOOKUP($A98, ワクチン医療従事者等!$A:$J, $B$4, FALSE), TEXT(A98, "aaa"))</f>
        <v>(月)</v>
      </c>
      <c r="C98" s="51">
        <f>IFERROR(VLOOKUP($A98, ワクチン医療従事者等!$A:$J, $C$4, FALSE), 0)</f>
        <v>141584</v>
      </c>
      <c r="D98" s="51">
        <f>IFERROR(VLOOKUP($A98, ワクチン医療従事者等!$A:$J, $D$4, FALSE), 0)</f>
        <v>47667</v>
      </c>
      <c r="E98" s="51">
        <f>IFERROR(VLOOKUP($A98, ワクチン医療従事者等!$A:$J, $E$4, FALSE), 0)</f>
        <v>22048</v>
      </c>
      <c r="F98" s="51">
        <f>IFERROR(VLOOKUP($A98, ワクチン医療従事者等!$A:$J, $F$4, FALSE), 0)</f>
        <v>67841</v>
      </c>
      <c r="G98" s="51">
        <f>IFERROR(VLOOKUP($A98, ワクチン医療従事者等!$A:$J, $G$4, FALSE), 0)</f>
        <v>4028</v>
      </c>
      <c r="H98" s="52">
        <f>IFERROR(VLOOKUP($A98, ワクチン一般接種!$A:$G, H$4, FALSE), 0)</f>
        <v>1066249</v>
      </c>
      <c r="I98" s="52">
        <f>IFERROR(VLOOKUP($A98, ワクチン一般接種!$A:$G, I$4, FALSE), 0)</f>
        <v>473455</v>
      </c>
      <c r="J98" s="52">
        <f>IFERROR(VLOOKUP($A98, ワクチン一般接種!$A:$G, J$4, FALSE), 0)</f>
        <v>51748</v>
      </c>
      <c r="K98" s="52">
        <f>IFERROR(VLOOKUP($A98, ワクチン一般接種!$A:$G, K$4, FALSE), 0)</f>
        <v>510109</v>
      </c>
      <c r="L98" s="52">
        <f>IFERROR(VLOOKUP($A98, ワクチン一般接種!$A:$G, L$4, FALSE), 0)</f>
        <v>30937</v>
      </c>
      <c r="M98" s="102">
        <f t="shared" si="5"/>
        <v>44389</v>
      </c>
      <c r="N98" s="53">
        <f t="shared" si="3"/>
        <v>594918</v>
      </c>
      <c r="O98" s="53">
        <f t="shared" si="4"/>
        <v>612915</v>
      </c>
    </row>
    <row r="99" spans="1:15" x14ac:dyDescent="0.55000000000000004">
      <c r="A99" s="82">
        <v>44390</v>
      </c>
      <c r="B99" s="51" t="str">
        <f>IFERROR(VLOOKUP($A99, ワクチン医療従事者等!$A:$J, $B$4, FALSE), TEXT(A99, "aaa"))</f>
        <v>(火)</v>
      </c>
      <c r="C99" s="51">
        <f>IFERROR(VLOOKUP($A99, ワクチン医療従事者等!$A:$J, $C$4, FALSE), 0)</f>
        <v>73445</v>
      </c>
      <c r="D99" s="51">
        <f>IFERROR(VLOOKUP($A99, ワクチン医療従事者等!$A:$J, $D$4, FALSE), 0)</f>
        <v>25653</v>
      </c>
      <c r="E99" s="51">
        <f>IFERROR(VLOOKUP($A99, ワクチン医療従事者等!$A:$J, $E$4, FALSE), 0)</f>
        <v>9453</v>
      </c>
      <c r="F99" s="51">
        <f>IFERROR(VLOOKUP($A99, ワクチン医療従事者等!$A:$J, $F$4, FALSE), 0)</f>
        <v>37198</v>
      </c>
      <c r="G99" s="51">
        <f>IFERROR(VLOOKUP($A99, ワクチン医療従事者等!$A:$J, $G$4, FALSE), 0)</f>
        <v>1141</v>
      </c>
      <c r="H99" s="52">
        <f>IFERROR(VLOOKUP($A99, ワクチン一般接種!$A:$G, H$4, FALSE), 0)</f>
        <v>1093973</v>
      </c>
      <c r="I99" s="52">
        <f>IFERROR(VLOOKUP($A99, ワクチン一般接種!$A:$G, I$4, FALSE), 0)</f>
        <v>490584</v>
      </c>
      <c r="J99" s="52">
        <f>IFERROR(VLOOKUP($A99, ワクチン一般接種!$A:$G, J$4, FALSE), 0)</f>
        <v>58258</v>
      </c>
      <c r="K99" s="52">
        <f>IFERROR(VLOOKUP($A99, ワクチン一般接種!$A:$G, K$4, FALSE), 0)</f>
        <v>513914</v>
      </c>
      <c r="L99" s="52">
        <f>IFERROR(VLOOKUP($A99, ワクチン一般接種!$A:$G, L$4, FALSE), 0)</f>
        <v>31217</v>
      </c>
      <c r="M99" s="102">
        <f t="shared" si="5"/>
        <v>44390</v>
      </c>
      <c r="N99" s="53">
        <f t="shared" si="3"/>
        <v>583948</v>
      </c>
      <c r="O99" s="53">
        <f t="shared" si="4"/>
        <v>583470</v>
      </c>
    </row>
    <row r="100" spans="1:15" x14ac:dyDescent="0.55000000000000004">
      <c r="A100" s="82">
        <v>44391</v>
      </c>
      <c r="B100" s="51" t="str">
        <f>IFERROR(VLOOKUP($A100, ワクチン医療従事者等!$A:$J, $B$4, FALSE), TEXT(A100, "aaa"))</f>
        <v>(水)</v>
      </c>
      <c r="C100" s="51">
        <f>IFERROR(VLOOKUP($A100, ワクチン医療従事者等!$A:$J, $C$4, FALSE), 0)</f>
        <v>62157</v>
      </c>
      <c r="D100" s="51">
        <f>IFERROR(VLOOKUP($A100, ワクチン医療従事者等!$A:$J, $D$4, FALSE), 0)</f>
        <v>22176</v>
      </c>
      <c r="E100" s="51">
        <f>IFERROR(VLOOKUP($A100, ワクチン医療従事者等!$A:$J, $E$4, FALSE), 0)</f>
        <v>178</v>
      </c>
      <c r="F100" s="51">
        <f>IFERROR(VLOOKUP($A100, ワクチン医療従事者等!$A:$J, $F$4, FALSE), 0)</f>
        <v>37839</v>
      </c>
      <c r="G100" s="51">
        <f>IFERROR(VLOOKUP($A100, ワクチン医療従事者等!$A:$J, $G$4, FALSE), 0)</f>
        <v>1964</v>
      </c>
      <c r="H100" s="52">
        <f>IFERROR(VLOOKUP($A100, ワクチン一般接種!$A:$G, H$4, FALSE), 0)</f>
        <v>1080725</v>
      </c>
      <c r="I100" s="52">
        <f>IFERROR(VLOOKUP($A100, ワクチン一般接種!$A:$G, I$4, FALSE), 0)</f>
        <v>485075</v>
      </c>
      <c r="J100" s="52">
        <f>IFERROR(VLOOKUP($A100, ワクチン一般接種!$A:$G, J$4, FALSE), 0)</f>
        <v>54971</v>
      </c>
      <c r="K100" s="52">
        <f>IFERROR(VLOOKUP($A100, ワクチン一般接種!$A:$G, K$4, FALSE), 0)</f>
        <v>508664</v>
      </c>
      <c r="L100" s="52">
        <f>IFERROR(VLOOKUP($A100, ワクチン一般接種!$A:$G, L$4, FALSE), 0)</f>
        <v>32015</v>
      </c>
      <c r="M100" s="102">
        <f t="shared" si="5"/>
        <v>44391</v>
      </c>
      <c r="N100" s="53">
        <f t="shared" si="3"/>
        <v>562400</v>
      </c>
      <c r="O100" s="53">
        <f t="shared" si="4"/>
        <v>580482</v>
      </c>
    </row>
    <row r="101" spans="1:15" x14ac:dyDescent="0.55000000000000004">
      <c r="A101" s="82">
        <v>44392</v>
      </c>
      <c r="B101" s="51" t="str">
        <f>IFERROR(VLOOKUP($A101, ワクチン医療従事者等!$A:$J, $B$4, FALSE), TEXT(A101, "aaa"))</f>
        <v>(木)</v>
      </c>
      <c r="C101" s="51">
        <f>IFERROR(VLOOKUP($A101, ワクチン医療従事者等!$A:$J, $C$4, FALSE), 0)</f>
        <v>58287</v>
      </c>
      <c r="D101" s="51">
        <f>IFERROR(VLOOKUP($A101, ワクチン医療従事者等!$A:$J, $D$4, FALSE), 0)</f>
        <v>24563</v>
      </c>
      <c r="E101" s="51">
        <f>IFERROR(VLOOKUP($A101, ワクチン医療従事者等!$A:$J, $E$4, FALSE), 0)</f>
        <v>533</v>
      </c>
      <c r="F101" s="51">
        <f>IFERROR(VLOOKUP($A101, ワクチン医療従事者等!$A:$J, $F$4, FALSE), 0)</f>
        <v>31996</v>
      </c>
      <c r="G101" s="51">
        <f>IFERROR(VLOOKUP($A101, ワクチン医療従事者等!$A:$J, $G$4, FALSE), 0)</f>
        <v>1195</v>
      </c>
      <c r="H101" s="52">
        <f>IFERROR(VLOOKUP($A101, ワクチン一般接種!$A:$G, H$4, FALSE), 0)</f>
        <v>1019964</v>
      </c>
      <c r="I101" s="52">
        <f>IFERROR(VLOOKUP($A101, ワクチン一般接種!$A:$G, I$4, FALSE), 0)</f>
        <v>459642</v>
      </c>
      <c r="J101" s="52">
        <f>IFERROR(VLOOKUP($A101, ワクチン一般接種!$A:$G, J$4, FALSE), 0)</f>
        <v>51162</v>
      </c>
      <c r="K101" s="52">
        <f>IFERROR(VLOOKUP($A101, ワクチン一般接種!$A:$G, K$4, FALSE), 0)</f>
        <v>480228</v>
      </c>
      <c r="L101" s="52">
        <f>IFERROR(VLOOKUP($A101, ワクチン一般接種!$A:$G, L$4, FALSE), 0)</f>
        <v>28932</v>
      </c>
      <c r="M101" s="102">
        <f t="shared" si="5"/>
        <v>44392</v>
      </c>
      <c r="N101" s="53">
        <f t="shared" si="3"/>
        <v>535900</v>
      </c>
      <c r="O101" s="53">
        <f t="shared" si="4"/>
        <v>542351</v>
      </c>
    </row>
    <row r="102" spans="1:15" x14ac:dyDescent="0.55000000000000004">
      <c r="A102" s="82">
        <v>44393</v>
      </c>
      <c r="B102" s="51" t="str">
        <f>IFERROR(VLOOKUP($A102, ワクチン医療従事者等!$A:$J, $B$4, FALSE), TEXT(A102, "aaa"))</f>
        <v>(金)</v>
      </c>
      <c r="C102" s="51">
        <f>IFERROR(VLOOKUP($A102, ワクチン医療従事者等!$A:$J, $C$4, FALSE), 0)</f>
        <v>65454</v>
      </c>
      <c r="D102" s="51">
        <f>IFERROR(VLOOKUP($A102, ワクチン医療従事者等!$A:$J, $D$4, FALSE), 0)</f>
        <v>23717</v>
      </c>
      <c r="E102" s="51">
        <f>IFERROR(VLOOKUP($A102, ワクチン医療従事者等!$A:$J, $E$4, FALSE), 0)</f>
        <v>4551</v>
      </c>
      <c r="F102" s="51">
        <f>IFERROR(VLOOKUP($A102, ワクチン医療従事者等!$A:$J, $F$4, FALSE), 0)</f>
        <v>35455</v>
      </c>
      <c r="G102" s="51">
        <f>IFERROR(VLOOKUP($A102, ワクチン医療従事者等!$A:$J, $G$4, FALSE), 0)</f>
        <v>1731</v>
      </c>
      <c r="H102" s="52">
        <f>IFERROR(VLOOKUP($A102, ワクチン一般接種!$A:$G, H$4, FALSE), 0)</f>
        <v>940658</v>
      </c>
      <c r="I102" s="52">
        <f>IFERROR(VLOOKUP($A102, ワクチン一般接種!$A:$G, I$4, FALSE), 0)</f>
        <v>435305</v>
      </c>
      <c r="J102" s="52">
        <f>IFERROR(VLOOKUP($A102, ワクチン一般接種!$A:$G, J$4, FALSE), 0)</f>
        <v>45595</v>
      </c>
      <c r="K102" s="52">
        <f>IFERROR(VLOOKUP($A102, ワクチン一般接種!$A:$G, K$4, FALSE), 0)</f>
        <v>431701</v>
      </c>
      <c r="L102" s="52">
        <f>IFERROR(VLOOKUP($A102, ワクチン一般接種!$A:$G, L$4, FALSE), 0)</f>
        <v>28057</v>
      </c>
      <c r="M102" s="102">
        <f t="shared" si="5"/>
        <v>44393</v>
      </c>
      <c r="N102" s="53">
        <f t="shared" si="3"/>
        <v>509168</v>
      </c>
      <c r="O102" s="53">
        <f t="shared" si="4"/>
        <v>496944</v>
      </c>
    </row>
    <row r="103" spans="1:15" x14ac:dyDescent="0.55000000000000004">
      <c r="A103" s="82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1000255</v>
      </c>
      <c r="I103" s="52">
        <f>IFERROR(VLOOKUP($A103, ワクチン一般接種!$A:$G, I$4, FALSE), 0)</f>
        <v>449449</v>
      </c>
      <c r="J103" s="52">
        <f>IFERROR(VLOOKUP($A103, ワクチン一般接種!$A:$G, J$4, FALSE), 0)</f>
        <v>50591</v>
      </c>
      <c r="K103" s="52">
        <f>IFERROR(VLOOKUP($A103, ワクチン一般接種!$A:$G, K$4, FALSE), 0)</f>
        <v>465282</v>
      </c>
      <c r="L103" s="52">
        <f>IFERROR(VLOOKUP($A103, ワクチン一般接種!$A:$G, L$4, FALSE), 0)</f>
        <v>34933</v>
      </c>
      <c r="M103" s="102">
        <f t="shared" si="5"/>
        <v>44394</v>
      </c>
      <c r="N103" s="53">
        <f t="shared" si="3"/>
        <v>500040</v>
      </c>
      <c r="O103" s="53">
        <f t="shared" si="4"/>
        <v>500215</v>
      </c>
    </row>
    <row r="104" spans="1:15" x14ac:dyDescent="0.55000000000000004">
      <c r="A104" s="82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866832</v>
      </c>
      <c r="I104" s="52">
        <f>IFERROR(VLOOKUP($A104, ワクチン一般接種!$A:$G, I$4, FALSE), 0)</f>
        <v>319451</v>
      </c>
      <c r="J104" s="52">
        <f>IFERROR(VLOOKUP($A104, ワクチン一般接種!$A:$G, J$4, FALSE), 0)</f>
        <v>45437</v>
      </c>
      <c r="K104" s="52">
        <f>IFERROR(VLOOKUP($A104, ワクチン一般接種!$A:$G, K$4, FALSE), 0)</f>
        <v>467305</v>
      </c>
      <c r="L104" s="52">
        <f>IFERROR(VLOOKUP($A104, ワクチン一般接種!$A:$G, L$4, FALSE), 0)</f>
        <v>34639</v>
      </c>
      <c r="M104" s="102">
        <f t="shared" si="5"/>
        <v>44395</v>
      </c>
      <c r="N104" s="53">
        <f t="shared" si="3"/>
        <v>364888</v>
      </c>
      <c r="O104" s="53">
        <f t="shared" si="4"/>
        <v>501944</v>
      </c>
    </row>
    <row r="105" spans="1:15" x14ac:dyDescent="0.55000000000000004">
      <c r="A105" s="82">
        <v>44396</v>
      </c>
      <c r="B105" s="51" t="str">
        <f>IFERROR(VLOOKUP($A105, ワクチン医療従事者等!$A:$J, $B$4, FALSE), TEXT(A105, "aaa"))</f>
        <v>(月)</v>
      </c>
      <c r="C105" s="51">
        <f>IFERROR(VLOOKUP($A105, ワクチン医療従事者等!$A:$J, $C$4, FALSE), 0)</f>
        <v>112168</v>
      </c>
      <c r="D105" s="51">
        <f>IFERROR(VLOOKUP($A105, ワクチン医療従事者等!$A:$J, $D$4, FALSE), 0)</f>
        <v>29457</v>
      </c>
      <c r="E105" s="51">
        <f>IFERROR(VLOOKUP($A105, ワクチン医療従事者等!$A:$J, $E$4, FALSE), 0)</f>
        <v>14740</v>
      </c>
      <c r="F105" s="51">
        <f>IFERROR(VLOOKUP($A105, ワクチン医療従事者等!$A:$J, $F$4, FALSE), 0)</f>
        <v>60294</v>
      </c>
      <c r="G105" s="51">
        <f>IFERROR(VLOOKUP($A105, ワクチン医療従事者等!$A:$J, $G$4, FALSE), 0)</f>
        <v>7677</v>
      </c>
      <c r="H105" s="52">
        <f>IFERROR(VLOOKUP($A105, ワクチン一般接種!$A:$G, H$4, FALSE), 0)</f>
        <v>514215</v>
      </c>
      <c r="I105" s="52">
        <f>IFERROR(VLOOKUP($A105, ワクチン一般接種!$A:$G, I$4, FALSE), 0)</f>
        <v>137397</v>
      </c>
      <c r="J105" s="52">
        <f>IFERROR(VLOOKUP($A105, ワクチン一般接種!$A:$G, J$4, FALSE), 0)</f>
        <v>34454</v>
      </c>
      <c r="K105" s="52">
        <f>IFERROR(VLOOKUP($A105, ワクチン一般接種!$A:$G, K$4, FALSE), 0)</f>
        <v>311536</v>
      </c>
      <c r="L105" s="52">
        <f>IFERROR(VLOOKUP($A105, ワクチン一般接種!$A:$G, L$4, FALSE), 0)</f>
        <v>30828</v>
      </c>
      <c r="M105" s="102">
        <f t="shared" si="5"/>
        <v>44396</v>
      </c>
      <c r="N105" s="53">
        <f t="shared" si="3"/>
        <v>216048</v>
      </c>
      <c r="O105" s="53">
        <f t="shared" si="4"/>
        <v>410335</v>
      </c>
    </row>
    <row r="106" spans="1:15" x14ac:dyDescent="0.55000000000000004">
      <c r="A106" s="82">
        <v>44397</v>
      </c>
      <c r="B106" s="51" t="str">
        <f>IFERROR(VLOOKUP($A106, ワクチン医療従事者等!$A:$J, $B$4, FALSE), TEXT(A106, "aaa"))</f>
        <v>火</v>
      </c>
      <c r="C106" s="51">
        <f>IFERROR(VLOOKUP($A106, ワクチン医療従事者等!$A:$J, $C$4, FALSE), 0)</f>
        <v>0</v>
      </c>
      <c r="D106" s="51">
        <f>IFERROR(VLOOKUP($A106, ワクチン医療従事者等!$A:$J, $D$4, FALSE), 0)</f>
        <v>0</v>
      </c>
      <c r="E106" s="51">
        <f>IFERROR(VLOOKUP($A106, ワクチン医療従事者等!$A:$J, $E$4, FALSE), 0)</f>
        <v>0</v>
      </c>
      <c r="F106" s="51">
        <f>IFERROR(VLOOKUP($A106, ワクチン医療従事者等!$A:$J, $F$4, FALSE), 0)</f>
        <v>0</v>
      </c>
      <c r="G106" s="51">
        <f>IFERROR(VLOOKUP($A106, ワクチン医療従事者等!$A:$J, $G$4, FALSE), 0)</f>
        <v>0</v>
      </c>
      <c r="H106" s="52">
        <f>IFERROR(VLOOKUP($A106, ワクチン一般接種!$A:$G, H$4, FALSE), 0)</f>
        <v>0</v>
      </c>
      <c r="I106" s="52">
        <f>IFERROR(VLOOKUP($A106, ワクチン一般接種!$A:$G, I$4, FALSE), 0)</f>
        <v>0</v>
      </c>
      <c r="J106" s="52">
        <f>IFERROR(VLOOKUP($A106, ワクチン一般接種!$A:$G, J$4, FALSE), 0)</f>
        <v>0</v>
      </c>
      <c r="K106" s="52">
        <f>IFERROR(VLOOKUP($A106, ワクチン一般接種!$A:$G, K$4, FALSE), 0)</f>
        <v>0</v>
      </c>
      <c r="L106" s="52">
        <f>IFERROR(VLOOKUP($A106, ワクチン一般接種!$A:$G, L$4, FALSE), 0)</f>
        <v>0</v>
      </c>
      <c r="M106" s="102">
        <f t="shared" si="5"/>
        <v>44397</v>
      </c>
      <c r="N106" s="53">
        <f t="shared" si="3"/>
        <v>0</v>
      </c>
      <c r="O106" s="53">
        <f t="shared" si="4"/>
        <v>0</v>
      </c>
    </row>
    <row r="107" spans="1:15" x14ac:dyDescent="0.55000000000000004">
      <c r="A107" s="82">
        <v>44398</v>
      </c>
      <c r="B107" s="51" t="str">
        <f>IFERROR(VLOOKUP($A107, ワクチン医療従事者等!$A:$J, $B$4, FALSE), TEXT(A107, "aaa"))</f>
        <v>水</v>
      </c>
      <c r="C107" s="51">
        <f>IFERROR(VLOOKUP($A107, ワクチン医療従事者等!$A:$J, $C$4, FALSE), 0)</f>
        <v>0</v>
      </c>
      <c r="D107" s="51">
        <f>IFERROR(VLOOKUP($A107, ワクチン医療従事者等!$A:$J, $D$4, FALSE), 0)</f>
        <v>0</v>
      </c>
      <c r="E107" s="51">
        <f>IFERROR(VLOOKUP($A107, ワクチン医療従事者等!$A:$J, $E$4, FALSE), 0)</f>
        <v>0</v>
      </c>
      <c r="F107" s="51">
        <f>IFERROR(VLOOKUP($A107, ワクチン医療従事者等!$A:$J, $F$4, FALSE), 0)</f>
        <v>0</v>
      </c>
      <c r="G107" s="51">
        <f>IFERROR(VLOOKUP($A107, ワクチン医療従事者等!$A:$J, $G$4, FALSE), 0)</f>
        <v>0</v>
      </c>
      <c r="H107" s="52">
        <f>IFERROR(VLOOKUP($A107, ワクチン一般接種!$A:$G, H$4, FALSE), 0)</f>
        <v>0</v>
      </c>
      <c r="I107" s="52">
        <f>IFERROR(VLOOKUP($A107, ワクチン一般接種!$A:$G, I$4, FALSE), 0)</f>
        <v>0</v>
      </c>
      <c r="J107" s="52">
        <f>IFERROR(VLOOKUP($A107, ワクチン一般接種!$A:$G, J$4, FALSE), 0)</f>
        <v>0</v>
      </c>
      <c r="K107" s="52">
        <f>IFERROR(VLOOKUP($A107, ワクチン一般接種!$A:$G, K$4, FALSE), 0)</f>
        <v>0</v>
      </c>
      <c r="L107" s="52">
        <f>IFERROR(VLOOKUP($A107, ワクチン一般接種!$A:$G, L$4, FALSE), 0)</f>
        <v>0</v>
      </c>
      <c r="M107" s="102">
        <f t="shared" si="5"/>
        <v>44398</v>
      </c>
      <c r="N107" s="53">
        <f t="shared" si="3"/>
        <v>0</v>
      </c>
      <c r="O107" s="53">
        <f t="shared" si="4"/>
        <v>0</v>
      </c>
    </row>
    <row r="108" spans="1:15" x14ac:dyDescent="0.55000000000000004">
      <c r="A108" s="82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0</v>
      </c>
      <c r="I108" s="52">
        <f>IFERROR(VLOOKUP($A108, ワクチン一般接種!$A:$G, I$4, FALSE), 0)</f>
        <v>0</v>
      </c>
      <c r="J108" s="52">
        <f>IFERROR(VLOOKUP($A108, ワクチン一般接種!$A:$G, J$4, FALSE), 0)</f>
        <v>0</v>
      </c>
      <c r="K108" s="52">
        <f>IFERROR(VLOOKUP($A108, ワクチン一般接種!$A:$G, K$4, FALSE), 0)</f>
        <v>0</v>
      </c>
      <c r="L108" s="52">
        <f>IFERROR(VLOOKUP($A108, ワクチン一般接種!$A:$G, L$4, FALSE), 0)</f>
        <v>0</v>
      </c>
      <c r="M108" s="102">
        <f t="shared" si="5"/>
        <v>44399</v>
      </c>
      <c r="N108" s="53">
        <f t="shared" si="3"/>
        <v>0</v>
      </c>
      <c r="O108" s="53">
        <f t="shared" si="4"/>
        <v>0</v>
      </c>
    </row>
    <row r="109" spans="1:15" x14ac:dyDescent="0.55000000000000004">
      <c r="A109" s="82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0</v>
      </c>
      <c r="I109" s="52">
        <f>IFERROR(VLOOKUP($A109, ワクチン一般接種!$A:$G, I$4, FALSE), 0)</f>
        <v>0</v>
      </c>
      <c r="J109" s="52">
        <f>IFERROR(VLOOKUP($A109, ワクチン一般接種!$A:$G, J$4, FALSE), 0)</f>
        <v>0</v>
      </c>
      <c r="K109" s="52">
        <f>IFERROR(VLOOKUP($A109, ワクチン一般接種!$A:$G, K$4, FALSE), 0)</f>
        <v>0</v>
      </c>
      <c r="L109" s="52">
        <f>IFERROR(VLOOKUP($A109, ワクチン一般接種!$A:$G, L$4, FALSE), 0)</f>
        <v>0</v>
      </c>
      <c r="M109" s="102">
        <f t="shared" si="5"/>
        <v>44400</v>
      </c>
      <c r="N109" s="53">
        <f t="shared" si="3"/>
        <v>0</v>
      </c>
      <c r="O109" s="53">
        <f t="shared" si="4"/>
        <v>0</v>
      </c>
    </row>
    <row r="110" spans="1:15" x14ac:dyDescent="0.55000000000000004">
      <c r="A110" s="82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0</v>
      </c>
      <c r="I110" s="52">
        <f>IFERROR(VLOOKUP($A110, ワクチン一般接種!$A:$G, I$4, FALSE), 0)</f>
        <v>0</v>
      </c>
      <c r="J110" s="52">
        <f>IFERROR(VLOOKUP($A110, ワクチン一般接種!$A:$G, J$4, FALSE), 0)</f>
        <v>0</v>
      </c>
      <c r="K110" s="52">
        <f>IFERROR(VLOOKUP($A110, ワクチン一般接種!$A:$G, K$4, FALSE), 0)</f>
        <v>0</v>
      </c>
      <c r="L110" s="52">
        <f>IFERROR(VLOOKUP($A110, ワクチン一般接種!$A:$G, L$4, FALSE), 0)</f>
        <v>0</v>
      </c>
      <c r="M110" s="102">
        <f t="shared" si="5"/>
        <v>44401</v>
      </c>
      <c r="N110" s="53">
        <f t="shared" si="3"/>
        <v>0</v>
      </c>
      <c r="O110" s="53">
        <f t="shared" si="4"/>
        <v>0</v>
      </c>
    </row>
    <row r="111" spans="1:15" x14ac:dyDescent="0.55000000000000004">
      <c r="A111" s="82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0</v>
      </c>
      <c r="I111" s="52">
        <f>IFERROR(VLOOKUP($A111, ワクチン一般接種!$A:$G, I$4, FALSE), 0)</f>
        <v>0</v>
      </c>
      <c r="J111" s="52">
        <f>IFERROR(VLOOKUP($A111, ワクチン一般接種!$A:$G, J$4, FALSE), 0)</f>
        <v>0</v>
      </c>
      <c r="K111" s="52">
        <f>IFERROR(VLOOKUP($A111, ワクチン一般接種!$A:$G, K$4, FALSE), 0)</f>
        <v>0</v>
      </c>
      <c r="L111" s="52">
        <f>IFERROR(VLOOKUP($A111, ワクチン一般接種!$A:$G, L$4, FALSE), 0)</f>
        <v>0</v>
      </c>
      <c r="M111" s="102">
        <f t="shared" si="5"/>
        <v>44402</v>
      </c>
      <c r="N111" s="53">
        <f t="shared" si="3"/>
        <v>0</v>
      </c>
      <c r="O111" s="53">
        <f t="shared" si="4"/>
        <v>0</v>
      </c>
    </row>
    <row r="112" spans="1:15" x14ac:dyDescent="0.55000000000000004">
      <c r="A112" s="82">
        <v>44403</v>
      </c>
      <c r="B112" s="51" t="str">
        <f>IFERROR(VLOOKUP($A112, ワクチン医療従事者等!$A:$J, $B$4, FALSE), TEXT(A112, "aaa"))</f>
        <v>月</v>
      </c>
      <c r="C112" s="51">
        <f>IFERROR(VLOOKUP($A112, ワクチン医療従事者等!$A:$J, $C$4, FALSE), 0)</f>
        <v>0</v>
      </c>
      <c r="D112" s="51">
        <f>IFERROR(VLOOKUP($A112, ワクチン医療従事者等!$A:$J, $D$4, FALSE), 0)</f>
        <v>0</v>
      </c>
      <c r="E112" s="51">
        <f>IFERROR(VLOOKUP($A112, ワクチン医療従事者等!$A:$J, $E$4, FALSE), 0)</f>
        <v>0</v>
      </c>
      <c r="F112" s="51">
        <f>IFERROR(VLOOKUP($A112, ワクチン医療従事者等!$A:$J, $F$4, FALSE), 0)</f>
        <v>0</v>
      </c>
      <c r="G112" s="51">
        <f>IFERROR(VLOOKUP($A112, ワクチン医療従事者等!$A:$J, $G$4, FALSE), 0)</f>
        <v>0</v>
      </c>
      <c r="H112" s="52">
        <f>IFERROR(VLOOKUP($A112, ワクチン一般接種!$A:$G, H$4, FALSE), 0)</f>
        <v>0</v>
      </c>
      <c r="I112" s="52">
        <f>IFERROR(VLOOKUP($A112, ワクチン一般接種!$A:$G, I$4, FALSE), 0)</f>
        <v>0</v>
      </c>
      <c r="J112" s="52">
        <f>IFERROR(VLOOKUP($A112, ワクチン一般接種!$A:$G, J$4, FALSE), 0)</f>
        <v>0</v>
      </c>
      <c r="K112" s="52">
        <f>IFERROR(VLOOKUP($A112, ワクチン一般接種!$A:$G, K$4, FALSE), 0)</f>
        <v>0</v>
      </c>
      <c r="L112" s="52">
        <f>IFERROR(VLOOKUP($A112, ワクチン一般接種!$A:$G, L$4, FALSE), 0)</f>
        <v>0</v>
      </c>
      <c r="M112" s="102">
        <f t="shared" si="5"/>
        <v>44403</v>
      </c>
      <c r="N112" s="53">
        <f t="shared" si="3"/>
        <v>0</v>
      </c>
      <c r="O112" s="53">
        <f t="shared" si="4"/>
        <v>0</v>
      </c>
    </row>
    <row r="113" spans="1:15" x14ac:dyDescent="0.55000000000000004">
      <c r="A113" s="82">
        <v>44404</v>
      </c>
      <c r="B113" s="51" t="str">
        <f>IFERROR(VLOOKUP($A113, ワクチン医療従事者等!$A:$J, $B$4, FALSE), TEXT(A113, "aaa"))</f>
        <v>火</v>
      </c>
      <c r="C113" s="51">
        <f>IFERROR(VLOOKUP($A113, ワクチン医療従事者等!$A:$J, $C$4, FALSE), 0)</f>
        <v>0</v>
      </c>
      <c r="D113" s="51">
        <f>IFERROR(VLOOKUP($A113, ワクチン医療従事者等!$A:$J, $D$4, FALSE), 0)</f>
        <v>0</v>
      </c>
      <c r="E113" s="51">
        <f>IFERROR(VLOOKUP($A113, ワクチン医療従事者等!$A:$J, $E$4, FALSE), 0)</f>
        <v>0</v>
      </c>
      <c r="F113" s="51">
        <f>IFERROR(VLOOKUP($A113, ワクチン医療従事者等!$A:$J, $F$4, FALSE), 0)</f>
        <v>0</v>
      </c>
      <c r="G113" s="51">
        <f>IFERROR(VLOOKUP($A113, ワクチン医療従事者等!$A:$J, $G$4, FALSE), 0)</f>
        <v>0</v>
      </c>
      <c r="H113" s="52">
        <f>IFERROR(VLOOKUP($A113, ワクチン一般接種!$A:$G, H$4, FALSE), 0)</f>
        <v>0</v>
      </c>
      <c r="I113" s="52">
        <f>IFERROR(VLOOKUP($A113, ワクチン一般接種!$A:$G, I$4, FALSE), 0)</f>
        <v>0</v>
      </c>
      <c r="J113" s="52">
        <f>IFERROR(VLOOKUP($A113, ワクチン一般接種!$A:$G, J$4, FALSE), 0)</f>
        <v>0</v>
      </c>
      <c r="K113" s="52">
        <f>IFERROR(VLOOKUP($A113, ワクチン一般接種!$A:$G, K$4, FALSE), 0)</f>
        <v>0</v>
      </c>
      <c r="L113" s="52">
        <f>IFERROR(VLOOKUP($A113, ワクチン一般接種!$A:$G, L$4, FALSE), 0)</f>
        <v>0</v>
      </c>
      <c r="M113" s="102">
        <f t="shared" si="5"/>
        <v>44404</v>
      </c>
      <c r="N113" s="53">
        <f t="shared" si="3"/>
        <v>0</v>
      </c>
      <c r="O113" s="53">
        <f t="shared" si="4"/>
        <v>0</v>
      </c>
    </row>
    <row r="114" spans="1:15" x14ac:dyDescent="0.55000000000000004">
      <c r="A114" s="82">
        <v>44405</v>
      </c>
      <c r="B114" s="51" t="str">
        <f>IFERROR(VLOOKUP($A114, ワクチン医療従事者等!$A:$J, $B$4, FALSE), TEXT(A114, "aaa"))</f>
        <v>水</v>
      </c>
      <c r="C114" s="51">
        <f>IFERROR(VLOOKUP($A114, ワクチン医療従事者等!$A:$J, $C$4, FALSE), 0)</f>
        <v>0</v>
      </c>
      <c r="D114" s="51">
        <f>IFERROR(VLOOKUP($A114, ワクチン医療従事者等!$A:$J, $D$4, FALSE), 0)</f>
        <v>0</v>
      </c>
      <c r="E114" s="51">
        <f>IFERROR(VLOOKUP($A114, ワクチン医療従事者等!$A:$J, $E$4, FALSE), 0)</f>
        <v>0</v>
      </c>
      <c r="F114" s="51">
        <f>IFERROR(VLOOKUP($A114, ワクチン医療従事者等!$A:$J, $F$4, FALSE), 0)</f>
        <v>0</v>
      </c>
      <c r="G114" s="51">
        <f>IFERROR(VLOOKUP($A114, ワクチン医療従事者等!$A:$J, $G$4, FALSE), 0)</f>
        <v>0</v>
      </c>
      <c r="H114" s="52">
        <f>IFERROR(VLOOKUP($A114, ワクチン一般接種!$A:$G, H$4, FALSE), 0)</f>
        <v>0</v>
      </c>
      <c r="I114" s="52">
        <f>IFERROR(VLOOKUP($A114, ワクチン一般接種!$A:$G, I$4, FALSE), 0)</f>
        <v>0</v>
      </c>
      <c r="J114" s="52">
        <f>IFERROR(VLOOKUP($A114, ワクチン一般接種!$A:$G, J$4, FALSE), 0)</f>
        <v>0</v>
      </c>
      <c r="K114" s="52">
        <f>IFERROR(VLOOKUP($A114, ワクチン一般接種!$A:$G, K$4, FALSE), 0)</f>
        <v>0</v>
      </c>
      <c r="L114" s="52">
        <f>IFERROR(VLOOKUP($A114, ワクチン一般接種!$A:$G, L$4, FALSE), 0)</f>
        <v>0</v>
      </c>
      <c r="M114" s="102">
        <f t="shared" si="5"/>
        <v>44405</v>
      </c>
      <c r="N114" s="53">
        <f t="shared" si="3"/>
        <v>0</v>
      </c>
      <c r="O114" s="53">
        <f t="shared" si="4"/>
        <v>0</v>
      </c>
    </row>
    <row r="115" spans="1:15" x14ac:dyDescent="0.55000000000000004">
      <c r="A115" s="82">
        <v>44406</v>
      </c>
      <c r="B115" s="51" t="str">
        <f>IFERROR(VLOOKUP($A115, ワクチン医療従事者等!$A:$J, $B$4, FALSE), TEXT(A115, "aaa"))</f>
        <v>木</v>
      </c>
      <c r="C115" s="51">
        <f>IFERROR(VLOOKUP($A115, ワクチン医療従事者等!$A:$J, $C$4, FALSE), 0)</f>
        <v>0</v>
      </c>
      <c r="D115" s="51">
        <f>IFERROR(VLOOKUP($A115, ワクチン医療従事者等!$A:$J, $D$4, FALSE), 0)</f>
        <v>0</v>
      </c>
      <c r="E115" s="51">
        <f>IFERROR(VLOOKUP($A115, ワクチン医療従事者等!$A:$J, $E$4, FALSE), 0)</f>
        <v>0</v>
      </c>
      <c r="F115" s="51">
        <f>IFERROR(VLOOKUP($A115, ワクチン医療従事者等!$A:$J, $F$4, FALSE), 0)</f>
        <v>0</v>
      </c>
      <c r="G115" s="51">
        <f>IFERROR(VLOOKUP($A115, ワクチン医療従事者等!$A:$J, $G$4, FALSE), 0)</f>
        <v>0</v>
      </c>
      <c r="H115" s="52">
        <f>IFERROR(VLOOKUP($A115, ワクチン一般接種!$A:$G, H$4, FALSE), 0)</f>
        <v>0</v>
      </c>
      <c r="I115" s="52">
        <f>IFERROR(VLOOKUP($A115, ワクチン一般接種!$A:$G, I$4, FALSE), 0)</f>
        <v>0</v>
      </c>
      <c r="J115" s="52">
        <f>IFERROR(VLOOKUP($A115, ワクチン一般接種!$A:$G, J$4, FALSE), 0)</f>
        <v>0</v>
      </c>
      <c r="K115" s="52">
        <f>IFERROR(VLOOKUP($A115, ワクチン一般接種!$A:$G, K$4, FALSE), 0)</f>
        <v>0</v>
      </c>
      <c r="L115" s="52">
        <f>IFERROR(VLOOKUP($A115, ワクチン一般接種!$A:$G, L$4, FALSE), 0)</f>
        <v>0</v>
      </c>
      <c r="M115" s="102">
        <f t="shared" si="5"/>
        <v>44406</v>
      </c>
      <c r="N115" s="53">
        <f t="shared" si="3"/>
        <v>0</v>
      </c>
      <c r="O115" s="53">
        <f t="shared" si="4"/>
        <v>0</v>
      </c>
    </row>
    <row r="116" spans="1:15" x14ac:dyDescent="0.55000000000000004">
      <c r="A116" s="82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102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2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102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2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102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2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102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2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102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2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102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2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102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2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102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2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102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2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102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2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102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2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102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2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102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2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102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2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102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2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102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2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102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2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102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2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102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2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102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2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102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2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102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2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102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2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102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2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102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2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102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2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102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2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102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2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102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2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102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2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102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2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102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2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102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2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102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2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102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2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102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2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102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2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102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2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102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2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102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2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102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2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102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2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102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2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102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2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102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2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102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2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102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2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102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2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102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2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102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2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102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2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102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2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102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2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102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2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102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2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102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2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102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2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102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2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102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2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102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2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102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2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102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2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102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2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102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2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102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2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102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2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102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2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102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2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102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2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102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2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102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2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102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2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102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2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102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2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102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2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102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2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102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2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102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2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102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2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102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2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102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2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102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2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102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2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102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2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102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2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102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2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102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2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102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2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102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2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102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2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102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2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102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2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102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2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102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2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102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2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102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2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102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2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102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2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102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2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102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2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102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2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102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2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102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2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102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2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102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2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102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2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102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2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102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2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102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2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102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2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102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2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102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2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102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2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102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2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102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2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102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2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102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2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102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2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102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2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102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2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102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2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102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2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102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2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102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2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102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2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102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2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102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2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102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2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102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2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102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2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102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2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102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2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102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2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102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2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102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2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102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2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102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2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102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2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102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2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102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2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102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2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102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2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102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2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102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2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102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2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102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2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102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2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102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2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102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2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102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2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102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2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102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2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102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2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102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2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102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ccine">
                <anchor moveWithCells="1" sizeWithCells="1">
                  <from>
                    <xdr:col>15</xdr:col>
                    <xdr:colOff>184150</xdr:colOff>
                    <xdr:row>1</xdr:row>
                    <xdr:rowOff>120650</xdr:rowOff>
                  </from>
                  <to>
                    <xdr:col>16</xdr:col>
                    <xdr:colOff>520700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381</v>
      </c>
      <c r="D4" s="130" t="s">
        <v>382</v>
      </c>
      <c r="E4" s="132" t="s">
        <v>383</v>
      </c>
      <c r="F4" s="133"/>
      <c r="G4" s="134" t="s">
        <v>384</v>
      </c>
      <c r="H4" s="134" t="s">
        <v>385</v>
      </c>
      <c r="I4" s="19"/>
    </row>
    <row r="5" spans="1:9" ht="13.25" customHeight="1" x14ac:dyDescent="0.55000000000000004">
      <c r="B5" s="127"/>
      <c r="C5" s="129"/>
      <c r="D5" s="131"/>
      <c r="E5" s="108" t="s">
        <v>386</v>
      </c>
      <c r="F5" s="109" t="s">
        <v>387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10">
        <v>42456</v>
      </c>
      <c r="D6" s="110">
        <v>821748</v>
      </c>
      <c r="E6" s="111">
        <v>828</v>
      </c>
      <c r="F6" s="111">
        <v>9</v>
      </c>
      <c r="G6" s="110">
        <v>40179</v>
      </c>
      <c r="H6" s="110">
        <v>1418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0">
        <v>2579</v>
      </c>
      <c r="D7" s="110">
        <v>53829</v>
      </c>
      <c r="E7" s="111">
        <v>40</v>
      </c>
      <c r="F7" s="111">
        <v>0</v>
      </c>
      <c r="G7" s="110">
        <v>2508</v>
      </c>
      <c r="H7" s="111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0">
        <v>1859</v>
      </c>
      <c r="D8" s="110">
        <v>91033</v>
      </c>
      <c r="E8" s="111">
        <v>98</v>
      </c>
      <c r="F8" s="111">
        <v>1</v>
      </c>
      <c r="G8" s="110">
        <v>1714</v>
      </c>
      <c r="H8" s="111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0">
        <v>9560</v>
      </c>
      <c r="D9" s="110">
        <v>166356</v>
      </c>
      <c r="E9" s="111">
        <v>293</v>
      </c>
      <c r="F9" s="111">
        <v>3</v>
      </c>
      <c r="G9" s="110">
        <v>9172</v>
      </c>
      <c r="H9" s="111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1">
        <v>974</v>
      </c>
      <c r="D10" s="110">
        <v>16725</v>
      </c>
      <c r="E10" s="111">
        <v>49</v>
      </c>
      <c r="F10" s="111">
        <v>1</v>
      </c>
      <c r="G10" s="111">
        <v>905</v>
      </c>
      <c r="H10" s="111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0">
        <v>2084</v>
      </c>
      <c r="D11" s="110">
        <v>69804</v>
      </c>
      <c r="E11" s="111">
        <v>48</v>
      </c>
      <c r="F11" s="111">
        <v>0</v>
      </c>
      <c r="G11" s="110">
        <v>1989</v>
      </c>
      <c r="H11" s="111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0">
        <v>5198</v>
      </c>
      <c r="D12" s="110">
        <v>298595</v>
      </c>
      <c r="E12" s="111">
        <v>164</v>
      </c>
      <c r="F12" s="111">
        <v>5</v>
      </c>
      <c r="G12" s="110">
        <v>4873</v>
      </c>
      <c r="H12" s="111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0">
        <v>11144</v>
      </c>
      <c r="D13" s="110">
        <v>34345</v>
      </c>
      <c r="E13" s="111">
        <v>367</v>
      </c>
      <c r="F13" s="111">
        <v>4</v>
      </c>
      <c r="G13" s="110">
        <v>10611</v>
      </c>
      <c r="H13" s="111">
        <v>166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0">
        <v>7420</v>
      </c>
      <c r="D14" s="110">
        <v>318049</v>
      </c>
      <c r="E14" s="111">
        <v>215</v>
      </c>
      <c r="F14" s="111">
        <v>11</v>
      </c>
      <c r="G14" s="110">
        <v>7122</v>
      </c>
      <c r="H14" s="111">
        <v>83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0">
        <v>8154</v>
      </c>
      <c r="D15" s="110">
        <v>205098</v>
      </c>
      <c r="E15" s="111">
        <v>76</v>
      </c>
      <c r="F15" s="111">
        <v>0</v>
      </c>
      <c r="G15" s="110">
        <v>7924</v>
      </c>
      <c r="H15" s="111">
        <v>154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0">
        <v>49881</v>
      </c>
      <c r="D16" s="110">
        <v>1029074</v>
      </c>
      <c r="E16" s="110">
        <v>2622</v>
      </c>
      <c r="F16" s="111">
        <v>32</v>
      </c>
      <c r="G16" s="110">
        <v>46417</v>
      </c>
      <c r="H16" s="111">
        <v>842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0">
        <v>43808</v>
      </c>
      <c r="D17" s="110">
        <v>743129</v>
      </c>
      <c r="E17" s="110">
        <v>1955</v>
      </c>
      <c r="F17" s="111">
        <v>18</v>
      </c>
      <c r="G17" s="110">
        <v>41128</v>
      </c>
      <c r="H17" s="111">
        <v>725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0">
        <v>189843</v>
      </c>
      <c r="D18" s="110">
        <v>2684460</v>
      </c>
      <c r="E18" s="110">
        <v>8881</v>
      </c>
      <c r="F18" s="111">
        <v>60</v>
      </c>
      <c r="G18" s="110">
        <v>178692</v>
      </c>
      <c r="H18" s="110">
        <v>2270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0">
        <v>73525</v>
      </c>
      <c r="D19" s="110">
        <v>1109327</v>
      </c>
      <c r="E19" s="110">
        <v>3372</v>
      </c>
      <c r="F19" s="111">
        <v>40</v>
      </c>
      <c r="G19" s="110">
        <v>69177</v>
      </c>
      <c r="H19" s="111">
        <v>976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0">
        <v>3585</v>
      </c>
      <c r="D20" s="110">
        <v>183383</v>
      </c>
      <c r="E20" s="111">
        <v>117</v>
      </c>
      <c r="F20" s="111">
        <v>1</v>
      </c>
      <c r="G20" s="110">
        <v>3414</v>
      </c>
      <c r="H20" s="111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0">
        <v>2087</v>
      </c>
      <c r="D21" s="110">
        <v>78248</v>
      </c>
      <c r="E21" s="111">
        <v>37</v>
      </c>
      <c r="F21" s="111">
        <v>2</v>
      </c>
      <c r="G21" s="110">
        <v>2012</v>
      </c>
      <c r="H21" s="111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0">
        <v>4237</v>
      </c>
      <c r="D22" s="110">
        <v>129941</v>
      </c>
      <c r="E22" s="111">
        <v>249</v>
      </c>
      <c r="F22" s="111">
        <v>1</v>
      </c>
      <c r="G22" s="110">
        <v>3869</v>
      </c>
      <c r="H22" s="111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0">
        <v>1421</v>
      </c>
      <c r="D23" s="110">
        <v>74131</v>
      </c>
      <c r="E23" s="111">
        <v>57</v>
      </c>
      <c r="F23" s="111">
        <v>0</v>
      </c>
      <c r="G23" s="110">
        <v>1328</v>
      </c>
      <c r="H23" s="111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0">
        <v>2187</v>
      </c>
      <c r="D24" s="110">
        <v>65656</v>
      </c>
      <c r="E24" s="111">
        <v>43</v>
      </c>
      <c r="F24" s="111">
        <v>0</v>
      </c>
      <c r="G24" s="110">
        <v>2123</v>
      </c>
      <c r="H24" s="111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0">
        <v>5092</v>
      </c>
      <c r="D25" s="110">
        <v>217393</v>
      </c>
      <c r="E25" s="111">
        <v>34</v>
      </c>
      <c r="F25" s="111">
        <v>1</v>
      </c>
      <c r="G25" s="110">
        <v>5037</v>
      </c>
      <c r="H25" s="111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0">
        <v>9568</v>
      </c>
      <c r="D26" s="110">
        <v>283962</v>
      </c>
      <c r="E26" s="111">
        <v>85</v>
      </c>
      <c r="F26" s="111">
        <v>3</v>
      </c>
      <c r="G26" s="110">
        <v>9296</v>
      </c>
      <c r="H26" s="111">
        <v>187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0">
        <v>9846</v>
      </c>
      <c r="D27" s="110">
        <v>432619</v>
      </c>
      <c r="E27" s="111">
        <v>335</v>
      </c>
      <c r="F27" s="111">
        <v>5</v>
      </c>
      <c r="G27" s="110">
        <v>9358</v>
      </c>
      <c r="H27" s="111">
        <v>153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0">
        <v>52113</v>
      </c>
      <c r="D28" s="110">
        <v>884015</v>
      </c>
      <c r="E28" s="111">
        <v>772</v>
      </c>
      <c r="F28" s="111">
        <v>11</v>
      </c>
      <c r="G28" s="110">
        <v>50345</v>
      </c>
      <c r="H28" s="111">
        <v>996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0">
        <v>5473</v>
      </c>
      <c r="D29" s="110">
        <v>152748</v>
      </c>
      <c r="E29" s="111">
        <v>165</v>
      </c>
      <c r="F29" s="111">
        <v>3</v>
      </c>
      <c r="G29" s="110">
        <v>5334</v>
      </c>
      <c r="H29" s="111">
        <v>113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0">
        <v>5699</v>
      </c>
      <c r="D30" s="110">
        <v>162117</v>
      </c>
      <c r="E30" s="111">
        <v>101</v>
      </c>
      <c r="F30" s="111">
        <v>2</v>
      </c>
      <c r="G30" s="110">
        <v>5508</v>
      </c>
      <c r="H30" s="111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0">
        <v>17098</v>
      </c>
      <c r="D31" s="110">
        <v>298650</v>
      </c>
      <c r="E31" s="111">
        <v>303</v>
      </c>
      <c r="F31" s="111">
        <v>5</v>
      </c>
      <c r="G31" s="110">
        <v>16517</v>
      </c>
      <c r="H31" s="111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0">
        <v>106970</v>
      </c>
      <c r="D32" s="110">
        <v>2333948</v>
      </c>
      <c r="E32" s="110">
        <v>2528</v>
      </c>
      <c r="F32" s="111">
        <v>110</v>
      </c>
      <c r="G32" s="110">
        <v>100894</v>
      </c>
      <c r="H32" s="110">
        <v>2708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0">
        <v>41818</v>
      </c>
      <c r="D33" s="110">
        <v>535506</v>
      </c>
      <c r="E33" s="111">
        <v>600</v>
      </c>
      <c r="F33" s="111">
        <v>14</v>
      </c>
      <c r="G33" s="110">
        <v>39907</v>
      </c>
      <c r="H33" s="110">
        <v>1311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0">
        <v>8614</v>
      </c>
      <c r="D34" s="110">
        <v>179396</v>
      </c>
      <c r="E34" s="111">
        <v>182</v>
      </c>
      <c r="F34" s="111">
        <v>1</v>
      </c>
      <c r="G34" s="110">
        <v>8300</v>
      </c>
      <c r="H34" s="111">
        <v>132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0">
        <v>2748</v>
      </c>
      <c r="D35" s="110">
        <v>42969</v>
      </c>
      <c r="E35" s="111">
        <v>39</v>
      </c>
      <c r="F35" s="111">
        <v>0</v>
      </c>
      <c r="G35" s="110">
        <v>2601</v>
      </c>
      <c r="H35" s="111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1">
        <v>585</v>
      </c>
      <c r="D36" s="110">
        <v>89555</v>
      </c>
      <c r="E36" s="111">
        <v>85</v>
      </c>
      <c r="F36" s="111">
        <v>0</v>
      </c>
      <c r="G36" s="111">
        <v>476</v>
      </c>
      <c r="H36" s="111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1">
        <v>591</v>
      </c>
      <c r="D37" s="110">
        <v>32936</v>
      </c>
      <c r="E37" s="111">
        <v>28</v>
      </c>
      <c r="F37" s="111">
        <v>0</v>
      </c>
      <c r="G37" s="111">
        <v>561</v>
      </c>
      <c r="H37" s="111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0">
        <v>7700</v>
      </c>
      <c r="D38" s="110">
        <v>174589</v>
      </c>
      <c r="E38" s="111">
        <v>39</v>
      </c>
      <c r="F38" s="111">
        <v>1</v>
      </c>
      <c r="G38" s="110">
        <v>7472</v>
      </c>
      <c r="H38" s="111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0">
        <v>11672</v>
      </c>
      <c r="D39" s="110">
        <v>570271</v>
      </c>
      <c r="E39" s="111">
        <v>96</v>
      </c>
      <c r="F39" s="111">
        <v>4</v>
      </c>
      <c r="G39" s="110">
        <v>11384</v>
      </c>
      <c r="H39" s="111">
        <v>178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0">
        <v>3193</v>
      </c>
      <c r="D40" s="110">
        <v>126574</v>
      </c>
      <c r="E40" s="111">
        <v>32</v>
      </c>
      <c r="F40" s="111">
        <v>1</v>
      </c>
      <c r="G40" s="110">
        <v>3081</v>
      </c>
      <c r="H40" s="111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0">
        <v>1705</v>
      </c>
      <c r="D41" s="110">
        <v>68578</v>
      </c>
      <c r="E41" s="111">
        <v>39</v>
      </c>
      <c r="F41" s="111">
        <v>0</v>
      </c>
      <c r="G41" s="110">
        <v>1603</v>
      </c>
      <c r="H41" s="11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0">
        <v>2132</v>
      </c>
      <c r="D42" s="110">
        <v>90504</v>
      </c>
      <c r="E42" s="111">
        <v>21</v>
      </c>
      <c r="F42" s="111">
        <v>0</v>
      </c>
      <c r="G42" s="110">
        <v>2085</v>
      </c>
      <c r="H42" s="111">
        <v>31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0">
        <v>2796</v>
      </c>
      <c r="D43" s="110">
        <v>100861</v>
      </c>
      <c r="E43" s="111">
        <v>42</v>
      </c>
      <c r="F43" s="111">
        <v>3</v>
      </c>
      <c r="G43" s="110">
        <v>2679</v>
      </c>
      <c r="H43" s="111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0">
        <v>1960</v>
      </c>
      <c r="D44" s="110">
        <v>60450</v>
      </c>
      <c r="E44" s="111">
        <v>69</v>
      </c>
      <c r="F44" s="111">
        <v>1</v>
      </c>
      <c r="G44" s="110">
        <v>1862</v>
      </c>
      <c r="H44" s="111">
        <v>29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0">
        <v>36431</v>
      </c>
      <c r="D45" s="110">
        <v>878022</v>
      </c>
      <c r="E45" s="111">
        <v>633</v>
      </c>
      <c r="F45" s="111">
        <v>9</v>
      </c>
      <c r="G45" s="110">
        <v>35226</v>
      </c>
      <c r="H45" s="111">
        <v>528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0">
        <v>2605</v>
      </c>
      <c r="D46" s="110">
        <v>60501</v>
      </c>
      <c r="E46" s="111">
        <v>27</v>
      </c>
      <c r="F46" s="111">
        <v>0</v>
      </c>
      <c r="G46" s="110">
        <v>2582</v>
      </c>
      <c r="H46" s="111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0">
        <v>3282</v>
      </c>
      <c r="D47" s="110">
        <v>131480</v>
      </c>
      <c r="E47" s="111">
        <v>63</v>
      </c>
      <c r="F47" s="111">
        <v>0</v>
      </c>
      <c r="G47" s="110">
        <v>3152</v>
      </c>
      <c r="H47" s="111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0">
        <v>6533</v>
      </c>
      <c r="D48" s="110">
        <v>82923</v>
      </c>
      <c r="E48" s="111">
        <v>47</v>
      </c>
      <c r="F48" s="111">
        <v>2</v>
      </c>
      <c r="G48" s="110">
        <v>6366</v>
      </c>
      <c r="H48" s="111">
        <v>120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0">
        <v>3530</v>
      </c>
      <c r="D49" s="110">
        <v>178180</v>
      </c>
      <c r="E49" s="111">
        <v>31</v>
      </c>
      <c r="F49" s="111">
        <v>0</v>
      </c>
      <c r="G49" s="110">
        <v>3435</v>
      </c>
      <c r="H49" s="111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0">
        <v>3127</v>
      </c>
      <c r="D50" s="110">
        <v>44978</v>
      </c>
      <c r="E50" s="111">
        <v>19</v>
      </c>
      <c r="F50" s="111">
        <v>0</v>
      </c>
      <c r="G50" s="110">
        <v>3070</v>
      </c>
      <c r="H50" s="11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0">
        <v>3778</v>
      </c>
      <c r="D51" s="110">
        <v>115077</v>
      </c>
      <c r="E51" s="111">
        <v>53</v>
      </c>
      <c r="F51" s="111">
        <v>0</v>
      </c>
      <c r="G51" s="110">
        <v>3723</v>
      </c>
      <c r="H51" s="111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0">
        <v>21847</v>
      </c>
      <c r="D52" s="110">
        <v>269007</v>
      </c>
      <c r="E52" s="111">
        <v>633</v>
      </c>
      <c r="F52" s="111">
        <v>42</v>
      </c>
      <c r="G52" s="110">
        <v>20987</v>
      </c>
      <c r="H52" s="111">
        <v>220</v>
      </c>
      <c r="I52" s="25"/>
    </row>
    <row r="53" spans="1:9" ht="12" customHeight="1" x14ac:dyDescent="0.55000000000000004">
      <c r="B53" s="22" t="s">
        <v>276</v>
      </c>
      <c r="C53" s="111">
        <v>149</v>
      </c>
      <c r="D53" s="112" t="s">
        <v>388</v>
      </c>
      <c r="E53" s="111">
        <v>0</v>
      </c>
      <c r="F53" s="112" t="s">
        <v>388</v>
      </c>
      <c r="G53" s="111">
        <v>149</v>
      </c>
      <c r="H53" s="112" t="s">
        <v>388</v>
      </c>
      <c r="I53" s="25"/>
    </row>
    <row r="54" spans="1:9" ht="12" customHeight="1" x14ac:dyDescent="0.55000000000000004">
      <c r="B54" s="21" t="s">
        <v>164</v>
      </c>
      <c r="C54" s="110">
        <v>840657</v>
      </c>
      <c r="D54" s="110">
        <v>16770740</v>
      </c>
      <c r="E54" s="110">
        <v>26612</v>
      </c>
      <c r="F54" s="111">
        <v>406</v>
      </c>
      <c r="G54" s="110">
        <v>798147</v>
      </c>
      <c r="H54" s="110">
        <v>15055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08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5" t="s">
        <v>326</v>
      </c>
      <c r="B1" s="95"/>
      <c r="C1" s="95"/>
      <c r="D1" s="95"/>
      <c r="E1" s="95"/>
      <c r="F1" s="95"/>
      <c r="G1" s="95"/>
      <c r="H1" s="95"/>
      <c r="I1" s="95"/>
      <c r="J1" s="95"/>
      <c r="K1" s="95"/>
    </row>
    <row r="2" spans="1:11" x14ac:dyDescent="0.55000000000000004">
      <c r="A2" s="95"/>
      <c r="B2" s="95"/>
      <c r="C2" s="95"/>
      <c r="D2" s="95"/>
      <c r="E2" s="95"/>
      <c r="F2" s="95"/>
      <c r="G2" s="95"/>
      <c r="H2" s="95"/>
      <c r="I2" s="95"/>
      <c r="J2" s="95"/>
      <c r="K2" s="96" t="str">
        <f>"（" &amp; TEXT(MAX(A3:A105)+1,"m月d日") &amp; "公表時点）"</f>
        <v>（7月20日公表時点）</v>
      </c>
    </row>
    <row r="3" spans="1:11" x14ac:dyDescent="0.55000000000000004">
      <c r="A3" s="139" t="s">
        <v>327</v>
      </c>
      <c r="B3" s="139" t="s">
        <v>297</v>
      </c>
      <c r="C3" s="139" t="s">
        <v>298</v>
      </c>
      <c r="D3" s="138" t="s">
        <v>328</v>
      </c>
      <c r="E3" s="138"/>
      <c r="F3" s="138"/>
      <c r="G3" s="138"/>
      <c r="H3" s="138" t="s">
        <v>329</v>
      </c>
      <c r="I3" s="138"/>
      <c r="J3" s="138"/>
      <c r="K3" s="138"/>
    </row>
    <row r="4" spans="1:11" x14ac:dyDescent="0.55000000000000004">
      <c r="A4" s="139"/>
      <c r="B4" s="139"/>
      <c r="C4" s="139"/>
      <c r="D4" s="137" t="s">
        <v>299</v>
      </c>
      <c r="E4" s="137"/>
      <c r="F4" s="137" t="s">
        <v>300</v>
      </c>
      <c r="G4" s="137"/>
      <c r="H4" s="137" t="s">
        <v>299</v>
      </c>
      <c r="I4" s="137"/>
      <c r="J4" s="137" t="s">
        <v>300</v>
      </c>
      <c r="K4" s="137"/>
    </row>
    <row r="5" spans="1:11" x14ac:dyDescent="0.55000000000000004">
      <c r="A5" s="139"/>
      <c r="B5" s="139"/>
      <c r="C5" s="139"/>
      <c r="D5" s="97" t="s">
        <v>301</v>
      </c>
      <c r="E5" s="97" t="s">
        <v>302</v>
      </c>
      <c r="F5" s="97" t="s">
        <v>301</v>
      </c>
      <c r="G5" s="97" t="s">
        <v>302</v>
      </c>
      <c r="H5" s="97" t="s">
        <v>301</v>
      </c>
      <c r="I5" s="97" t="s">
        <v>302</v>
      </c>
      <c r="J5" s="97" t="s">
        <v>301</v>
      </c>
      <c r="K5" s="97" t="s">
        <v>302</v>
      </c>
    </row>
    <row r="6" spans="1:11" x14ac:dyDescent="0.55000000000000004">
      <c r="A6" s="136" t="s">
        <v>287</v>
      </c>
      <c r="B6" s="137"/>
      <c r="C6" s="67">
        <f t="shared" ref="C6:C36" ca="1" si="0">SUM(D6:G6)</f>
        <v>59960649</v>
      </c>
      <c r="D6" s="67">
        <f ca="1">SUM(OFFSET(D$6,1,0,MAX($A$6:$A105)-DATE(2021,4,12)+1,1))</f>
        <v>35085729</v>
      </c>
      <c r="E6" s="67">
        <f ca="1">SUM(OFFSET(E$6,1,0,MAX($A$6:$A105)-DATE(2021,4,12)+1,1))</f>
        <v>2025381</v>
      </c>
      <c r="F6" s="67">
        <f ca="1">SUM(OFFSET(F$6,1,0,MAX($A$6:$A105)-DATE(2021,4,12)+1,1))</f>
        <v>22231315</v>
      </c>
      <c r="G6" s="67">
        <f ca="1">SUM(OFFSET(G$6,1,0,MAX($A$6:$A105)-DATE(2021,4,12)+1,1))</f>
        <v>618224</v>
      </c>
      <c r="H6" s="67">
        <f ca="1">SUM(OFFSET(H$6,1,0,MAX($A$6:$A105)-DATE(2021,4,12)+1,1))</f>
        <v>28426132</v>
      </c>
      <c r="I6" s="67">
        <f ca="1">SUM(OFFSET(I$6,1,0,MAX($A$6:$A105)-DATE(2021,4,12)+1,1))</f>
        <v>785021</v>
      </c>
      <c r="J6" s="67">
        <f ca="1">SUM(OFFSET(J$6,1,0,MAX($A$6:$A105)-DATE(2021,4,12)+1,1))</f>
        <v>20738143</v>
      </c>
      <c r="K6" s="67">
        <f ca="1">SUM(OFFSET(K$6,1,0,MAX($A$6:$A105)-DATE(2021,4,12)+1,1))</f>
        <v>551486</v>
      </c>
    </row>
    <row r="7" spans="1:11" x14ac:dyDescent="0.55000000000000004">
      <c r="A7" s="104">
        <v>44396</v>
      </c>
      <c r="B7" s="106" t="str">
        <f t="shared" ref="B7:B26" si="1">"(" &amp; TEXT(A7,"aaa") &amp; ")"</f>
        <v>(月)</v>
      </c>
      <c r="C7" s="67">
        <f t="shared" ref="C7:C14" si="2">SUM(D7:G7)</f>
        <v>514215</v>
      </c>
      <c r="D7" s="67">
        <v>137397</v>
      </c>
      <c r="E7" s="67">
        <v>34454</v>
      </c>
      <c r="F7" s="67">
        <v>311536</v>
      </c>
      <c r="G7" s="67">
        <v>30828</v>
      </c>
      <c r="H7" s="67">
        <v>36724</v>
      </c>
      <c r="I7" s="67">
        <v>643</v>
      </c>
      <c r="J7" s="67">
        <v>260318</v>
      </c>
      <c r="K7" s="67">
        <v>19245</v>
      </c>
    </row>
    <row r="8" spans="1:11" x14ac:dyDescent="0.55000000000000004">
      <c r="A8" s="104">
        <v>44395</v>
      </c>
      <c r="B8" s="105" t="str">
        <f t="shared" si="1"/>
        <v>(日)</v>
      </c>
      <c r="C8" s="67">
        <f t="shared" si="2"/>
        <v>866832</v>
      </c>
      <c r="D8" s="67">
        <v>319451</v>
      </c>
      <c r="E8" s="67">
        <v>45437</v>
      </c>
      <c r="F8" s="67">
        <v>467305</v>
      </c>
      <c r="G8" s="67">
        <v>34639</v>
      </c>
      <c r="H8" s="67">
        <v>67417</v>
      </c>
      <c r="I8" s="67">
        <v>864</v>
      </c>
      <c r="J8" s="67">
        <v>388531</v>
      </c>
      <c r="K8" s="67">
        <v>26653</v>
      </c>
    </row>
    <row r="9" spans="1:11" x14ac:dyDescent="0.55000000000000004">
      <c r="A9" s="104">
        <v>44394</v>
      </c>
      <c r="B9" s="106" t="str">
        <f t="shared" si="1"/>
        <v>(土)</v>
      </c>
      <c r="C9" s="67">
        <f t="shared" si="2"/>
        <v>1000255</v>
      </c>
      <c r="D9" s="67">
        <v>449449</v>
      </c>
      <c r="E9" s="67">
        <v>50591</v>
      </c>
      <c r="F9" s="67">
        <v>465282</v>
      </c>
      <c r="G9" s="67">
        <v>34933</v>
      </c>
      <c r="H9" s="67">
        <v>111914</v>
      </c>
      <c r="I9" s="67">
        <v>1110</v>
      </c>
      <c r="J9" s="67">
        <v>394719</v>
      </c>
      <c r="K9" s="67">
        <v>28000</v>
      </c>
    </row>
    <row r="10" spans="1:11" x14ac:dyDescent="0.55000000000000004">
      <c r="A10" s="104">
        <v>44393</v>
      </c>
      <c r="B10" s="105" t="str">
        <f t="shared" si="1"/>
        <v>(金)</v>
      </c>
      <c r="C10" s="67">
        <f t="shared" si="2"/>
        <v>940658</v>
      </c>
      <c r="D10" s="67">
        <v>435305</v>
      </c>
      <c r="E10" s="67">
        <v>45595</v>
      </c>
      <c r="F10" s="67">
        <v>431701</v>
      </c>
      <c r="G10" s="67">
        <v>28057</v>
      </c>
      <c r="H10" s="67">
        <v>149177</v>
      </c>
      <c r="I10" s="67">
        <v>593</v>
      </c>
      <c r="J10" s="67">
        <v>371536</v>
      </c>
      <c r="K10" s="67">
        <v>23535</v>
      </c>
    </row>
    <row r="11" spans="1:11" x14ac:dyDescent="0.55000000000000004">
      <c r="A11" s="104">
        <v>44392</v>
      </c>
      <c r="B11" s="106" t="str">
        <f t="shared" si="1"/>
        <v>(木)</v>
      </c>
      <c r="C11" s="67">
        <f t="shared" si="2"/>
        <v>1019964</v>
      </c>
      <c r="D11" s="67">
        <v>459642</v>
      </c>
      <c r="E11" s="67">
        <v>51162</v>
      </c>
      <c r="F11" s="67">
        <v>480228</v>
      </c>
      <c r="G11" s="67">
        <v>28932</v>
      </c>
      <c r="H11" s="67">
        <v>166978</v>
      </c>
      <c r="I11" s="67">
        <v>4048</v>
      </c>
      <c r="J11" s="67">
        <v>427861</v>
      </c>
      <c r="K11" s="67">
        <v>26298</v>
      </c>
    </row>
    <row r="12" spans="1:11" x14ac:dyDescent="0.55000000000000004">
      <c r="A12" s="104">
        <v>44391</v>
      </c>
      <c r="B12" s="105" t="str">
        <f t="shared" si="1"/>
        <v>(水)</v>
      </c>
      <c r="C12" s="67">
        <f t="shared" si="2"/>
        <v>1080725</v>
      </c>
      <c r="D12" s="67">
        <v>485075</v>
      </c>
      <c r="E12" s="67">
        <v>54971</v>
      </c>
      <c r="F12" s="67">
        <v>508664</v>
      </c>
      <c r="G12" s="67">
        <v>32015</v>
      </c>
      <c r="H12" s="67">
        <v>188900</v>
      </c>
      <c r="I12" s="67">
        <v>1488</v>
      </c>
      <c r="J12" s="67">
        <v>456358</v>
      </c>
      <c r="K12" s="67">
        <v>27889</v>
      </c>
    </row>
    <row r="13" spans="1:11" x14ac:dyDescent="0.55000000000000004">
      <c r="A13" s="104">
        <v>44390</v>
      </c>
      <c r="B13" s="106" t="str">
        <f t="shared" si="1"/>
        <v>(火)</v>
      </c>
      <c r="C13" s="67">
        <f t="shared" si="2"/>
        <v>1093973</v>
      </c>
      <c r="D13" s="67">
        <v>490584</v>
      </c>
      <c r="E13" s="67">
        <v>58258</v>
      </c>
      <c r="F13" s="67">
        <v>513914</v>
      </c>
      <c r="G13" s="67">
        <v>31217</v>
      </c>
      <c r="H13" s="67">
        <v>213656</v>
      </c>
      <c r="I13" s="67">
        <v>1893</v>
      </c>
      <c r="J13" s="67">
        <v>465703</v>
      </c>
      <c r="K13" s="67">
        <v>28143</v>
      </c>
    </row>
    <row r="14" spans="1:11" x14ac:dyDescent="0.55000000000000004">
      <c r="A14" s="104">
        <v>44389</v>
      </c>
      <c r="B14" s="105" t="str">
        <f t="shared" si="1"/>
        <v>(月)</v>
      </c>
      <c r="C14" s="67">
        <f t="shared" si="2"/>
        <v>1066249</v>
      </c>
      <c r="D14" s="67">
        <v>473455</v>
      </c>
      <c r="E14" s="67">
        <v>51748</v>
      </c>
      <c r="F14" s="67">
        <v>510109</v>
      </c>
      <c r="G14" s="67">
        <v>30937</v>
      </c>
      <c r="H14" s="67">
        <v>216371</v>
      </c>
      <c r="I14" s="67">
        <v>1552</v>
      </c>
      <c r="J14" s="67">
        <v>468314</v>
      </c>
      <c r="K14" s="67">
        <v>28139</v>
      </c>
    </row>
    <row r="15" spans="1:11" x14ac:dyDescent="0.55000000000000004">
      <c r="A15" s="104">
        <v>44388</v>
      </c>
      <c r="B15" s="106" t="str">
        <f t="shared" si="1"/>
        <v>(日)</v>
      </c>
      <c r="C15" s="67">
        <f t="shared" si="0"/>
        <v>1160875</v>
      </c>
      <c r="D15" s="67">
        <v>499887</v>
      </c>
      <c r="E15" s="67">
        <v>61001</v>
      </c>
      <c r="F15" s="67">
        <v>566836</v>
      </c>
      <c r="G15" s="67">
        <v>33151</v>
      </c>
      <c r="H15" s="67">
        <v>193852</v>
      </c>
      <c r="I15" s="67">
        <v>2766</v>
      </c>
      <c r="J15" s="67">
        <v>513816</v>
      </c>
      <c r="K15" s="67">
        <v>30347</v>
      </c>
    </row>
    <row r="16" spans="1:11" x14ac:dyDescent="0.55000000000000004">
      <c r="A16" s="104">
        <v>44387</v>
      </c>
      <c r="B16" s="105" t="str">
        <f t="shared" si="1"/>
        <v>(土)</v>
      </c>
      <c r="C16" s="67">
        <f t="shared" ref="C16:C26" si="3">SUM(D16:G16)</f>
        <v>1329598</v>
      </c>
      <c r="D16" s="67">
        <v>669447</v>
      </c>
      <c r="E16" s="67">
        <v>70339</v>
      </c>
      <c r="F16" s="67">
        <v>557394</v>
      </c>
      <c r="G16" s="67">
        <v>32418</v>
      </c>
      <c r="H16" s="67">
        <v>335653</v>
      </c>
      <c r="I16" s="67">
        <v>2740</v>
      </c>
      <c r="J16" s="67">
        <v>510155</v>
      </c>
      <c r="K16" s="67">
        <v>30019</v>
      </c>
    </row>
    <row r="17" spans="1:11" x14ac:dyDescent="0.55000000000000004">
      <c r="A17" s="104">
        <v>44386</v>
      </c>
      <c r="B17" s="106" t="str">
        <f t="shared" si="1"/>
        <v>(金)</v>
      </c>
      <c r="C17" s="67">
        <f t="shared" si="3"/>
        <v>1216929</v>
      </c>
      <c r="D17" s="67">
        <v>615810</v>
      </c>
      <c r="E17" s="67">
        <v>57948</v>
      </c>
      <c r="F17" s="67">
        <v>515137</v>
      </c>
      <c r="G17" s="67">
        <v>28034</v>
      </c>
      <c r="H17" s="67">
        <v>346370</v>
      </c>
      <c r="I17" s="67">
        <v>2541</v>
      </c>
      <c r="J17" s="67">
        <v>479014</v>
      </c>
      <c r="K17" s="67">
        <v>26306</v>
      </c>
    </row>
    <row r="18" spans="1:11" x14ac:dyDescent="0.55000000000000004">
      <c r="A18" s="104">
        <v>44385</v>
      </c>
      <c r="B18" s="105" t="str">
        <f t="shared" si="1"/>
        <v>(木)</v>
      </c>
      <c r="C18" s="67">
        <f t="shared" si="3"/>
        <v>1245064</v>
      </c>
      <c r="D18" s="67">
        <v>633543</v>
      </c>
      <c r="E18" s="67">
        <v>56573</v>
      </c>
      <c r="F18" s="67">
        <v>527133</v>
      </c>
      <c r="G18" s="67">
        <v>27815</v>
      </c>
      <c r="H18" s="67">
        <v>392332</v>
      </c>
      <c r="I18" s="67">
        <v>2728</v>
      </c>
      <c r="J18" s="67">
        <v>497590</v>
      </c>
      <c r="K18" s="67">
        <v>26007</v>
      </c>
    </row>
    <row r="19" spans="1:11" x14ac:dyDescent="0.55000000000000004">
      <c r="A19" s="104">
        <v>44384</v>
      </c>
      <c r="B19" s="106" t="str">
        <f t="shared" si="1"/>
        <v>(水)</v>
      </c>
      <c r="C19" s="67">
        <f t="shared" si="3"/>
        <v>1275283</v>
      </c>
      <c r="D19" s="67">
        <v>665502</v>
      </c>
      <c r="E19" s="67">
        <v>50503</v>
      </c>
      <c r="F19" s="67">
        <v>533083</v>
      </c>
      <c r="G19" s="67">
        <v>26195</v>
      </c>
      <c r="H19" s="67">
        <v>430429</v>
      </c>
      <c r="I19" s="67">
        <v>2849</v>
      </c>
      <c r="J19" s="67">
        <v>504588</v>
      </c>
      <c r="K19" s="67">
        <v>24611</v>
      </c>
    </row>
    <row r="20" spans="1:11" x14ac:dyDescent="0.55000000000000004">
      <c r="A20" s="104">
        <v>44383</v>
      </c>
      <c r="B20" s="105" t="str">
        <f t="shared" si="1"/>
        <v>(火)</v>
      </c>
      <c r="C20" s="67">
        <f t="shared" si="3"/>
        <v>1263245</v>
      </c>
      <c r="D20" s="67">
        <v>634249</v>
      </c>
      <c r="E20" s="67">
        <v>48660</v>
      </c>
      <c r="F20" s="67">
        <v>551946</v>
      </c>
      <c r="G20" s="67">
        <v>28390</v>
      </c>
      <c r="H20" s="67">
        <v>421908</v>
      </c>
      <c r="I20" s="67">
        <v>2630</v>
      </c>
      <c r="J20" s="67">
        <v>526259</v>
      </c>
      <c r="K20" s="67">
        <v>26759</v>
      </c>
    </row>
    <row r="21" spans="1:11" x14ac:dyDescent="0.55000000000000004">
      <c r="A21" s="104">
        <v>44382</v>
      </c>
      <c r="B21" s="106" t="str">
        <f t="shared" si="1"/>
        <v>(月)</v>
      </c>
      <c r="C21" s="67">
        <f t="shared" si="3"/>
        <v>1197445</v>
      </c>
      <c r="D21" s="67">
        <v>603072</v>
      </c>
      <c r="E21" s="67">
        <v>46654</v>
      </c>
      <c r="F21" s="67">
        <v>519565</v>
      </c>
      <c r="G21" s="67">
        <v>28154</v>
      </c>
      <c r="H21" s="67">
        <v>415502</v>
      </c>
      <c r="I21" s="67">
        <v>2585</v>
      </c>
      <c r="J21" s="67">
        <v>496945</v>
      </c>
      <c r="K21" s="67">
        <v>26485</v>
      </c>
    </row>
    <row r="22" spans="1:11" x14ac:dyDescent="0.55000000000000004">
      <c r="A22" s="104">
        <v>44381</v>
      </c>
      <c r="B22" s="105" t="str">
        <f t="shared" si="1"/>
        <v>(日)</v>
      </c>
      <c r="C22" s="67">
        <f t="shared" si="3"/>
        <v>1205342</v>
      </c>
      <c r="D22" s="67">
        <v>623617</v>
      </c>
      <c r="E22" s="67">
        <v>47460</v>
      </c>
      <c r="F22" s="67">
        <v>511935</v>
      </c>
      <c r="G22" s="67">
        <v>22330</v>
      </c>
      <c r="H22" s="67">
        <v>424705</v>
      </c>
      <c r="I22" s="67">
        <v>4411</v>
      </c>
      <c r="J22" s="67">
        <v>485908</v>
      </c>
      <c r="K22" s="67">
        <v>21215</v>
      </c>
    </row>
    <row r="23" spans="1:11" x14ac:dyDescent="0.55000000000000004">
      <c r="A23" s="104">
        <v>44380</v>
      </c>
      <c r="B23" s="106" t="str">
        <f t="shared" si="1"/>
        <v>(土)</v>
      </c>
      <c r="C23" s="67">
        <f t="shared" si="3"/>
        <v>1258341</v>
      </c>
      <c r="D23" s="67">
        <v>612670</v>
      </c>
      <c r="E23" s="67">
        <v>57286</v>
      </c>
      <c r="F23" s="67">
        <v>568556</v>
      </c>
      <c r="G23" s="67">
        <v>19829</v>
      </c>
      <c r="H23" s="67">
        <v>428963</v>
      </c>
      <c r="I23" s="67">
        <v>9333</v>
      </c>
      <c r="J23" s="67">
        <v>541728</v>
      </c>
      <c r="K23" s="67">
        <v>18523</v>
      </c>
    </row>
    <row r="24" spans="1:11" x14ac:dyDescent="0.55000000000000004">
      <c r="A24" s="104">
        <v>44379</v>
      </c>
      <c r="B24" s="105" t="str">
        <f t="shared" si="1"/>
        <v>(金)</v>
      </c>
      <c r="C24" s="67">
        <f t="shared" si="3"/>
        <v>976856</v>
      </c>
      <c r="D24" s="67">
        <v>314370</v>
      </c>
      <c r="E24" s="67">
        <v>41008</v>
      </c>
      <c r="F24" s="67">
        <v>601999</v>
      </c>
      <c r="G24" s="67">
        <v>19479</v>
      </c>
      <c r="H24" s="67">
        <v>222760</v>
      </c>
      <c r="I24" s="67">
        <v>7202</v>
      </c>
      <c r="J24" s="67">
        <v>577363</v>
      </c>
      <c r="K24" s="67">
        <v>18214</v>
      </c>
    </row>
    <row r="25" spans="1:11" x14ac:dyDescent="0.55000000000000004">
      <c r="A25" s="104">
        <v>44378</v>
      </c>
      <c r="B25" s="106" t="str">
        <f t="shared" si="1"/>
        <v>(木)</v>
      </c>
      <c r="C25" s="67">
        <f t="shared" si="3"/>
        <v>1028852</v>
      </c>
      <c r="D25" s="67">
        <v>375049</v>
      </c>
      <c r="E25" s="67">
        <v>39142</v>
      </c>
      <c r="F25" s="67">
        <v>595070</v>
      </c>
      <c r="G25" s="67">
        <v>19591</v>
      </c>
      <c r="H25" s="67">
        <v>290096</v>
      </c>
      <c r="I25" s="67">
        <v>7327</v>
      </c>
      <c r="J25" s="67">
        <v>574466</v>
      </c>
      <c r="K25" s="67">
        <v>18376</v>
      </c>
    </row>
    <row r="26" spans="1:11" x14ac:dyDescent="0.55000000000000004">
      <c r="A26" s="104">
        <v>44377</v>
      </c>
      <c r="B26" s="105" t="str">
        <f t="shared" si="1"/>
        <v>(水)</v>
      </c>
      <c r="C26" s="67">
        <f t="shared" si="3"/>
        <v>1280544</v>
      </c>
      <c r="D26" s="67">
        <v>575928</v>
      </c>
      <c r="E26" s="67">
        <v>38690</v>
      </c>
      <c r="F26" s="67">
        <v>646921</v>
      </c>
      <c r="G26" s="67">
        <v>19005</v>
      </c>
      <c r="H26" s="67">
        <v>464677</v>
      </c>
      <c r="I26" s="67">
        <v>10797</v>
      </c>
      <c r="J26" s="67">
        <v>623453</v>
      </c>
      <c r="K26" s="67">
        <v>17940</v>
      </c>
    </row>
    <row r="27" spans="1:11" x14ac:dyDescent="0.55000000000000004">
      <c r="A27" s="104">
        <v>44376</v>
      </c>
      <c r="B27" s="106" t="str">
        <f>"(" &amp; TEXT(A27,"aaa") &amp; ")"</f>
        <v>(火)</v>
      </c>
      <c r="C27" s="67">
        <f>SUM(D27:G27)</f>
        <v>1266924</v>
      </c>
      <c r="D27" s="67">
        <v>561996</v>
      </c>
      <c r="E27" s="67">
        <v>34119</v>
      </c>
      <c r="F27" s="67">
        <v>651775</v>
      </c>
      <c r="G27" s="67">
        <v>19034</v>
      </c>
      <c r="H27" s="67">
        <v>461008</v>
      </c>
      <c r="I27" s="67">
        <v>10543</v>
      </c>
      <c r="J27" s="67">
        <v>630306</v>
      </c>
      <c r="K27" s="67">
        <v>17901</v>
      </c>
    </row>
    <row r="28" spans="1:11" x14ac:dyDescent="0.55000000000000004">
      <c r="A28" s="104">
        <v>44375</v>
      </c>
      <c r="B28" s="105" t="str">
        <f t="shared" ref="B28:B52" si="4">"(" &amp; TEXT(A28,"aaa") &amp; ")"</f>
        <v>(月)</v>
      </c>
      <c r="C28" s="67">
        <f t="shared" si="0"/>
        <v>1175599</v>
      </c>
      <c r="D28" s="67">
        <v>528946</v>
      </c>
      <c r="E28" s="67">
        <v>31919</v>
      </c>
      <c r="F28" s="67">
        <v>596218</v>
      </c>
      <c r="G28" s="67">
        <v>18516</v>
      </c>
      <c r="H28" s="67">
        <v>437628</v>
      </c>
      <c r="I28" s="67">
        <v>12117</v>
      </c>
      <c r="J28" s="67">
        <v>577855</v>
      </c>
      <c r="K28" s="67">
        <v>17444</v>
      </c>
    </row>
    <row r="29" spans="1:11" x14ac:dyDescent="0.55000000000000004">
      <c r="A29" s="104">
        <v>44374</v>
      </c>
      <c r="B29" s="105" t="str">
        <f t="shared" si="4"/>
        <v>(日)</v>
      </c>
      <c r="C29" s="67">
        <f t="shared" si="0"/>
        <v>1216103</v>
      </c>
      <c r="D29" s="67">
        <v>638957</v>
      </c>
      <c r="E29" s="67">
        <v>47489</v>
      </c>
      <c r="F29" s="67">
        <v>525052</v>
      </c>
      <c r="G29" s="67">
        <v>4605</v>
      </c>
      <c r="H29" s="67">
        <v>527786</v>
      </c>
      <c r="I29" s="67">
        <v>14934</v>
      </c>
      <c r="J29" s="67">
        <v>505383</v>
      </c>
      <c r="K29" s="67">
        <v>4359</v>
      </c>
    </row>
    <row r="30" spans="1:11" x14ac:dyDescent="0.55000000000000004">
      <c r="A30" s="104">
        <v>44373</v>
      </c>
      <c r="B30" s="105" t="str">
        <f t="shared" si="4"/>
        <v>(土)</v>
      </c>
      <c r="C30" s="67">
        <f t="shared" si="0"/>
        <v>1223269</v>
      </c>
      <c r="D30" s="67">
        <v>604225</v>
      </c>
      <c r="E30" s="67">
        <v>48148</v>
      </c>
      <c r="F30" s="67">
        <v>567142</v>
      </c>
      <c r="G30" s="67">
        <v>3754</v>
      </c>
      <c r="H30" s="67">
        <v>504012</v>
      </c>
      <c r="I30" s="67">
        <v>18424</v>
      </c>
      <c r="J30" s="67">
        <v>546474</v>
      </c>
      <c r="K30" s="67">
        <v>3506</v>
      </c>
    </row>
    <row r="31" spans="1:11" x14ac:dyDescent="0.55000000000000004">
      <c r="A31" s="104">
        <v>44372</v>
      </c>
      <c r="B31" s="105" t="str">
        <f t="shared" si="4"/>
        <v>(金)</v>
      </c>
      <c r="C31" s="67">
        <f t="shared" si="0"/>
        <v>1229584</v>
      </c>
      <c r="D31" s="67">
        <v>572328</v>
      </c>
      <c r="E31" s="67">
        <v>40452</v>
      </c>
      <c r="F31" s="67">
        <v>613044</v>
      </c>
      <c r="G31" s="67">
        <v>3760</v>
      </c>
      <c r="H31" s="67">
        <v>473741</v>
      </c>
      <c r="I31" s="67">
        <v>14009</v>
      </c>
      <c r="J31" s="67">
        <v>592224</v>
      </c>
      <c r="K31" s="67">
        <v>3574</v>
      </c>
    </row>
    <row r="32" spans="1:11" x14ac:dyDescent="0.55000000000000004">
      <c r="A32" s="104">
        <v>44371</v>
      </c>
      <c r="B32" s="105" t="str">
        <f t="shared" si="4"/>
        <v>(木)</v>
      </c>
      <c r="C32" s="67">
        <f t="shared" si="0"/>
        <v>1221781</v>
      </c>
      <c r="D32" s="67">
        <v>578280</v>
      </c>
      <c r="E32" s="67">
        <v>37821</v>
      </c>
      <c r="F32" s="67">
        <v>602382</v>
      </c>
      <c r="G32" s="67">
        <v>3298</v>
      </c>
      <c r="H32" s="67">
        <v>510459</v>
      </c>
      <c r="I32" s="67">
        <v>14178</v>
      </c>
      <c r="J32" s="67">
        <v>584008</v>
      </c>
      <c r="K32" s="67">
        <v>3155</v>
      </c>
    </row>
    <row r="33" spans="1:11" x14ac:dyDescent="0.55000000000000004">
      <c r="A33" s="104">
        <v>44370</v>
      </c>
      <c r="B33" s="105" t="str">
        <f t="shared" si="4"/>
        <v>(水)</v>
      </c>
      <c r="C33" s="67">
        <f t="shared" si="0"/>
        <v>1233239</v>
      </c>
      <c r="D33" s="67">
        <v>592295</v>
      </c>
      <c r="E33" s="67">
        <v>37907</v>
      </c>
      <c r="F33" s="67">
        <v>599683</v>
      </c>
      <c r="G33" s="67">
        <v>3354</v>
      </c>
      <c r="H33" s="67">
        <v>530854</v>
      </c>
      <c r="I33" s="67">
        <v>14785</v>
      </c>
      <c r="J33" s="67">
        <v>582227</v>
      </c>
      <c r="K33" s="67">
        <v>3161</v>
      </c>
    </row>
    <row r="34" spans="1:11" x14ac:dyDescent="0.55000000000000004">
      <c r="A34" s="104">
        <v>44369</v>
      </c>
      <c r="B34" s="105" t="str">
        <f t="shared" si="4"/>
        <v>(火)</v>
      </c>
      <c r="C34" s="67">
        <f t="shared" si="0"/>
        <v>1213305</v>
      </c>
      <c r="D34" s="67">
        <v>591175</v>
      </c>
      <c r="E34" s="67">
        <v>38814</v>
      </c>
      <c r="F34" s="67">
        <v>580584</v>
      </c>
      <c r="G34" s="67">
        <v>2732</v>
      </c>
      <c r="H34" s="67">
        <v>535241</v>
      </c>
      <c r="I34" s="67">
        <v>18386</v>
      </c>
      <c r="J34" s="67">
        <v>564537</v>
      </c>
      <c r="K34" s="67">
        <v>2590</v>
      </c>
    </row>
    <row r="35" spans="1:11" x14ac:dyDescent="0.55000000000000004">
      <c r="A35" s="104">
        <v>44368</v>
      </c>
      <c r="B35" s="105" t="str">
        <f t="shared" si="4"/>
        <v>(月)</v>
      </c>
      <c r="C35" s="67">
        <f t="shared" si="0"/>
        <v>1096077</v>
      </c>
      <c r="D35" s="67">
        <v>572007</v>
      </c>
      <c r="E35" s="67">
        <v>38012</v>
      </c>
      <c r="F35" s="67">
        <v>482836</v>
      </c>
      <c r="G35" s="67">
        <v>3222</v>
      </c>
      <c r="H35" s="67">
        <v>524814</v>
      </c>
      <c r="I35" s="67">
        <v>18316</v>
      </c>
      <c r="J35" s="67">
        <v>469718</v>
      </c>
      <c r="K35" s="67">
        <v>3092</v>
      </c>
    </row>
    <row r="36" spans="1:11" x14ac:dyDescent="0.55000000000000004">
      <c r="A36" s="104">
        <v>44367</v>
      </c>
      <c r="B36" s="105" t="str">
        <f t="shared" si="4"/>
        <v>(日)</v>
      </c>
      <c r="C36" s="67">
        <f t="shared" si="0"/>
        <v>1065999</v>
      </c>
      <c r="D36" s="67">
        <v>595573</v>
      </c>
      <c r="E36" s="67">
        <v>38974</v>
      </c>
      <c r="F36" s="67">
        <v>431452</v>
      </c>
      <c r="G36" s="67">
        <v>0</v>
      </c>
      <c r="H36" s="67">
        <v>538044</v>
      </c>
      <c r="I36" s="67">
        <v>23125</v>
      </c>
      <c r="J36" s="67">
        <v>419450</v>
      </c>
      <c r="K36" s="67">
        <v>0</v>
      </c>
    </row>
    <row r="37" spans="1:11" x14ac:dyDescent="0.55000000000000004">
      <c r="A37" s="104">
        <v>44366</v>
      </c>
      <c r="B37" s="105" t="str">
        <f t="shared" si="4"/>
        <v>(土)</v>
      </c>
      <c r="C37" s="67">
        <f t="shared" ref="C37:C100" si="5">SUM(D37:G37)</f>
        <v>1060937</v>
      </c>
      <c r="D37" s="67">
        <v>596492</v>
      </c>
      <c r="E37" s="67">
        <v>36690</v>
      </c>
      <c r="F37" s="67">
        <v>427755</v>
      </c>
      <c r="G37" s="67">
        <v>0</v>
      </c>
      <c r="H37" s="67">
        <v>543932</v>
      </c>
      <c r="I37" s="67">
        <v>24379</v>
      </c>
      <c r="J37" s="67">
        <v>414358</v>
      </c>
      <c r="K37" s="67">
        <v>0</v>
      </c>
    </row>
    <row r="38" spans="1:11" x14ac:dyDescent="0.55000000000000004">
      <c r="A38" s="104">
        <v>44365</v>
      </c>
      <c r="B38" s="105" t="str">
        <f t="shared" si="4"/>
        <v>(金)</v>
      </c>
      <c r="C38" s="67">
        <f t="shared" si="5"/>
        <v>1062583</v>
      </c>
      <c r="D38" s="67">
        <v>559586</v>
      </c>
      <c r="E38" s="67">
        <v>28968</v>
      </c>
      <c r="F38" s="67">
        <v>474029</v>
      </c>
      <c r="G38" s="67">
        <v>0</v>
      </c>
      <c r="H38" s="67">
        <v>518994</v>
      </c>
      <c r="I38" s="67">
        <v>19712</v>
      </c>
      <c r="J38" s="67">
        <v>458412</v>
      </c>
      <c r="K38" s="67">
        <v>0</v>
      </c>
    </row>
    <row r="39" spans="1:11" x14ac:dyDescent="0.55000000000000004">
      <c r="A39" s="104">
        <v>44364</v>
      </c>
      <c r="B39" s="105" t="str">
        <f t="shared" si="4"/>
        <v>(木)</v>
      </c>
      <c r="C39" s="67">
        <f t="shared" si="5"/>
        <v>1112900</v>
      </c>
      <c r="D39" s="67">
        <v>582650</v>
      </c>
      <c r="E39" s="67">
        <v>31258</v>
      </c>
      <c r="F39" s="67">
        <v>498992</v>
      </c>
      <c r="G39" s="67">
        <v>0</v>
      </c>
      <c r="H39" s="67">
        <v>546194</v>
      </c>
      <c r="I39" s="67">
        <v>24110</v>
      </c>
      <c r="J39" s="67">
        <v>483579</v>
      </c>
      <c r="K39" s="67">
        <v>0</v>
      </c>
    </row>
    <row r="40" spans="1:11" x14ac:dyDescent="0.55000000000000004">
      <c r="A40" s="104">
        <v>44363</v>
      </c>
      <c r="B40" s="105" t="str">
        <f t="shared" si="4"/>
        <v>(水)</v>
      </c>
      <c r="C40" s="67">
        <f t="shared" si="5"/>
        <v>1114916</v>
      </c>
      <c r="D40" s="67">
        <v>574035</v>
      </c>
      <c r="E40" s="67">
        <v>30046</v>
      </c>
      <c r="F40" s="67">
        <v>510835</v>
      </c>
      <c r="G40" s="67">
        <v>0</v>
      </c>
      <c r="H40" s="67">
        <v>541592</v>
      </c>
      <c r="I40" s="67">
        <v>25612</v>
      </c>
      <c r="J40" s="67">
        <v>495526</v>
      </c>
      <c r="K40" s="67">
        <v>0</v>
      </c>
    </row>
    <row r="41" spans="1:11" x14ac:dyDescent="0.55000000000000004">
      <c r="A41" s="104">
        <v>44362</v>
      </c>
      <c r="B41" s="105" t="str">
        <f t="shared" si="4"/>
        <v>(火)</v>
      </c>
      <c r="C41" s="67">
        <f t="shared" si="5"/>
        <v>1080223</v>
      </c>
      <c r="D41" s="78">
        <v>593205</v>
      </c>
      <c r="E41" s="78">
        <v>29259</v>
      </c>
      <c r="F41" s="78">
        <v>457759</v>
      </c>
      <c r="G41" s="67">
        <v>0</v>
      </c>
      <c r="H41" s="78">
        <v>563392</v>
      </c>
      <c r="I41" s="78">
        <v>26072</v>
      </c>
      <c r="J41" s="78">
        <v>443568</v>
      </c>
      <c r="K41" s="67">
        <v>0</v>
      </c>
    </row>
    <row r="42" spans="1:11" x14ac:dyDescent="0.55000000000000004">
      <c r="A42" s="104">
        <v>44361</v>
      </c>
      <c r="B42" s="105" t="str">
        <f t="shared" si="4"/>
        <v>(月)</v>
      </c>
      <c r="C42" s="67">
        <f t="shared" si="5"/>
        <v>974695</v>
      </c>
      <c r="D42" s="78">
        <v>548725</v>
      </c>
      <c r="E42" s="78">
        <v>29352</v>
      </c>
      <c r="F42" s="78">
        <v>396618</v>
      </c>
      <c r="G42" s="67">
        <v>0</v>
      </c>
      <c r="H42" s="78">
        <v>522901</v>
      </c>
      <c r="I42" s="78">
        <v>26913</v>
      </c>
      <c r="J42" s="78">
        <v>385281</v>
      </c>
      <c r="K42" s="67">
        <v>0</v>
      </c>
    </row>
    <row r="43" spans="1:11" x14ac:dyDescent="0.55000000000000004">
      <c r="A43" s="104">
        <v>44360</v>
      </c>
      <c r="B43" s="105" t="str">
        <f t="shared" si="4"/>
        <v>(日)</v>
      </c>
      <c r="C43" s="67">
        <f t="shared" si="5"/>
        <v>896702</v>
      </c>
      <c r="D43" s="78">
        <v>550772</v>
      </c>
      <c r="E43" s="78">
        <v>33626</v>
      </c>
      <c r="F43" s="78">
        <v>312304</v>
      </c>
      <c r="G43" s="67">
        <v>0</v>
      </c>
      <c r="H43" s="78">
        <v>520311</v>
      </c>
      <c r="I43" s="78">
        <v>30649</v>
      </c>
      <c r="J43" s="78">
        <v>302554</v>
      </c>
      <c r="K43" s="67">
        <v>0</v>
      </c>
    </row>
    <row r="44" spans="1:11" x14ac:dyDescent="0.55000000000000004">
      <c r="A44" s="104">
        <v>44359</v>
      </c>
      <c r="B44" s="105" t="str">
        <f t="shared" si="4"/>
        <v>(土)</v>
      </c>
      <c r="C44" s="67">
        <f t="shared" si="5"/>
        <v>905158</v>
      </c>
      <c r="D44" s="78">
        <v>606773</v>
      </c>
      <c r="E44" s="78">
        <v>32792</v>
      </c>
      <c r="F44" s="78">
        <v>265593</v>
      </c>
      <c r="G44" s="67">
        <v>0</v>
      </c>
      <c r="H44" s="78">
        <v>576325</v>
      </c>
      <c r="I44" s="78">
        <v>30289</v>
      </c>
      <c r="J44" s="78">
        <v>255294</v>
      </c>
      <c r="K44" s="67">
        <v>0</v>
      </c>
    </row>
    <row r="45" spans="1:11" x14ac:dyDescent="0.55000000000000004">
      <c r="A45" s="104">
        <v>44358</v>
      </c>
      <c r="B45" s="105" t="str">
        <f t="shared" si="4"/>
        <v>(金)</v>
      </c>
      <c r="C45" s="67">
        <f t="shared" si="5"/>
        <v>919404</v>
      </c>
      <c r="D45" s="78">
        <v>640777</v>
      </c>
      <c r="E45" s="78">
        <v>28789</v>
      </c>
      <c r="F45" s="78">
        <v>249838</v>
      </c>
      <c r="G45" s="67">
        <v>0</v>
      </c>
      <c r="H45" s="78">
        <v>612994</v>
      </c>
      <c r="I45" s="78">
        <v>26690</v>
      </c>
      <c r="J45" s="78">
        <v>238710</v>
      </c>
      <c r="K45" s="67">
        <v>0</v>
      </c>
    </row>
    <row r="46" spans="1:11" x14ac:dyDescent="0.55000000000000004">
      <c r="A46" s="104">
        <v>44357</v>
      </c>
      <c r="B46" s="105" t="str">
        <f t="shared" si="4"/>
        <v>(木)</v>
      </c>
      <c r="C46" s="67">
        <f t="shared" si="5"/>
        <v>948397</v>
      </c>
      <c r="D46" s="78">
        <v>636492</v>
      </c>
      <c r="E46" s="78">
        <v>28722</v>
      </c>
      <c r="F46" s="78">
        <v>283183</v>
      </c>
      <c r="G46" s="67">
        <v>0</v>
      </c>
      <c r="H46" s="78">
        <v>611964</v>
      </c>
      <c r="I46" s="78">
        <v>26687</v>
      </c>
      <c r="J46" s="78">
        <v>271709</v>
      </c>
      <c r="K46" s="67">
        <v>0</v>
      </c>
    </row>
    <row r="47" spans="1:11" x14ac:dyDescent="0.55000000000000004">
      <c r="A47" s="104">
        <v>44356</v>
      </c>
      <c r="B47" s="105" t="str">
        <f t="shared" si="4"/>
        <v>(水)</v>
      </c>
      <c r="C47" s="67">
        <f t="shared" si="5"/>
        <v>947670</v>
      </c>
      <c r="D47" s="78">
        <v>651852</v>
      </c>
      <c r="E47" s="78">
        <v>27052</v>
      </c>
      <c r="F47" s="78">
        <v>268766</v>
      </c>
      <c r="G47" s="67">
        <v>0</v>
      </c>
      <c r="H47" s="78">
        <v>627555</v>
      </c>
      <c r="I47" s="78">
        <v>25202</v>
      </c>
      <c r="J47" s="78">
        <v>257873</v>
      </c>
      <c r="K47" s="67">
        <v>0</v>
      </c>
    </row>
    <row r="48" spans="1:11" x14ac:dyDescent="0.55000000000000004">
      <c r="A48" s="104">
        <v>44355</v>
      </c>
      <c r="B48" s="105" t="str">
        <f t="shared" si="4"/>
        <v>(火)</v>
      </c>
      <c r="C48" s="67">
        <f t="shared" si="5"/>
        <v>913046</v>
      </c>
      <c r="D48" s="78">
        <v>667307</v>
      </c>
      <c r="E48" s="78">
        <v>29110</v>
      </c>
      <c r="F48" s="78">
        <v>216629</v>
      </c>
      <c r="G48" s="67">
        <v>0</v>
      </c>
      <c r="H48" s="78">
        <v>644656</v>
      </c>
      <c r="I48" s="78">
        <v>27346</v>
      </c>
      <c r="J48" s="78">
        <v>207497</v>
      </c>
      <c r="K48" s="67">
        <v>0</v>
      </c>
    </row>
    <row r="49" spans="1:11" x14ac:dyDescent="0.55000000000000004">
      <c r="A49" s="104">
        <v>44354</v>
      </c>
      <c r="B49" s="105" t="str">
        <f t="shared" si="4"/>
        <v>(月)</v>
      </c>
      <c r="C49" s="67">
        <f t="shared" si="5"/>
        <v>821195</v>
      </c>
      <c r="D49" s="78">
        <v>613338</v>
      </c>
      <c r="E49" s="78">
        <v>28921</v>
      </c>
      <c r="F49" s="78">
        <v>178936</v>
      </c>
      <c r="G49" s="67">
        <v>0</v>
      </c>
      <c r="H49" s="78">
        <v>593924</v>
      </c>
      <c r="I49" s="78">
        <v>27140</v>
      </c>
      <c r="J49" s="78">
        <v>171230</v>
      </c>
      <c r="K49" s="67">
        <v>0</v>
      </c>
    </row>
    <row r="50" spans="1:11" x14ac:dyDescent="0.55000000000000004">
      <c r="A50" s="70">
        <v>44353</v>
      </c>
      <c r="B50" s="105" t="str">
        <f t="shared" si="4"/>
        <v>(日)</v>
      </c>
      <c r="C50" s="67">
        <f t="shared" si="5"/>
        <v>731593</v>
      </c>
      <c r="D50" s="78">
        <v>531406</v>
      </c>
      <c r="E50" s="78">
        <v>22802</v>
      </c>
      <c r="F50" s="78">
        <v>177385</v>
      </c>
      <c r="G50" s="67">
        <v>0</v>
      </c>
      <c r="H50" s="78">
        <v>510898</v>
      </c>
      <c r="I50" s="78">
        <v>21454</v>
      </c>
      <c r="J50" s="78">
        <v>171895</v>
      </c>
      <c r="K50" s="67">
        <v>0</v>
      </c>
    </row>
    <row r="51" spans="1:11" x14ac:dyDescent="0.55000000000000004">
      <c r="A51" s="70">
        <v>44352</v>
      </c>
      <c r="B51" s="105" t="str">
        <f t="shared" si="4"/>
        <v>(土)</v>
      </c>
      <c r="C51" s="67">
        <f t="shared" si="5"/>
        <v>724061</v>
      </c>
      <c r="D51" s="78">
        <v>581598</v>
      </c>
      <c r="E51" s="78">
        <v>20377</v>
      </c>
      <c r="F51" s="78">
        <v>122086</v>
      </c>
      <c r="G51" s="67">
        <v>0</v>
      </c>
      <c r="H51" s="78">
        <v>560026</v>
      </c>
      <c r="I51" s="78">
        <v>18793</v>
      </c>
      <c r="J51" s="78">
        <v>114914</v>
      </c>
      <c r="K51" s="67">
        <v>0</v>
      </c>
    </row>
    <row r="52" spans="1:11" x14ac:dyDescent="0.55000000000000004">
      <c r="A52" s="70">
        <v>44351</v>
      </c>
      <c r="B52" s="105" t="str">
        <f t="shared" si="4"/>
        <v>(金)</v>
      </c>
      <c r="C52" s="67">
        <f t="shared" si="5"/>
        <v>741409</v>
      </c>
      <c r="D52" s="78">
        <v>611954</v>
      </c>
      <c r="E52" s="78">
        <v>20225</v>
      </c>
      <c r="F52" s="78">
        <v>109230</v>
      </c>
      <c r="G52" s="67">
        <v>0</v>
      </c>
      <c r="H52" s="78">
        <v>591059</v>
      </c>
      <c r="I52" s="78">
        <v>18748</v>
      </c>
      <c r="J52" s="78">
        <v>100970</v>
      </c>
      <c r="K52" s="67">
        <v>0</v>
      </c>
    </row>
    <row r="53" spans="1:11" x14ac:dyDescent="0.55000000000000004">
      <c r="A53" s="70">
        <v>44350</v>
      </c>
      <c r="B53" s="105" t="str">
        <f>"(" &amp; TEXT(A53,"aaa") &amp; ")"</f>
        <v>(木)</v>
      </c>
      <c r="C53" s="67">
        <f t="shared" si="5"/>
        <v>777718</v>
      </c>
      <c r="D53" s="78">
        <v>628336</v>
      </c>
      <c r="E53" s="78">
        <v>19991</v>
      </c>
      <c r="F53" s="78">
        <v>129391</v>
      </c>
      <c r="G53" s="67">
        <v>0</v>
      </c>
      <c r="H53" s="78">
        <v>608652</v>
      </c>
      <c r="I53" s="78">
        <v>18757</v>
      </c>
      <c r="J53" s="78">
        <v>121446</v>
      </c>
      <c r="K53" s="67">
        <v>0</v>
      </c>
    </row>
    <row r="54" spans="1:11" x14ac:dyDescent="0.55000000000000004">
      <c r="A54" s="70">
        <v>44349</v>
      </c>
      <c r="B54" s="105" t="str">
        <f t="shared" ref="B54:B105" si="6">"(" &amp; TEXT(A54,"aaa") &amp; ")"</f>
        <v>(水)</v>
      </c>
      <c r="C54" s="67">
        <f t="shared" si="5"/>
        <v>777119</v>
      </c>
      <c r="D54" s="78">
        <v>626012</v>
      </c>
      <c r="E54" s="78">
        <v>19620</v>
      </c>
      <c r="F54" s="78">
        <v>131487</v>
      </c>
      <c r="G54" s="67">
        <v>0</v>
      </c>
      <c r="H54" s="78">
        <v>607358</v>
      </c>
      <c r="I54" s="78">
        <v>18385</v>
      </c>
      <c r="J54" s="78">
        <v>123213</v>
      </c>
      <c r="K54" s="67">
        <v>0</v>
      </c>
    </row>
    <row r="55" spans="1:11" x14ac:dyDescent="0.55000000000000004">
      <c r="A55" s="70">
        <v>44348</v>
      </c>
      <c r="B55" s="105" t="str">
        <f t="shared" si="6"/>
        <v>(火)</v>
      </c>
      <c r="C55" s="67">
        <f t="shared" si="5"/>
        <v>729580</v>
      </c>
      <c r="D55" s="78">
        <v>605673</v>
      </c>
      <c r="E55" s="78">
        <v>19183</v>
      </c>
      <c r="F55" s="78">
        <v>104724</v>
      </c>
      <c r="G55" s="67">
        <v>0</v>
      </c>
      <c r="H55" s="78">
        <v>587884</v>
      </c>
      <c r="I55" s="78">
        <v>18038</v>
      </c>
      <c r="J55" s="78">
        <v>97057</v>
      </c>
      <c r="K55" s="67">
        <v>0</v>
      </c>
    </row>
    <row r="56" spans="1:11" x14ac:dyDescent="0.55000000000000004">
      <c r="A56" s="70">
        <v>44347</v>
      </c>
      <c r="B56" s="105" t="str">
        <f t="shared" si="6"/>
        <v>(月)</v>
      </c>
      <c r="C56" s="67">
        <f t="shared" si="5"/>
        <v>611344</v>
      </c>
      <c r="D56" s="78">
        <v>504413</v>
      </c>
      <c r="E56" s="78">
        <v>18315</v>
      </c>
      <c r="F56" s="78">
        <v>88616</v>
      </c>
      <c r="G56" s="67">
        <v>0</v>
      </c>
      <c r="H56" s="78">
        <v>487439</v>
      </c>
      <c r="I56" s="78">
        <v>17098</v>
      </c>
      <c r="J56" s="78">
        <v>76106</v>
      </c>
      <c r="K56" s="67">
        <v>0</v>
      </c>
    </row>
    <row r="57" spans="1:11" x14ac:dyDescent="0.55000000000000004">
      <c r="A57" s="70">
        <v>44346</v>
      </c>
      <c r="B57" s="105" t="str">
        <f t="shared" si="6"/>
        <v>(日)</v>
      </c>
      <c r="C57" s="67">
        <f t="shared" si="5"/>
        <v>520122</v>
      </c>
      <c r="D57" s="78">
        <v>440389</v>
      </c>
      <c r="E57" s="78">
        <v>15904</v>
      </c>
      <c r="F57" s="78">
        <v>63829</v>
      </c>
      <c r="G57" s="67">
        <v>0</v>
      </c>
      <c r="H57" s="78">
        <v>426446</v>
      </c>
      <c r="I57" s="78">
        <v>15034</v>
      </c>
      <c r="J57" s="78">
        <v>58661</v>
      </c>
      <c r="K57" s="67">
        <v>0</v>
      </c>
    </row>
    <row r="58" spans="1:11" x14ac:dyDescent="0.55000000000000004">
      <c r="A58" s="70">
        <v>44345</v>
      </c>
      <c r="B58" s="105" t="str">
        <f t="shared" si="6"/>
        <v>(土)</v>
      </c>
      <c r="C58" s="67">
        <f t="shared" si="5"/>
        <v>520078</v>
      </c>
      <c r="D58" s="78">
        <v>448926</v>
      </c>
      <c r="E58" s="78">
        <v>15525</v>
      </c>
      <c r="F58" s="78">
        <v>55627</v>
      </c>
      <c r="G58" s="67">
        <v>0</v>
      </c>
      <c r="H58" s="78">
        <v>431793</v>
      </c>
      <c r="I58" s="78">
        <v>14588</v>
      </c>
      <c r="J58" s="78">
        <v>46544</v>
      </c>
      <c r="K58" s="67">
        <v>0</v>
      </c>
    </row>
    <row r="59" spans="1:11" x14ac:dyDescent="0.55000000000000004">
      <c r="A59" s="70">
        <v>44344</v>
      </c>
      <c r="B59" s="105" t="str">
        <f t="shared" si="6"/>
        <v>(金)</v>
      </c>
      <c r="C59" s="67">
        <f t="shared" si="5"/>
        <v>554331</v>
      </c>
      <c r="D59" s="78">
        <v>500360</v>
      </c>
      <c r="E59" s="78">
        <v>14240</v>
      </c>
      <c r="F59" s="78">
        <v>39731</v>
      </c>
      <c r="G59" s="67">
        <v>0</v>
      </c>
      <c r="H59" s="78">
        <v>478622</v>
      </c>
      <c r="I59" s="78">
        <v>13398</v>
      </c>
      <c r="J59" s="78">
        <v>29139</v>
      </c>
      <c r="K59" s="67">
        <v>0</v>
      </c>
    </row>
    <row r="60" spans="1:11" x14ac:dyDescent="0.55000000000000004">
      <c r="A60" s="70">
        <v>44343</v>
      </c>
      <c r="B60" s="105" t="str">
        <f t="shared" si="6"/>
        <v>(木)</v>
      </c>
      <c r="C60" s="67">
        <f t="shared" si="5"/>
        <v>579677</v>
      </c>
      <c r="D60" s="78">
        <v>526492</v>
      </c>
      <c r="E60" s="78">
        <v>12392</v>
      </c>
      <c r="F60" s="78">
        <v>40793</v>
      </c>
      <c r="G60" s="67">
        <v>0</v>
      </c>
      <c r="H60" s="78">
        <v>503896</v>
      </c>
      <c r="I60" s="78">
        <v>11712</v>
      </c>
      <c r="J60" s="78">
        <v>31512</v>
      </c>
      <c r="K60" s="67">
        <v>0</v>
      </c>
    </row>
    <row r="61" spans="1:11" x14ac:dyDescent="0.55000000000000004">
      <c r="A61" s="70">
        <v>44342</v>
      </c>
      <c r="B61" s="105" t="str">
        <f t="shared" si="6"/>
        <v>(水)</v>
      </c>
      <c r="C61" s="67">
        <f t="shared" si="5"/>
        <v>569157</v>
      </c>
      <c r="D61" s="78">
        <v>546253</v>
      </c>
      <c r="E61" s="78">
        <v>11467</v>
      </c>
      <c r="F61" s="78">
        <v>11437</v>
      </c>
      <c r="G61" s="67">
        <v>0</v>
      </c>
      <c r="H61" s="78">
        <v>522465</v>
      </c>
      <c r="I61" s="78">
        <v>10739</v>
      </c>
      <c r="J61" s="78">
        <v>8939</v>
      </c>
      <c r="K61" s="67">
        <v>0</v>
      </c>
    </row>
    <row r="62" spans="1:11" x14ac:dyDescent="0.55000000000000004">
      <c r="A62" s="70">
        <v>44341</v>
      </c>
      <c r="B62" s="105" t="str">
        <f t="shared" si="6"/>
        <v>(火)</v>
      </c>
      <c r="C62" s="67">
        <f t="shared" si="5"/>
        <v>511537</v>
      </c>
      <c r="D62" s="78">
        <v>491727</v>
      </c>
      <c r="E62" s="78">
        <v>9788</v>
      </c>
      <c r="F62" s="78">
        <v>10022</v>
      </c>
      <c r="G62" s="67">
        <v>0</v>
      </c>
      <c r="H62" s="78">
        <v>470497</v>
      </c>
      <c r="I62" s="78">
        <v>9272</v>
      </c>
      <c r="J62" s="78">
        <v>7559</v>
      </c>
      <c r="K62" s="67">
        <v>0</v>
      </c>
    </row>
    <row r="63" spans="1:11" x14ac:dyDescent="0.55000000000000004">
      <c r="A63" s="70">
        <v>44340</v>
      </c>
      <c r="B63" s="105" t="str">
        <f t="shared" si="6"/>
        <v>(月)</v>
      </c>
      <c r="C63" s="67">
        <f t="shared" si="5"/>
        <v>443335</v>
      </c>
      <c r="D63" s="78">
        <v>424094</v>
      </c>
      <c r="E63" s="78">
        <v>9832</v>
      </c>
      <c r="F63" s="78">
        <v>9409</v>
      </c>
      <c r="G63" s="67">
        <v>0</v>
      </c>
      <c r="H63" s="78">
        <v>407232</v>
      </c>
      <c r="I63" s="78">
        <v>9287</v>
      </c>
      <c r="J63" s="78">
        <v>6877</v>
      </c>
      <c r="K63" s="67">
        <v>0</v>
      </c>
    </row>
    <row r="64" spans="1:11" x14ac:dyDescent="0.55000000000000004">
      <c r="A64" s="70">
        <v>44339</v>
      </c>
      <c r="B64" s="105" t="str">
        <f t="shared" si="6"/>
        <v>(日)</v>
      </c>
      <c r="C64" s="67">
        <f t="shared" si="5"/>
        <v>345551</v>
      </c>
      <c r="D64" s="78">
        <v>322195</v>
      </c>
      <c r="E64" s="78">
        <v>0</v>
      </c>
      <c r="F64" s="78">
        <v>23356</v>
      </c>
      <c r="G64" s="67">
        <v>0</v>
      </c>
      <c r="H64" s="78">
        <v>311409</v>
      </c>
      <c r="I64" s="78">
        <v>0</v>
      </c>
      <c r="J64" s="78">
        <v>20368</v>
      </c>
      <c r="K64" s="67">
        <v>0</v>
      </c>
    </row>
    <row r="65" spans="1:11" x14ac:dyDescent="0.55000000000000004">
      <c r="A65" s="70">
        <v>44338</v>
      </c>
      <c r="B65" s="105" t="str">
        <f t="shared" si="6"/>
        <v>(土)</v>
      </c>
      <c r="C65" s="67">
        <f t="shared" si="5"/>
        <v>318273</v>
      </c>
      <c r="D65" s="78">
        <v>279159</v>
      </c>
      <c r="E65" s="78">
        <v>0</v>
      </c>
      <c r="F65" s="78">
        <v>39114</v>
      </c>
      <c r="G65" s="67">
        <v>0</v>
      </c>
      <c r="H65" s="78">
        <v>265106</v>
      </c>
      <c r="I65" s="78">
        <v>0</v>
      </c>
      <c r="J65" s="78">
        <v>23106</v>
      </c>
      <c r="K65" s="67">
        <v>0</v>
      </c>
    </row>
    <row r="66" spans="1:11" x14ac:dyDescent="0.55000000000000004">
      <c r="A66" s="70">
        <v>44337</v>
      </c>
      <c r="B66" s="105" t="str">
        <f t="shared" si="6"/>
        <v>(金)</v>
      </c>
      <c r="C66" s="67">
        <f t="shared" si="5"/>
        <v>317141</v>
      </c>
      <c r="D66" s="78">
        <v>269075</v>
      </c>
      <c r="E66" s="78">
        <v>0</v>
      </c>
      <c r="F66" s="78">
        <v>48066</v>
      </c>
      <c r="G66" s="67">
        <v>0</v>
      </c>
      <c r="H66" s="78">
        <v>249626</v>
      </c>
      <c r="I66" s="78">
        <v>0</v>
      </c>
      <c r="J66" s="78">
        <v>23727</v>
      </c>
      <c r="K66" s="67">
        <v>0</v>
      </c>
    </row>
    <row r="67" spans="1:11" x14ac:dyDescent="0.55000000000000004">
      <c r="A67" s="70">
        <v>44336</v>
      </c>
      <c r="B67" s="105" t="str">
        <f t="shared" si="6"/>
        <v>(木)</v>
      </c>
      <c r="C67" s="67">
        <f t="shared" si="5"/>
        <v>333335</v>
      </c>
      <c r="D67" s="78">
        <v>310523</v>
      </c>
      <c r="E67" s="78">
        <v>0</v>
      </c>
      <c r="F67" s="78">
        <v>22812</v>
      </c>
      <c r="G67" s="67">
        <v>0</v>
      </c>
      <c r="H67" s="78">
        <v>289196</v>
      </c>
      <c r="I67" s="78">
        <v>0</v>
      </c>
      <c r="J67" s="78">
        <v>13317</v>
      </c>
      <c r="K67" s="67">
        <v>0</v>
      </c>
    </row>
    <row r="68" spans="1:11" x14ac:dyDescent="0.55000000000000004">
      <c r="A68" s="70">
        <v>44335</v>
      </c>
      <c r="B68" s="105" t="str">
        <f t="shared" si="6"/>
        <v>(水)</v>
      </c>
      <c r="C68" s="67">
        <f t="shared" si="5"/>
        <v>357023</v>
      </c>
      <c r="D68" s="78">
        <v>297450</v>
      </c>
      <c r="E68" s="78">
        <v>0</v>
      </c>
      <c r="F68" s="78">
        <v>59573</v>
      </c>
      <c r="G68" s="67">
        <v>0</v>
      </c>
      <c r="H68" s="78">
        <v>278242</v>
      </c>
      <c r="I68" s="78">
        <v>0</v>
      </c>
      <c r="J68" s="78">
        <v>32223</v>
      </c>
      <c r="K68" s="67">
        <v>0</v>
      </c>
    </row>
    <row r="69" spans="1:11" x14ac:dyDescent="0.55000000000000004">
      <c r="A69" s="70">
        <v>44334</v>
      </c>
      <c r="B69" s="105" t="str">
        <f t="shared" si="6"/>
        <v>(火)</v>
      </c>
      <c r="C69" s="67">
        <f t="shared" si="5"/>
        <v>301691</v>
      </c>
      <c r="D69" s="78">
        <v>244247</v>
      </c>
      <c r="E69" s="78">
        <v>0</v>
      </c>
      <c r="F69" s="78">
        <v>57444</v>
      </c>
      <c r="G69" s="67">
        <v>0</v>
      </c>
      <c r="H69" s="78">
        <v>227655</v>
      </c>
      <c r="I69" s="78">
        <v>0</v>
      </c>
      <c r="J69" s="78">
        <v>33848</v>
      </c>
      <c r="K69" s="67">
        <v>0</v>
      </c>
    </row>
    <row r="70" spans="1:11" x14ac:dyDescent="0.55000000000000004">
      <c r="A70" s="70">
        <v>44333</v>
      </c>
      <c r="B70" s="105" t="str">
        <f t="shared" si="6"/>
        <v>(月)</v>
      </c>
      <c r="C70" s="67">
        <f t="shared" si="5"/>
        <v>247825</v>
      </c>
      <c r="D70" s="78">
        <v>203911</v>
      </c>
      <c r="E70" s="78">
        <v>0</v>
      </c>
      <c r="F70" s="78">
        <v>43914</v>
      </c>
      <c r="G70" s="67">
        <v>0</v>
      </c>
      <c r="H70" s="78">
        <v>189967</v>
      </c>
      <c r="I70" s="78">
        <v>0</v>
      </c>
      <c r="J70" s="78">
        <v>25102</v>
      </c>
      <c r="K70" s="67">
        <v>0</v>
      </c>
    </row>
    <row r="71" spans="1:11" x14ac:dyDescent="0.55000000000000004">
      <c r="A71" s="70">
        <v>44332</v>
      </c>
      <c r="B71" s="105" t="str">
        <f t="shared" si="6"/>
        <v>(日)</v>
      </c>
      <c r="C71" s="67">
        <f t="shared" si="5"/>
        <v>205706</v>
      </c>
      <c r="D71" s="78">
        <v>185203</v>
      </c>
      <c r="E71" s="78">
        <v>0</v>
      </c>
      <c r="F71" s="78">
        <v>20503</v>
      </c>
      <c r="G71" s="67">
        <v>0</v>
      </c>
      <c r="H71" s="78">
        <v>178033</v>
      </c>
      <c r="I71" s="78">
        <v>0</v>
      </c>
      <c r="J71" s="78">
        <v>14734</v>
      </c>
      <c r="K71" s="67">
        <v>0</v>
      </c>
    </row>
    <row r="72" spans="1:11" x14ac:dyDescent="0.55000000000000004">
      <c r="A72" s="70">
        <v>44331</v>
      </c>
      <c r="B72" s="105" t="str">
        <f t="shared" si="6"/>
        <v>(土)</v>
      </c>
      <c r="C72" s="67">
        <f t="shared" si="5"/>
        <v>164826</v>
      </c>
      <c r="D72" s="78">
        <v>135250</v>
      </c>
      <c r="E72" s="78">
        <v>0</v>
      </c>
      <c r="F72" s="78">
        <v>29576</v>
      </c>
      <c r="G72" s="67">
        <v>0</v>
      </c>
      <c r="H72" s="78">
        <v>124189</v>
      </c>
      <c r="I72" s="78">
        <v>0</v>
      </c>
      <c r="J72" s="78">
        <v>15309</v>
      </c>
      <c r="K72" s="67">
        <v>0</v>
      </c>
    </row>
    <row r="73" spans="1:11" x14ac:dyDescent="0.55000000000000004">
      <c r="A73" s="70">
        <v>44330</v>
      </c>
      <c r="B73" s="105" t="str">
        <f t="shared" si="6"/>
        <v>(金)</v>
      </c>
      <c r="C73" s="67">
        <f t="shared" si="5"/>
        <v>167499</v>
      </c>
      <c r="D73" s="78">
        <v>129051</v>
      </c>
      <c r="E73" s="78">
        <v>0</v>
      </c>
      <c r="F73" s="78">
        <v>38448</v>
      </c>
      <c r="G73" s="67">
        <v>0</v>
      </c>
      <c r="H73" s="78">
        <v>112469</v>
      </c>
      <c r="I73" s="78">
        <v>0</v>
      </c>
      <c r="J73" s="78">
        <v>16768</v>
      </c>
      <c r="K73" s="67">
        <v>0</v>
      </c>
    </row>
    <row r="74" spans="1:11" x14ac:dyDescent="0.55000000000000004">
      <c r="A74" s="70">
        <v>44329</v>
      </c>
      <c r="B74" s="105" t="str">
        <f t="shared" si="6"/>
        <v>(木)</v>
      </c>
      <c r="C74" s="67">
        <f t="shared" si="5"/>
        <v>193210</v>
      </c>
      <c r="D74" s="78">
        <v>150759</v>
      </c>
      <c r="E74" s="78">
        <v>0</v>
      </c>
      <c r="F74" s="78">
        <v>42451</v>
      </c>
      <c r="G74" s="67">
        <v>0</v>
      </c>
      <c r="H74" s="78">
        <v>134253</v>
      </c>
      <c r="I74" s="78">
        <v>0</v>
      </c>
      <c r="J74" s="78">
        <v>23343</v>
      </c>
      <c r="K74" s="67">
        <v>0</v>
      </c>
    </row>
    <row r="75" spans="1:11" x14ac:dyDescent="0.55000000000000004">
      <c r="A75" s="70">
        <v>44328</v>
      </c>
      <c r="B75" s="105" t="str">
        <f t="shared" si="6"/>
        <v>(水)</v>
      </c>
      <c r="C75" s="67">
        <f t="shared" si="5"/>
        <v>196981</v>
      </c>
      <c r="D75" s="78">
        <v>153411</v>
      </c>
      <c r="E75" s="78">
        <v>0</v>
      </c>
      <c r="F75" s="78">
        <v>43570</v>
      </c>
      <c r="G75" s="67">
        <v>0</v>
      </c>
      <c r="H75" s="78">
        <v>137006</v>
      </c>
      <c r="I75" s="78">
        <v>0</v>
      </c>
      <c r="J75" s="78">
        <v>24609</v>
      </c>
      <c r="K75" s="67">
        <v>0</v>
      </c>
    </row>
    <row r="76" spans="1:11" x14ac:dyDescent="0.55000000000000004">
      <c r="A76" s="70">
        <v>44327</v>
      </c>
      <c r="B76" s="105" t="str">
        <f t="shared" si="6"/>
        <v>(火)</v>
      </c>
      <c r="C76" s="67">
        <f t="shared" si="5"/>
        <v>158780</v>
      </c>
      <c r="D76" s="78">
        <v>122526</v>
      </c>
      <c r="E76" s="78">
        <v>0</v>
      </c>
      <c r="F76" s="78">
        <v>36254</v>
      </c>
      <c r="G76" s="67">
        <v>0</v>
      </c>
      <c r="H76" s="78">
        <v>106986</v>
      </c>
      <c r="I76" s="78">
        <v>0</v>
      </c>
      <c r="J76" s="78">
        <v>20508</v>
      </c>
      <c r="K76" s="67">
        <v>0</v>
      </c>
    </row>
    <row r="77" spans="1:11" x14ac:dyDescent="0.55000000000000004">
      <c r="A77" s="70">
        <v>44326</v>
      </c>
      <c r="B77" s="105" t="str">
        <f t="shared" si="6"/>
        <v>(月)</v>
      </c>
      <c r="C77" s="67">
        <f t="shared" si="5"/>
        <v>122058</v>
      </c>
      <c r="D77" s="78">
        <v>98981</v>
      </c>
      <c r="E77" s="78">
        <v>0</v>
      </c>
      <c r="F77" s="78">
        <v>23077</v>
      </c>
      <c r="G77" s="67">
        <v>0</v>
      </c>
      <c r="H77" s="78">
        <v>84847</v>
      </c>
      <c r="I77" s="78">
        <v>0</v>
      </c>
      <c r="J77" s="78">
        <v>12949</v>
      </c>
      <c r="K77" s="67">
        <v>0</v>
      </c>
    </row>
    <row r="78" spans="1:11" x14ac:dyDescent="0.55000000000000004">
      <c r="A78" s="70">
        <v>44325</v>
      </c>
      <c r="B78" s="105" t="str">
        <f t="shared" si="6"/>
        <v>(日)</v>
      </c>
      <c r="C78" s="67">
        <f t="shared" si="5"/>
        <v>80299</v>
      </c>
      <c r="D78" s="78">
        <v>72374</v>
      </c>
      <c r="E78" s="78">
        <v>0</v>
      </c>
      <c r="F78" s="78">
        <v>7925</v>
      </c>
      <c r="G78" s="67">
        <v>0</v>
      </c>
      <c r="H78" s="78">
        <v>66450</v>
      </c>
      <c r="I78" s="78">
        <v>0</v>
      </c>
      <c r="J78" s="78">
        <v>5798</v>
      </c>
      <c r="K78" s="67">
        <v>0</v>
      </c>
    </row>
    <row r="79" spans="1:11" x14ac:dyDescent="0.55000000000000004">
      <c r="A79" s="70">
        <v>44324</v>
      </c>
      <c r="B79" s="105" t="str">
        <f t="shared" si="6"/>
        <v>(土)</v>
      </c>
      <c r="C79" s="67">
        <f t="shared" si="5"/>
        <v>66096</v>
      </c>
      <c r="D79" s="78">
        <v>59263</v>
      </c>
      <c r="E79" s="78">
        <v>0</v>
      </c>
      <c r="F79" s="78">
        <v>6833</v>
      </c>
      <c r="G79" s="67">
        <v>0</v>
      </c>
      <c r="H79" s="78">
        <v>49324</v>
      </c>
      <c r="I79" s="78">
        <v>0</v>
      </c>
      <c r="J79" s="78">
        <v>3873</v>
      </c>
      <c r="K79" s="67">
        <v>0</v>
      </c>
    </row>
    <row r="80" spans="1:11" x14ac:dyDescent="0.55000000000000004">
      <c r="A80" s="70">
        <v>44323</v>
      </c>
      <c r="B80" s="105" t="str">
        <f t="shared" si="6"/>
        <v>(金)</v>
      </c>
      <c r="C80" s="67">
        <f t="shared" si="5"/>
        <v>51753</v>
      </c>
      <c r="D80" s="78">
        <v>42853</v>
      </c>
      <c r="E80" s="78">
        <v>0</v>
      </c>
      <c r="F80" s="78">
        <v>8900</v>
      </c>
      <c r="G80" s="67">
        <v>0</v>
      </c>
      <c r="H80" s="78">
        <v>31830</v>
      </c>
      <c r="I80" s="78">
        <v>0</v>
      </c>
      <c r="J80" s="78">
        <v>4562</v>
      </c>
      <c r="K80" s="67">
        <v>0</v>
      </c>
    </row>
    <row r="81" spans="1:11" x14ac:dyDescent="0.55000000000000004">
      <c r="A81" s="70">
        <v>44322</v>
      </c>
      <c r="B81" s="105" t="str">
        <f t="shared" si="6"/>
        <v>(木)</v>
      </c>
      <c r="C81" s="67">
        <f t="shared" si="5"/>
        <v>50731</v>
      </c>
      <c r="D81" s="78">
        <v>43213</v>
      </c>
      <c r="E81" s="78">
        <v>0</v>
      </c>
      <c r="F81" s="78">
        <v>7518</v>
      </c>
      <c r="G81" s="67">
        <v>0</v>
      </c>
      <c r="H81" s="78">
        <v>33353</v>
      </c>
      <c r="I81" s="78">
        <v>0</v>
      </c>
      <c r="J81" s="78">
        <v>4707</v>
      </c>
      <c r="K81" s="67">
        <v>0</v>
      </c>
    </row>
    <row r="82" spans="1:11" x14ac:dyDescent="0.55000000000000004">
      <c r="A82" s="70">
        <v>44321</v>
      </c>
      <c r="B82" s="105" t="str">
        <f t="shared" si="6"/>
        <v>(水)</v>
      </c>
      <c r="C82" s="67">
        <f t="shared" si="5"/>
        <v>10266</v>
      </c>
      <c r="D82" s="78">
        <v>9390</v>
      </c>
      <c r="E82" s="78">
        <v>0</v>
      </c>
      <c r="F82" s="78">
        <v>876</v>
      </c>
      <c r="G82" s="67">
        <v>0</v>
      </c>
      <c r="H82" s="78">
        <v>8195</v>
      </c>
      <c r="I82" s="78">
        <v>0</v>
      </c>
      <c r="J82" s="78">
        <v>736</v>
      </c>
      <c r="K82" s="67">
        <v>0</v>
      </c>
    </row>
    <row r="83" spans="1:11" x14ac:dyDescent="0.55000000000000004">
      <c r="A83" s="70">
        <v>44320</v>
      </c>
      <c r="B83" s="105" t="str">
        <f t="shared" si="6"/>
        <v>(火)</v>
      </c>
      <c r="C83" s="67">
        <f t="shared" si="5"/>
        <v>8899</v>
      </c>
      <c r="D83" s="78">
        <v>8117</v>
      </c>
      <c r="E83" s="78">
        <v>0</v>
      </c>
      <c r="F83" s="78">
        <v>782</v>
      </c>
      <c r="G83" s="67">
        <v>0</v>
      </c>
      <c r="H83" s="78">
        <v>6724</v>
      </c>
      <c r="I83" s="78">
        <v>0</v>
      </c>
      <c r="J83" s="78">
        <v>541</v>
      </c>
      <c r="K83" s="67">
        <v>0</v>
      </c>
    </row>
    <row r="84" spans="1:11" x14ac:dyDescent="0.55000000000000004">
      <c r="A84" s="70">
        <v>44319</v>
      </c>
      <c r="B84" s="105" t="str">
        <f t="shared" si="6"/>
        <v>(月)</v>
      </c>
      <c r="C84" s="67">
        <f t="shared" si="5"/>
        <v>7996</v>
      </c>
      <c r="D84" s="78">
        <v>7159</v>
      </c>
      <c r="E84" s="78">
        <v>0</v>
      </c>
      <c r="F84" s="78">
        <v>837</v>
      </c>
      <c r="G84" s="67">
        <v>0</v>
      </c>
      <c r="H84" s="78">
        <v>5785</v>
      </c>
      <c r="I84" s="78">
        <v>0</v>
      </c>
      <c r="J84" s="78">
        <v>785</v>
      </c>
      <c r="K84" s="67">
        <v>0</v>
      </c>
    </row>
    <row r="85" spans="1:11" x14ac:dyDescent="0.55000000000000004">
      <c r="A85" s="70">
        <v>44318</v>
      </c>
      <c r="B85" s="105" t="str">
        <f t="shared" si="6"/>
        <v>(日)</v>
      </c>
      <c r="C85" s="67">
        <f t="shared" si="5"/>
        <v>24022</v>
      </c>
      <c r="D85" s="78">
        <v>24022</v>
      </c>
      <c r="E85" s="78">
        <v>0</v>
      </c>
      <c r="F85" s="78">
        <v>0</v>
      </c>
      <c r="G85" s="67">
        <v>0</v>
      </c>
      <c r="H85" s="78">
        <v>20467</v>
      </c>
      <c r="I85" s="78">
        <v>0</v>
      </c>
      <c r="J85" s="78">
        <v>0</v>
      </c>
      <c r="K85" s="67">
        <v>0</v>
      </c>
    </row>
    <row r="86" spans="1:11" x14ac:dyDescent="0.55000000000000004">
      <c r="A86" s="70">
        <v>44317</v>
      </c>
      <c r="B86" s="105" t="str">
        <f t="shared" si="6"/>
        <v>(土)</v>
      </c>
      <c r="C86" s="67">
        <f t="shared" si="5"/>
        <v>39214</v>
      </c>
      <c r="D86" s="78">
        <v>39214</v>
      </c>
      <c r="E86" s="78">
        <v>0</v>
      </c>
      <c r="F86" s="78">
        <v>0</v>
      </c>
      <c r="G86" s="67">
        <v>0</v>
      </c>
      <c r="H86" s="78">
        <v>23181</v>
      </c>
      <c r="I86" s="78">
        <v>0</v>
      </c>
      <c r="J86" s="78">
        <v>0</v>
      </c>
      <c r="K86" s="67">
        <v>0</v>
      </c>
    </row>
    <row r="87" spans="1:11" x14ac:dyDescent="0.55000000000000004">
      <c r="A87" s="70">
        <v>44316</v>
      </c>
      <c r="B87" s="105" t="str">
        <f t="shared" si="6"/>
        <v>(金)</v>
      </c>
      <c r="C87" s="67">
        <f t="shared" si="5"/>
        <v>67213</v>
      </c>
      <c r="D87" s="78">
        <v>67213</v>
      </c>
      <c r="E87" s="78">
        <v>0</v>
      </c>
      <c r="F87" s="78">
        <v>0</v>
      </c>
      <c r="G87" s="67">
        <v>0</v>
      </c>
      <c r="H87" s="78">
        <v>27718</v>
      </c>
      <c r="I87" s="78">
        <v>0</v>
      </c>
      <c r="J87" s="78">
        <v>0</v>
      </c>
      <c r="K87" s="67">
        <v>0</v>
      </c>
    </row>
    <row r="88" spans="1:11" x14ac:dyDescent="0.55000000000000004">
      <c r="A88" s="70">
        <v>44315</v>
      </c>
      <c r="B88" s="105" t="str">
        <f>"(" &amp; TEXT(A88,"aaa") &amp; ")"</f>
        <v>(木)</v>
      </c>
      <c r="C88" s="67">
        <f t="shared" si="5"/>
        <v>19207</v>
      </c>
      <c r="D88" s="78">
        <v>19207</v>
      </c>
      <c r="E88" s="78">
        <v>0</v>
      </c>
      <c r="F88" s="78">
        <v>0</v>
      </c>
      <c r="G88" s="67">
        <v>0</v>
      </c>
      <c r="H88" s="78">
        <v>13019</v>
      </c>
      <c r="I88" s="78">
        <v>0</v>
      </c>
      <c r="J88" s="78">
        <v>0</v>
      </c>
      <c r="K88" s="67">
        <v>0</v>
      </c>
    </row>
    <row r="89" spans="1:11" x14ac:dyDescent="0.55000000000000004">
      <c r="A89" s="70">
        <v>44314</v>
      </c>
      <c r="B89" s="105" t="str">
        <f t="shared" si="6"/>
        <v>(水)</v>
      </c>
      <c r="C89" s="67">
        <f t="shared" si="5"/>
        <v>87919</v>
      </c>
      <c r="D89" s="78">
        <v>87919</v>
      </c>
      <c r="E89" s="78">
        <v>0</v>
      </c>
      <c r="F89" s="78">
        <v>0</v>
      </c>
      <c r="G89" s="67">
        <v>0</v>
      </c>
      <c r="H89" s="78">
        <v>37781</v>
      </c>
      <c r="I89" s="78">
        <v>0</v>
      </c>
      <c r="J89" s="78">
        <v>0</v>
      </c>
      <c r="K89" s="67">
        <v>0</v>
      </c>
    </row>
    <row r="90" spans="1:11" x14ac:dyDescent="0.55000000000000004">
      <c r="A90" s="70">
        <v>44313</v>
      </c>
      <c r="B90" s="105" t="str">
        <f t="shared" si="6"/>
        <v>(火)</v>
      </c>
      <c r="C90" s="67">
        <f t="shared" si="5"/>
        <v>79838</v>
      </c>
      <c r="D90" s="78">
        <v>79838</v>
      </c>
      <c r="E90" s="78">
        <v>0</v>
      </c>
      <c r="F90" s="78">
        <v>0</v>
      </c>
      <c r="G90" s="67">
        <v>0</v>
      </c>
      <c r="H90" s="78">
        <v>38241</v>
      </c>
      <c r="I90" s="78">
        <v>0</v>
      </c>
      <c r="J90" s="78">
        <v>0</v>
      </c>
      <c r="K90" s="67">
        <v>0</v>
      </c>
    </row>
    <row r="91" spans="1:11" x14ac:dyDescent="0.55000000000000004">
      <c r="A91" s="70">
        <v>44312</v>
      </c>
      <c r="B91" s="105" t="str">
        <f t="shared" si="6"/>
        <v>(月)</v>
      </c>
      <c r="C91" s="67">
        <f t="shared" si="5"/>
        <v>60054</v>
      </c>
      <c r="D91" s="78">
        <v>60054</v>
      </c>
      <c r="E91" s="78">
        <v>0</v>
      </c>
      <c r="F91" s="78">
        <v>0</v>
      </c>
      <c r="G91" s="67">
        <v>0</v>
      </c>
      <c r="H91" s="78">
        <v>28191</v>
      </c>
      <c r="I91" s="78">
        <v>0</v>
      </c>
      <c r="J91" s="78">
        <v>0</v>
      </c>
      <c r="K91" s="67">
        <v>0</v>
      </c>
    </row>
    <row r="92" spans="1:11" x14ac:dyDescent="0.55000000000000004">
      <c r="A92" s="70">
        <v>44311</v>
      </c>
      <c r="B92" s="105" t="str">
        <f t="shared" si="6"/>
        <v>(日)</v>
      </c>
      <c r="C92" s="67">
        <f t="shared" si="5"/>
        <v>23129</v>
      </c>
      <c r="D92" s="78">
        <v>23129</v>
      </c>
      <c r="E92" s="78">
        <v>0</v>
      </c>
      <c r="F92" s="78">
        <v>0</v>
      </c>
      <c r="G92" s="67">
        <v>0</v>
      </c>
      <c r="H92" s="78">
        <v>15482</v>
      </c>
      <c r="I92" s="78">
        <v>0</v>
      </c>
      <c r="J92" s="78">
        <v>0</v>
      </c>
      <c r="K92" s="67">
        <v>0</v>
      </c>
    </row>
    <row r="93" spans="1:11" x14ac:dyDescent="0.55000000000000004">
      <c r="A93" s="70">
        <v>44310</v>
      </c>
      <c r="B93" s="105" t="str">
        <f t="shared" si="6"/>
        <v>(土)</v>
      </c>
      <c r="C93" s="67">
        <f t="shared" si="5"/>
        <v>35139</v>
      </c>
      <c r="D93" s="78">
        <v>35139</v>
      </c>
      <c r="E93" s="78">
        <v>0</v>
      </c>
      <c r="F93" s="78">
        <v>0</v>
      </c>
      <c r="G93" s="67">
        <v>0</v>
      </c>
      <c r="H93" s="78">
        <v>16108</v>
      </c>
      <c r="I93" s="78">
        <v>0</v>
      </c>
      <c r="J93" s="78">
        <v>0</v>
      </c>
      <c r="K93" s="67">
        <v>0</v>
      </c>
    </row>
    <row r="94" spans="1:11" x14ac:dyDescent="0.55000000000000004">
      <c r="A94" s="70">
        <v>44309</v>
      </c>
      <c r="B94" s="105" t="str">
        <f t="shared" si="6"/>
        <v>(金)</v>
      </c>
      <c r="C94" s="67">
        <f t="shared" si="5"/>
        <v>54930</v>
      </c>
      <c r="D94" s="78">
        <v>54930</v>
      </c>
      <c r="E94" s="78">
        <v>0</v>
      </c>
      <c r="F94" s="78">
        <v>0</v>
      </c>
      <c r="G94" s="67">
        <v>0</v>
      </c>
      <c r="H94" s="78">
        <v>18843</v>
      </c>
      <c r="I94" s="78">
        <v>0</v>
      </c>
      <c r="J94" s="78">
        <v>0</v>
      </c>
      <c r="K94" s="67">
        <v>0</v>
      </c>
    </row>
    <row r="95" spans="1:11" x14ac:dyDescent="0.55000000000000004">
      <c r="A95" s="70">
        <v>44308</v>
      </c>
      <c r="B95" s="105" t="str">
        <f t="shared" si="6"/>
        <v>(木)</v>
      </c>
      <c r="C95" s="67">
        <f t="shared" si="5"/>
        <v>57596</v>
      </c>
      <c r="D95" s="78">
        <v>57596</v>
      </c>
      <c r="E95" s="78">
        <v>0</v>
      </c>
      <c r="F95" s="78">
        <v>0</v>
      </c>
      <c r="G95" s="67">
        <v>0</v>
      </c>
      <c r="H95" s="78">
        <v>25203</v>
      </c>
      <c r="I95" s="78">
        <v>0</v>
      </c>
      <c r="J95" s="78">
        <v>0</v>
      </c>
      <c r="K95" s="67">
        <v>0</v>
      </c>
    </row>
    <row r="96" spans="1:11" x14ac:dyDescent="0.55000000000000004">
      <c r="A96" s="70">
        <v>44307</v>
      </c>
      <c r="B96" s="105" t="str">
        <f t="shared" si="6"/>
        <v>(水)</v>
      </c>
      <c r="C96" s="67">
        <f t="shared" si="5"/>
        <v>60254</v>
      </c>
      <c r="D96" s="78">
        <v>60254</v>
      </c>
      <c r="E96" s="78">
        <v>0</v>
      </c>
      <c r="F96" s="78">
        <v>0</v>
      </c>
      <c r="G96" s="67">
        <v>0</v>
      </c>
      <c r="H96" s="78">
        <v>26814</v>
      </c>
      <c r="I96" s="78">
        <v>0</v>
      </c>
      <c r="J96" s="78">
        <v>0</v>
      </c>
      <c r="K96" s="67">
        <v>0</v>
      </c>
    </row>
    <row r="97" spans="1:11" x14ac:dyDescent="0.55000000000000004">
      <c r="A97" s="70">
        <v>44306</v>
      </c>
      <c r="B97" s="105" t="str">
        <f t="shared" si="6"/>
        <v>(火)</v>
      </c>
      <c r="C97" s="67">
        <f t="shared" si="5"/>
        <v>50160</v>
      </c>
      <c r="D97" s="78">
        <v>50160</v>
      </c>
      <c r="E97" s="78">
        <v>0</v>
      </c>
      <c r="F97" s="78">
        <v>0</v>
      </c>
      <c r="G97" s="67">
        <v>0</v>
      </c>
      <c r="H97" s="78">
        <v>22401</v>
      </c>
      <c r="I97" s="78">
        <v>0</v>
      </c>
      <c r="J97" s="78">
        <v>0</v>
      </c>
      <c r="K97" s="67">
        <v>0</v>
      </c>
    </row>
    <row r="98" spans="1:11" x14ac:dyDescent="0.55000000000000004">
      <c r="A98" s="70">
        <v>44305</v>
      </c>
      <c r="B98" s="105" t="str">
        <f t="shared" si="6"/>
        <v>(月)</v>
      </c>
      <c r="C98" s="67">
        <f t="shared" si="5"/>
        <v>32893</v>
      </c>
      <c r="D98" s="78">
        <v>32893</v>
      </c>
      <c r="E98" s="78">
        <v>0</v>
      </c>
      <c r="F98" s="78">
        <v>0</v>
      </c>
      <c r="G98" s="67">
        <v>0</v>
      </c>
      <c r="H98" s="78">
        <v>14129</v>
      </c>
      <c r="I98" s="78">
        <v>0</v>
      </c>
      <c r="J98" s="78">
        <v>0</v>
      </c>
      <c r="K98" s="67">
        <v>0</v>
      </c>
    </row>
    <row r="99" spans="1:11" x14ac:dyDescent="0.55000000000000004">
      <c r="A99" s="70">
        <v>44304</v>
      </c>
      <c r="B99" s="105" t="str">
        <f t="shared" si="6"/>
        <v>(日)</v>
      </c>
      <c r="C99" s="67">
        <f t="shared" si="5"/>
        <v>8760</v>
      </c>
      <c r="D99" s="78">
        <v>8760</v>
      </c>
      <c r="E99" s="78">
        <v>0</v>
      </c>
      <c r="F99" s="78">
        <v>0</v>
      </c>
      <c r="G99" s="67">
        <v>0</v>
      </c>
      <c r="H99" s="78">
        <v>5713</v>
      </c>
      <c r="I99" s="78">
        <v>0</v>
      </c>
      <c r="J99" s="78">
        <v>0</v>
      </c>
      <c r="K99" s="67">
        <v>0</v>
      </c>
    </row>
    <row r="100" spans="1:11" x14ac:dyDescent="0.55000000000000004">
      <c r="A100" s="70">
        <v>44303</v>
      </c>
      <c r="B100" s="105" t="str">
        <f t="shared" si="6"/>
        <v>(土)</v>
      </c>
      <c r="C100" s="67">
        <f t="shared" si="5"/>
        <v>7957</v>
      </c>
      <c r="D100" s="78">
        <v>7957</v>
      </c>
      <c r="E100" s="78">
        <v>0</v>
      </c>
      <c r="F100" s="78">
        <v>0</v>
      </c>
      <c r="G100" s="67">
        <v>0</v>
      </c>
      <c r="H100" s="78">
        <v>3733</v>
      </c>
      <c r="I100" s="78">
        <v>0</v>
      </c>
      <c r="J100" s="78">
        <v>0</v>
      </c>
      <c r="K100" s="67">
        <v>0</v>
      </c>
    </row>
    <row r="101" spans="1:11" x14ac:dyDescent="0.55000000000000004">
      <c r="A101" s="70">
        <v>44302</v>
      </c>
      <c r="B101" s="105" t="str">
        <f t="shared" si="6"/>
        <v>(金)</v>
      </c>
      <c r="C101" s="67">
        <f t="shared" ref="C101:C103" si="7">SUM(D101:G101)</f>
        <v>11144</v>
      </c>
      <c r="D101" s="78">
        <v>11144</v>
      </c>
      <c r="E101" s="78">
        <v>0</v>
      </c>
      <c r="F101" s="78">
        <v>0</v>
      </c>
      <c r="G101" s="67">
        <v>0</v>
      </c>
      <c r="H101" s="78">
        <v>3523</v>
      </c>
      <c r="I101" s="78">
        <v>0</v>
      </c>
      <c r="J101" s="78">
        <v>0</v>
      </c>
      <c r="K101" s="67">
        <v>0</v>
      </c>
    </row>
    <row r="102" spans="1:11" x14ac:dyDescent="0.55000000000000004">
      <c r="A102" s="70">
        <v>44301</v>
      </c>
      <c r="B102" s="105" t="str">
        <f t="shared" si="6"/>
        <v>(木)</v>
      </c>
      <c r="C102" s="67">
        <f t="shared" si="7"/>
        <v>9177</v>
      </c>
      <c r="D102" s="78">
        <v>9177</v>
      </c>
      <c r="E102" s="78">
        <v>0</v>
      </c>
      <c r="F102" s="78">
        <v>0</v>
      </c>
      <c r="G102" s="67">
        <v>0</v>
      </c>
      <c r="H102" s="78">
        <v>4389</v>
      </c>
      <c r="I102" s="78">
        <v>0</v>
      </c>
      <c r="J102" s="78">
        <v>0</v>
      </c>
      <c r="K102" s="67">
        <v>0</v>
      </c>
    </row>
    <row r="103" spans="1:11" x14ac:dyDescent="0.55000000000000004">
      <c r="A103" s="70">
        <v>44300</v>
      </c>
      <c r="B103" s="105" t="str">
        <f t="shared" si="6"/>
        <v>(水)</v>
      </c>
      <c r="C103" s="67">
        <f t="shared" si="7"/>
        <v>4944</v>
      </c>
      <c r="D103" s="78">
        <v>4944</v>
      </c>
      <c r="E103" s="78">
        <v>0</v>
      </c>
      <c r="F103" s="78">
        <v>0</v>
      </c>
      <c r="G103" s="67">
        <v>0</v>
      </c>
      <c r="H103" s="78">
        <v>3172</v>
      </c>
      <c r="I103" s="78">
        <v>0</v>
      </c>
      <c r="J103" s="78">
        <v>0</v>
      </c>
      <c r="K103" s="67">
        <v>0</v>
      </c>
    </row>
    <row r="104" spans="1:11" x14ac:dyDescent="0.55000000000000004">
      <c r="A104" s="70">
        <v>44299</v>
      </c>
      <c r="B104" s="105" t="str">
        <f t="shared" si="6"/>
        <v>(火)</v>
      </c>
      <c r="C104" s="67">
        <f>SUM(D104:G104)</f>
        <v>4293</v>
      </c>
      <c r="D104" s="78">
        <v>4293</v>
      </c>
      <c r="E104" s="78">
        <v>0</v>
      </c>
      <c r="F104" s="78">
        <v>0</v>
      </c>
      <c r="G104" s="67">
        <v>0</v>
      </c>
      <c r="H104" s="78">
        <v>2911</v>
      </c>
      <c r="I104" s="78">
        <v>0</v>
      </c>
      <c r="J104" s="78">
        <v>0</v>
      </c>
      <c r="K104" s="67">
        <v>0</v>
      </c>
    </row>
    <row r="105" spans="1:11" x14ac:dyDescent="0.55000000000000004">
      <c r="A105" s="70">
        <v>44298</v>
      </c>
      <c r="B105" s="105" t="str">
        <f t="shared" si="6"/>
        <v>(月)</v>
      </c>
      <c r="C105" s="67">
        <f>SUM(D105:G105)</f>
        <v>4855</v>
      </c>
      <c r="D105" s="98">
        <v>4855</v>
      </c>
      <c r="E105" s="98">
        <v>0</v>
      </c>
      <c r="F105" s="98">
        <v>0</v>
      </c>
      <c r="G105" s="98">
        <v>0</v>
      </c>
      <c r="H105" s="98">
        <v>3496</v>
      </c>
      <c r="I105" s="98">
        <v>0</v>
      </c>
      <c r="J105" s="98">
        <v>0</v>
      </c>
      <c r="K105" s="98">
        <v>0</v>
      </c>
    </row>
    <row r="106" spans="1:11" x14ac:dyDescent="0.55000000000000004">
      <c r="A106" s="95"/>
      <c r="B106" s="95"/>
      <c r="C106" s="95"/>
      <c r="D106" s="95"/>
      <c r="E106" s="95"/>
      <c r="F106" s="95"/>
      <c r="G106" s="95"/>
      <c r="H106" s="95"/>
      <c r="I106" s="95"/>
      <c r="J106" s="95"/>
      <c r="K106" s="95"/>
    </row>
    <row r="107" spans="1:11" x14ac:dyDescent="0.55000000000000004">
      <c r="A107" s="95" t="s">
        <v>330</v>
      </c>
      <c r="B107" s="95"/>
    </row>
    <row r="108" spans="1:11" x14ac:dyDescent="0.55000000000000004">
      <c r="A108" s="99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79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103" t="s">
        <v>389</v>
      </c>
    </row>
    <row r="3" spans="1:9" x14ac:dyDescent="0.55000000000000004">
      <c r="A3" s="141" t="s">
        <v>296</v>
      </c>
      <c r="B3" s="139" t="s">
        <v>297</v>
      </c>
      <c r="C3" s="137" t="s">
        <v>298</v>
      </c>
      <c r="D3" s="137" t="s">
        <v>299</v>
      </c>
      <c r="E3" s="140"/>
      <c r="F3" s="137" t="s">
        <v>300</v>
      </c>
      <c r="G3" s="140"/>
      <c r="H3" s="93"/>
      <c r="I3" s="93"/>
    </row>
    <row r="4" spans="1:9" x14ac:dyDescent="0.55000000000000004">
      <c r="A4" s="140"/>
      <c r="B4" s="142"/>
      <c r="C4" s="140"/>
      <c r="D4" s="77" t="s">
        <v>301</v>
      </c>
      <c r="E4" s="77" t="s">
        <v>302</v>
      </c>
      <c r="F4" s="77" t="s">
        <v>301</v>
      </c>
      <c r="G4" s="77" t="s">
        <v>302</v>
      </c>
      <c r="H4" s="92"/>
      <c r="I4" s="92"/>
    </row>
    <row r="5" spans="1:9" x14ac:dyDescent="0.55000000000000004">
      <c r="A5" s="136" t="s">
        <v>287</v>
      </c>
      <c r="B5" s="140"/>
      <c r="C5" s="67">
        <f t="shared" ref="C5:C68" si="0">SUM(D5:G5)</f>
        <v>11960605</v>
      </c>
      <c r="D5" s="67">
        <v>6283662</v>
      </c>
      <c r="E5" s="67">
        <v>128871</v>
      </c>
      <c r="F5" s="67">
        <v>5520034</v>
      </c>
      <c r="G5" s="67">
        <v>28038</v>
      </c>
      <c r="H5" s="92"/>
      <c r="I5" s="92"/>
    </row>
    <row r="6" spans="1:9" x14ac:dyDescent="0.55000000000000004">
      <c r="A6" s="104">
        <v>44396</v>
      </c>
      <c r="B6" s="107" t="s">
        <v>294</v>
      </c>
      <c r="C6" s="67">
        <f t="shared" si="0"/>
        <v>112168</v>
      </c>
      <c r="D6" s="67">
        <v>29457</v>
      </c>
      <c r="E6" s="67">
        <v>14740</v>
      </c>
      <c r="F6" s="67">
        <v>60294</v>
      </c>
      <c r="G6" s="67">
        <v>7677</v>
      </c>
      <c r="H6" s="92"/>
      <c r="I6" s="92"/>
    </row>
    <row r="7" spans="1:9" x14ac:dyDescent="0.55000000000000004">
      <c r="A7" s="104">
        <v>44393</v>
      </c>
      <c r="B7" s="107" t="s">
        <v>304</v>
      </c>
      <c r="C7" s="67">
        <f t="shared" si="0"/>
        <v>65454</v>
      </c>
      <c r="D7" s="67">
        <v>23717</v>
      </c>
      <c r="E7" s="67">
        <v>4551</v>
      </c>
      <c r="F7" s="67">
        <v>35455</v>
      </c>
      <c r="G7" s="67">
        <v>1731</v>
      </c>
      <c r="H7" s="92"/>
      <c r="I7" s="92"/>
    </row>
    <row r="8" spans="1:9" x14ac:dyDescent="0.55000000000000004">
      <c r="A8" s="104">
        <v>44392</v>
      </c>
      <c r="B8" s="107" t="s">
        <v>305</v>
      </c>
      <c r="C8" s="67">
        <f t="shared" si="0"/>
        <v>58287</v>
      </c>
      <c r="D8" s="67">
        <v>24563</v>
      </c>
      <c r="E8" s="67">
        <v>533</v>
      </c>
      <c r="F8" s="67">
        <v>31996</v>
      </c>
      <c r="G8" s="67">
        <v>1195</v>
      </c>
      <c r="H8" s="92"/>
      <c r="I8" s="92"/>
    </row>
    <row r="9" spans="1:9" x14ac:dyDescent="0.55000000000000004">
      <c r="A9" s="104">
        <v>44391</v>
      </c>
      <c r="B9" s="107" t="s">
        <v>306</v>
      </c>
      <c r="C9" s="67">
        <f t="shared" si="0"/>
        <v>62157</v>
      </c>
      <c r="D9" s="67">
        <v>22176</v>
      </c>
      <c r="E9" s="67">
        <v>178</v>
      </c>
      <c r="F9" s="67">
        <v>37839</v>
      </c>
      <c r="G9" s="67">
        <v>1964</v>
      </c>
      <c r="H9" s="92"/>
      <c r="I9" s="92"/>
    </row>
    <row r="10" spans="1:9" x14ac:dyDescent="0.55000000000000004">
      <c r="A10" s="104">
        <v>44390</v>
      </c>
      <c r="B10" s="107" t="s">
        <v>295</v>
      </c>
      <c r="C10" s="67">
        <f t="shared" si="0"/>
        <v>73445</v>
      </c>
      <c r="D10" s="67">
        <v>25653</v>
      </c>
      <c r="E10" s="67">
        <v>9453</v>
      </c>
      <c r="F10" s="67">
        <v>37198</v>
      </c>
      <c r="G10" s="67">
        <v>1141</v>
      </c>
      <c r="H10" s="92"/>
      <c r="I10" s="92"/>
    </row>
    <row r="11" spans="1:9" x14ac:dyDescent="0.55000000000000004">
      <c r="A11" s="104">
        <v>44389</v>
      </c>
      <c r="B11" s="107" t="s">
        <v>294</v>
      </c>
      <c r="C11" s="67">
        <f t="shared" si="0"/>
        <v>141584</v>
      </c>
      <c r="D11" s="67">
        <v>47667</v>
      </c>
      <c r="E11" s="67">
        <v>22048</v>
      </c>
      <c r="F11" s="67">
        <v>67841</v>
      </c>
      <c r="G11" s="67">
        <v>4028</v>
      </c>
      <c r="H11" s="92"/>
      <c r="I11" s="92"/>
    </row>
    <row r="12" spans="1:9" x14ac:dyDescent="0.55000000000000004">
      <c r="A12" s="104">
        <v>44386</v>
      </c>
      <c r="B12" s="107" t="s">
        <v>304</v>
      </c>
      <c r="C12" s="67">
        <f t="shared" si="0"/>
        <v>78312</v>
      </c>
      <c r="D12" s="67">
        <v>31738</v>
      </c>
      <c r="E12" s="67">
        <v>221</v>
      </c>
      <c r="F12" s="67">
        <v>44589</v>
      </c>
      <c r="G12" s="67">
        <v>1764</v>
      </c>
      <c r="H12" s="92"/>
      <c r="I12" s="92"/>
    </row>
    <row r="13" spans="1:9" x14ac:dyDescent="0.55000000000000004">
      <c r="A13" s="104">
        <v>44385</v>
      </c>
      <c r="B13" s="107" t="s">
        <v>305</v>
      </c>
      <c r="C13" s="67">
        <f t="shared" si="0"/>
        <v>83340</v>
      </c>
      <c r="D13" s="67">
        <v>34199</v>
      </c>
      <c r="E13" s="67">
        <v>2537</v>
      </c>
      <c r="F13" s="67">
        <v>44991</v>
      </c>
      <c r="G13" s="67">
        <v>1613</v>
      </c>
      <c r="H13" s="92"/>
      <c r="I13" s="92"/>
    </row>
    <row r="14" spans="1:9" x14ac:dyDescent="0.55000000000000004">
      <c r="A14" s="104">
        <v>44384</v>
      </c>
      <c r="B14" s="107" t="s">
        <v>306</v>
      </c>
      <c r="C14" s="67">
        <f t="shared" si="0"/>
        <v>76653</v>
      </c>
      <c r="D14" s="67">
        <v>28661</v>
      </c>
      <c r="E14" s="67">
        <v>2304</v>
      </c>
      <c r="F14" s="67">
        <v>44525</v>
      </c>
      <c r="G14" s="67">
        <v>1163</v>
      </c>
      <c r="H14" s="92"/>
      <c r="I14" s="92"/>
    </row>
    <row r="15" spans="1:9" x14ac:dyDescent="0.55000000000000004">
      <c r="A15" s="104">
        <v>44383</v>
      </c>
      <c r="B15" s="107" t="s">
        <v>295</v>
      </c>
      <c r="C15" s="67">
        <f t="shared" si="0"/>
        <v>99765</v>
      </c>
      <c r="D15" s="67">
        <v>45037</v>
      </c>
      <c r="E15" s="67">
        <v>1554</v>
      </c>
      <c r="F15" s="67">
        <v>52475</v>
      </c>
      <c r="G15" s="67">
        <v>699</v>
      </c>
      <c r="H15" s="92"/>
      <c r="I15" s="92"/>
    </row>
    <row r="16" spans="1:9" x14ac:dyDescent="0.55000000000000004">
      <c r="A16" s="104">
        <v>44382</v>
      </c>
      <c r="B16" s="107" t="s">
        <v>294</v>
      </c>
      <c r="C16" s="67">
        <f t="shared" si="0"/>
        <v>145089</v>
      </c>
      <c r="D16" s="67">
        <v>57890</v>
      </c>
      <c r="E16" s="67">
        <v>5788</v>
      </c>
      <c r="F16" s="67">
        <v>79320</v>
      </c>
      <c r="G16" s="67">
        <v>2091</v>
      </c>
      <c r="H16" s="92"/>
      <c r="I16" s="92"/>
    </row>
    <row r="17" spans="1:9" x14ac:dyDescent="0.55000000000000004">
      <c r="A17" s="104">
        <v>44379</v>
      </c>
      <c r="B17" s="107" t="s">
        <v>304</v>
      </c>
      <c r="C17" s="67">
        <f t="shared" si="0"/>
        <v>81824</v>
      </c>
      <c r="D17" s="67">
        <v>25406</v>
      </c>
      <c r="E17" s="67">
        <v>978</v>
      </c>
      <c r="F17" s="67">
        <v>55293</v>
      </c>
      <c r="G17" s="67">
        <v>147</v>
      </c>
      <c r="H17" s="92"/>
      <c r="I17" s="92"/>
    </row>
    <row r="18" spans="1:9" x14ac:dyDescent="0.55000000000000004">
      <c r="A18" s="104">
        <v>44378</v>
      </c>
      <c r="B18" s="107" t="s">
        <v>305</v>
      </c>
      <c r="C18" s="67">
        <f t="shared" si="0"/>
        <v>94797</v>
      </c>
      <c r="D18" s="67">
        <v>36346</v>
      </c>
      <c r="E18" s="67">
        <v>589</v>
      </c>
      <c r="F18" s="67">
        <v>57754</v>
      </c>
      <c r="G18" s="67">
        <v>108</v>
      </c>
      <c r="H18" s="92"/>
      <c r="I18" s="92"/>
    </row>
    <row r="19" spans="1:9" x14ac:dyDescent="0.55000000000000004">
      <c r="A19" s="104">
        <v>44377</v>
      </c>
      <c r="B19" s="107" t="s">
        <v>306</v>
      </c>
      <c r="C19" s="67">
        <f t="shared" si="0"/>
        <v>79179</v>
      </c>
      <c r="D19" s="67">
        <v>30313</v>
      </c>
      <c r="E19" s="67">
        <v>1788</v>
      </c>
      <c r="F19" s="67">
        <v>46697</v>
      </c>
      <c r="G19" s="67">
        <v>381</v>
      </c>
      <c r="H19" s="92"/>
      <c r="I19" s="92"/>
    </row>
    <row r="20" spans="1:9" x14ac:dyDescent="0.55000000000000004">
      <c r="A20" s="104">
        <v>44376</v>
      </c>
      <c r="B20" s="107" t="s">
        <v>295</v>
      </c>
      <c r="C20" s="67">
        <f t="shared" si="0"/>
        <v>94481</v>
      </c>
      <c r="D20" s="67">
        <v>36069</v>
      </c>
      <c r="E20" s="67">
        <v>3367</v>
      </c>
      <c r="F20" s="67">
        <v>53790</v>
      </c>
      <c r="G20" s="67">
        <v>1255</v>
      </c>
      <c r="H20" s="92"/>
      <c r="I20" s="92"/>
    </row>
    <row r="21" spans="1:9" x14ac:dyDescent="0.55000000000000004">
      <c r="A21" s="104">
        <v>44375</v>
      </c>
      <c r="B21" s="107" t="s">
        <v>294</v>
      </c>
      <c r="C21" s="67">
        <f t="shared" si="0"/>
        <v>159655</v>
      </c>
      <c r="D21" s="67">
        <v>71303</v>
      </c>
      <c r="E21" s="67">
        <v>7806</v>
      </c>
      <c r="F21" s="67">
        <v>80018</v>
      </c>
      <c r="G21" s="67">
        <v>528</v>
      </c>
      <c r="H21" s="92"/>
      <c r="I21" s="92"/>
    </row>
    <row r="22" spans="1:9" x14ac:dyDescent="0.55000000000000004">
      <c r="A22" s="104">
        <v>44372</v>
      </c>
      <c r="B22" s="107" t="s">
        <v>309</v>
      </c>
      <c r="C22" s="67">
        <f t="shared" si="0"/>
        <v>128355</v>
      </c>
      <c r="D22" s="67">
        <v>47766</v>
      </c>
      <c r="E22" s="67">
        <v>5529</v>
      </c>
      <c r="F22" s="67">
        <v>74926</v>
      </c>
      <c r="G22" s="67">
        <v>134</v>
      </c>
      <c r="H22" s="92"/>
      <c r="I22" s="92"/>
    </row>
    <row r="23" spans="1:9" x14ac:dyDescent="0.55000000000000004">
      <c r="A23" s="104">
        <v>44371</v>
      </c>
      <c r="B23" s="107" t="s">
        <v>320</v>
      </c>
      <c r="C23" s="67">
        <f t="shared" si="0"/>
        <v>109421</v>
      </c>
      <c r="D23" s="67">
        <v>43798</v>
      </c>
      <c r="E23" s="67">
        <v>1584</v>
      </c>
      <c r="F23" s="67">
        <v>63930</v>
      </c>
      <c r="G23" s="67">
        <v>109</v>
      </c>
      <c r="H23" s="92"/>
      <c r="I23" s="92"/>
    </row>
    <row r="24" spans="1:9" x14ac:dyDescent="0.55000000000000004">
      <c r="A24" s="104">
        <v>44370</v>
      </c>
      <c r="B24" s="107" t="s">
        <v>306</v>
      </c>
      <c r="C24" s="67">
        <f t="shared" si="0"/>
        <v>111486</v>
      </c>
      <c r="D24" s="67">
        <v>46971</v>
      </c>
      <c r="E24" s="67">
        <v>4683</v>
      </c>
      <c r="F24" s="67">
        <v>59733</v>
      </c>
      <c r="G24" s="67">
        <v>99</v>
      </c>
      <c r="H24" s="92"/>
      <c r="I24" s="92"/>
    </row>
    <row r="25" spans="1:9" x14ac:dyDescent="0.55000000000000004">
      <c r="A25" s="104">
        <v>44369</v>
      </c>
      <c r="B25" s="107" t="s">
        <v>295</v>
      </c>
      <c r="C25" s="67">
        <f t="shared" si="0"/>
        <v>94135</v>
      </c>
      <c r="D25" s="67">
        <v>44473</v>
      </c>
      <c r="E25" s="67">
        <v>1946</v>
      </c>
      <c r="F25" s="67">
        <v>47609</v>
      </c>
      <c r="G25" s="67">
        <v>107</v>
      </c>
      <c r="H25" s="92"/>
      <c r="I25" s="92"/>
    </row>
    <row r="26" spans="1:9" x14ac:dyDescent="0.55000000000000004">
      <c r="A26" s="104">
        <v>44368</v>
      </c>
      <c r="B26" s="107" t="s">
        <v>294</v>
      </c>
      <c r="C26" s="67">
        <f t="shared" si="0"/>
        <v>198780</v>
      </c>
      <c r="D26" s="67">
        <v>67154</v>
      </c>
      <c r="E26" s="67">
        <v>7843</v>
      </c>
      <c r="F26" s="67">
        <v>123679</v>
      </c>
      <c r="G26" s="67">
        <v>104</v>
      </c>
      <c r="H26" s="92"/>
      <c r="I26" s="92"/>
    </row>
    <row r="27" spans="1:9" x14ac:dyDescent="0.55000000000000004">
      <c r="A27" s="104">
        <v>44365</v>
      </c>
      <c r="B27" s="107" t="s">
        <v>304</v>
      </c>
      <c r="C27" s="67">
        <f t="shared" si="0"/>
        <v>125948</v>
      </c>
      <c r="D27" s="67">
        <v>50112</v>
      </c>
      <c r="E27" s="67">
        <v>2145</v>
      </c>
      <c r="F27" s="67">
        <v>73691</v>
      </c>
      <c r="G27" s="67">
        <v>0</v>
      </c>
      <c r="H27" s="92"/>
      <c r="I27" s="92"/>
    </row>
    <row r="28" spans="1:9" x14ac:dyDescent="0.55000000000000004">
      <c r="A28" s="104">
        <v>44364</v>
      </c>
      <c r="B28" s="107" t="s">
        <v>320</v>
      </c>
      <c r="C28" s="67">
        <f t="shared" si="0"/>
        <v>129330</v>
      </c>
      <c r="D28" s="67">
        <v>46926</v>
      </c>
      <c r="E28" s="67">
        <v>4611</v>
      </c>
      <c r="F28" s="67">
        <v>77793</v>
      </c>
      <c r="G28" s="67">
        <v>0</v>
      </c>
      <c r="H28" s="92"/>
      <c r="I28" s="92"/>
    </row>
    <row r="29" spans="1:9" x14ac:dyDescent="0.55000000000000004">
      <c r="A29" s="104">
        <v>44363</v>
      </c>
      <c r="B29" s="107" t="s">
        <v>306</v>
      </c>
      <c r="C29" s="67">
        <f t="shared" si="0"/>
        <v>118735</v>
      </c>
      <c r="D29" s="67">
        <v>43912</v>
      </c>
      <c r="E29" s="67">
        <v>2782</v>
      </c>
      <c r="F29" s="67">
        <v>72041</v>
      </c>
      <c r="G29" s="67">
        <v>0</v>
      </c>
      <c r="H29" s="92"/>
      <c r="I29" s="92"/>
    </row>
    <row r="30" spans="1:9" x14ac:dyDescent="0.55000000000000004">
      <c r="A30" s="104">
        <v>44362</v>
      </c>
      <c r="B30" s="107" t="s">
        <v>295</v>
      </c>
      <c r="C30" s="67">
        <f t="shared" si="0"/>
        <v>115363</v>
      </c>
      <c r="D30" s="67">
        <v>40459</v>
      </c>
      <c r="E30" s="67">
        <v>2956</v>
      </c>
      <c r="F30" s="67">
        <v>71948</v>
      </c>
      <c r="G30" s="67">
        <v>0</v>
      </c>
      <c r="H30" s="92"/>
      <c r="I30" s="92"/>
    </row>
    <row r="31" spans="1:9" x14ac:dyDescent="0.55000000000000004">
      <c r="A31" s="104">
        <v>44361</v>
      </c>
      <c r="B31" s="107" t="s">
        <v>294</v>
      </c>
      <c r="C31" s="67">
        <f t="shared" si="0"/>
        <v>214965</v>
      </c>
      <c r="D31" s="67">
        <v>85819</v>
      </c>
      <c r="E31" s="67">
        <v>5610</v>
      </c>
      <c r="F31" s="67">
        <v>123536</v>
      </c>
      <c r="G31" s="67">
        <v>0</v>
      </c>
      <c r="H31" s="92"/>
      <c r="I31" s="92"/>
    </row>
    <row r="32" spans="1:9" x14ac:dyDescent="0.55000000000000004">
      <c r="A32" s="104">
        <v>44358</v>
      </c>
      <c r="B32" s="107" t="s">
        <v>304</v>
      </c>
      <c r="C32" s="67">
        <f t="shared" si="0"/>
        <v>147983</v>
      </c>
      <c r="D32" s="67">
        <v>54834</v>
      </c>
      <c r="E32" s="67">
        <v>1669</v>
      </c>
      <c r="F32" s="67">
        <v>91480</v>
      </c>
      <c r="G32" s="67">
        <v>0</v>
      </c>
      <c r="H32" s="92"/>
      <c r="I32" s="92"/>
    </row>
    <row r="33" spans="1:9" x14ac:dyDescent="0.55000000000000004">
      <c r="A33" s="104">
        <v>44357</v>
      </c>
      <c r="B33" s="107" t="s">
        <v>305</v>
      </c>
      <c r="C33" s="67">
        <f t="shared" si="0"/>
        <v>136591</v>
      </c>
      <c r="D33" s="67">
        <v>52250</v>
      </c>
      <c r="E33" s="67">
        <v>1719</v>
      </c>
      <c r="F33" s="67">
        <v>82622</v>
      </c>
      <c r="G33" s="67">
        <v>0</v>
      </c>
      <c r="H33" s="92"/>
      <c r="I33" s="92"/>
    </row>
    <row r="34" spans="1:9" x14ac:dyDescent="0.55000000000000004">
      <c r="A34" s="104">
        <v>44356</v>
      </c>
      <c r="B34" s="107" t="s">
        <v>306</v>
      </c>
      <c r="C34" s="67">
        <f t="shared" si="0"/>
        <v>167384</v>
      </c>
      <c r="D34" s="67">
        <v>67694</v>
      </c>
      <c r="E34" s="67">
        <v>1047</v>
      </c>
      <c r="F34" s="67">
        <v>98643</v>
      </c>
      <c r="G34" s="67">
        <v>0</v>
      </c>
      <c r="H34" s="92"/>
      <c r="I34" s="92"/>
    </row>
    <row r="35" spans="1:9" x14ac:dyDescent="0.55000000000000004">
      <c r="A35" s="104">
        <v>44355</v>
      </c>
      <c r="B35" s="107" t="s">
        <v>295</v>
      </c>
      <c r="C35" s="67">
        <f t="shared" si="0"/>
        <v>161922</v>
      </c>
      <c r="D35" s="67">
        <v>71689</v>
      </c>
      <c r="E35" s="67">
        <v>990</v>
      </c>
      <c r="F35" s="67">
        <v>89243</v>
      </c>
      <c r="G35" s="67">
        <v>0</v>
      </c>
      <c r="H35" s="92"/>
      <c r="I35" s="92"/>
    </row>
    <row r="36" spans="1:9" x14ac:dyDescent="0.55000000000000004">
      <c r="A36" s="104">
        <v>44354</v>
      </c>
      <c r="B36" s="107" t="s">
        <v>294</v>
      </c>
      <c r="C36" s="67">
        <f t="shared" si="0"/>
        <v>239337</v>
      </c>
      <c r="D36" s="67">
        <v>104435</v>
      </c>
      <c r="E36" s="67">
        <v>2146</v>
      </c>
      <c r="F36" s="67">
        <v>132756</v>
      </c>
      <c r="G36" s="67">
        <v>0</v>
      </c>
      <c r="H36" s="92"/>
      <c r="I36" s="92"/>
    </row>
    <row r="37" spans="1:9" x14ac:dyDescent="0.55000000000000004">
      <c r="A37" s="104">
        <v>44351</v>
      </c>
      <c r="B37" s="107" t="s">
        <v>304</v>
      </c>
      <c r="C37" s="67">
        <f t="shared" si="0"/>
        <v>159203</v>
      </c>
      <c r="D37" s="67">
        <v>62634</v>
      </c>
      <c r="E37" s="67">
        <v>929</v>
      </c>
      <c r="F37" s="67">
        <v>95640</v>
      </c>
      <c r="G37" s="67">
        <v>0</v>
      </c>
      <c r="H37" s="92"/>
      <c r="I37" s="92"/>
    </row>
    <row r="38" spans="1:9" x14ac:dyDescent="0.55000000000000004">
      <c r="A38" s="70">
        <v>44350</v>
      </c>
      <c r="B38" s="105" t="s">
        <v>305</v>
      </c>
      <c r="C38" s="67">
        <f t="shared" si="0"/>
        <v>143157</v>
      </c>
      <c r="D38" s="67">
        <v>59654</v>
      </c>
      <c r="E38" s="67">
        <v>112</v>
      </c>
      <c r="F38" s="67">
        <v>83391</v>
      </c>
      <c r="G38" s="67">
        <v>0</v>
      </c>
      <c r="H38" s="92"/>
      <c r="I38" s="92"/>
    </row>
    <row r="39" spans="1:9" x14ac:dyDescent="0.55000000000000004">
      <c r="A39" s="70">
        <v>44349</v>
      </c>
      <c r="B39" s="105" t="s">
        <v>306</v>
      </c>
      <c r="C39" s="67">
        <f t="shared" si="0"/>
        <v>159126</v>
      </c>
      <c r="D39" s="67">
        <v>71140</v>
      </c>
      <c r="E39" s="67">
        <v>316</v>
      </c>
      <c r="F39" s="67">
        <v>87670</v>
      </c>
      <c r="G39" s="67">
        <v>0</v>
      </c>
      <c r="H39" s="92"/>
      <c r="I39" s="92"/>
    </row>
    <row r="40" spans="1:9" x14ac:dyDescent="0.55000000000000004">
      <c r="A40" s="70">
        <v>44348</v>
      </c>
      <c r="B40" s="105" t="s">
        <v>295</v>
      </c>
      <c r="C40" s="67">
        <f t="shared" si="0"/>
        <v>159057</v>
      </c>
      <c r="D40" s="67">
        <v>66264</v>
      </c>
      <c r="E40" s="67">
        <v>123</v>
      </c>
      <c r="F40" s="67">
        <v>92670</v>
      </c>
      <c r="G40" s="67">
        <v>0</v>
      </c>
      <c r="H40" s="92"/>
      <c r="I40" s="92"/>
    </row>
    <row r="41" spans="1:9" x14ac:dyDescent="0.55000000000000004">
      <c r="A41" s="70">
        <v>44347</v>
      </c>
      <c r="B41" s="105" t="s">
        <v>294</v>
      </c>
      <c r="C41" s="67">
        <f t="shared" si="0"/>
        <v>273255</v>
      </c>
      <c r="D41" s="67">
        <v>131423</v>
      </c>
      <c r="E41" s="67">
        <v>582</v>
      </c>
      <c r="F41" s="67">
        <v>141250</v>
      </c>
      <c r="G41" s="67">
        <v>0</v>
      </c>
      <c r="H41" s="92"/>
      <c r="I41" s="92"/>
    </row>
    <row r="42" spans="1:9" x14ac:dyDescent="0.55000000000000004">
      <c r="A42" s="70">
        <v>44344</v>
      </c>
      <c r="B42" s="105" t="s">
        <v>304</v>
      </c>
      <c r="C42" s="67">
        <f t="shared" si="0"/>
        <v>164516</v>
      </c>
      <c r="D42" s="67">
        <v>87584</v>
      </c>
      <c r="E42" s="67">
        <v>157</v>
      </c>
      <c r="F42" s="67">
        <v>76775</v>
      </c>
      <c r="G42" s="67">
        <v>0</v>
      </c>
      <c r="H42" s="92"/>
      <c r="I42" s="92"/>
    </row>
    <row r="43" spans="1:9" x14ac:dyDescent="0.55000000000000004">
      <c r="A43" s="70">
        <v>44343</v>
      </c>
      <c r="B43" s="105" t="s">
        <v>305</v>
      </c>
      <c r="C43" s="67">
        <f t="shared" si="0"/>
        <v>145149</v>
      </c>
      <c r="D43" s="67">
        <v>84217</v>
      </c>
      <c r="E43" s="67">
        <v>40</v>
      </c>
      <c r="F43" s="67">
        <v>60892</v>
      </c>
      <c r="G43" s="67">
        <v>0</v>
      </c>
      <c r="H43" s="92"/>
      <c r="I43" s="92"/>
    </row>
    <row r="44" spans="1:9" x14ac:dyDescent="0.55000000000000004">
      <c r="A44" s="70">
        <v>44342</v>
      </c>
      <c r="B44" s="105" t="s">
        <v>306</v>
      </c>
      <c r="C44" s="67">
        <f t="shared" si="0"/>
        <v>142589</v>
      </c>
      <c r="D44" s="67">
        <v>93243</v>
      </c>
      <c r="E44" s="67">
        <v>172</v>
      </c>
      <c r="F44" s="67">
        <v>49174</v>
      </c>
      <c r="G44" s="67">
        <v>0</v>
      </c>
      <c r="H44" s="92"/>
      <c r="I44" s="92"/>
    </row>
    <row r="45" spans="1:9" x14ac:dyDescent="0.55000000000000004">
      <c r="A45" s="70">
        <v>44341</v>
      </c>
      <c r="B45" s="105" t="s">
        <v>295</v>
      </c>
      <c r="C45" s="67">
        <f t="shared" si="0"/>
        <v>139652</v>
      </c>
      <c r="D45" s="67">
        <v>87114</v>
      </c>
      <c r="E45" s="67">
        <v>476</v>
      </c>
      <c r="F45" s="67">
        <v>52062</v>
      </c>
      <c r="G45" s="67">
        <v>0</v>
      </c>
      <c r="H45" s="92"/>
      <c r="I45" s="92"/>
    </row>
    <row r="46" spans="1:9" x14ac:dyDescent="0.55000000000000004">
      <c r="A46" s="70">
        <v>44340</v>
      </c>
      <c r="B46" s="105" t="s">
        <v>294</v>
      </c>
      <c r="C46" s="67">
        <f t="shared" si="0"/>
        <v>330589</v>
      </c>
      <c r="D46" s="67">
        <v>136491</v>
      </c>
      <c r="E46" s="67">
        <v>269</v>
      </c>
      <c r="F46" s="67">
        <v>193829</v>
      </c>
      <c r="G46" s="67">
        <v>0</v>
      </c>
      <c r="H46" s="92"/>
      <c r="I46" s="92"/>
    </row>
    <row r="47" spans="1:9" x14ac:dyDescent="0.55000000000000004">
      <c r="A47" s="70">
        <v>44337</v>
      </c>
      <c r="B47" s="105" t="s">
        <v>304</v>
      </c>
      <c r="C47" s="67">
        <f t="shared" si="0"/>
        <v>249021</v>
      </c>
      <c r="D47" s="67">
        <v>99918</v>
      </c>
      <c r="E47" s="67"/>
      <c r="F47" s="67">
        <v>149103</v>
      </c>
      <c r="G47" s="67"/>
      <c r="H47" s="92"/>
      <c r="I47" s="92"/>
    </row>
    <row r="48" spans="1:9" x14ac:dyDescent="0.55000000000000004">
      <c r="A48" s="70">
        <v>44336</v>
      </c>
      <c r="B48" s="105" t="s">
        <v>305</v>
      </c>
      <c r="C48" s="67">
        <f t="shared" si="0"/>
        <v>190533</v>
      </c>
      <c r="D48" s="67">
        <v>81422</v>
      </c>
      <c r="E48" s="67"/>
      <c r="F48" s="67">
        <v>109111</v>
      </c>
      <c r="G48" s="67"/>
      <c r="H48" s="92"/>
      <c r="I48" s="92"/>
    </row>
    <row r="49" spans="1:9" x14ac:dyDescent="0.55000000000000004">
      <c r="A49" s="70">
        <v>44335</v>
      </c>
      <c r="B49" s="105" t="s">
        <v>306</v>
      </c>
      <c r="C49" s="67">
        <f t="shared" si="0"/>
        <v>267866</v>
      </c>
      <c r="D49" s="67">
        <v>88163</v>
      </c>
      <c r="E49" s="67"/>
      <c r="F49" s="67">
        <v>179703</v>
      </c>
      <c r="G49" s="67"/>
      <c r="H49" s="92"/>
      <c r="I49" s="92"/>
    </row>
    <row r="50" spans="1:9" x14ac:dyDescent="0.55000000000000004">
      <c r="A50" s="70">
        <v>44334</v>
      </c>
      <c r="B50" s="105" t="s">
        <v>295</v>
      </c>
      <c r="C50" s="67">
        <f t="shared" si="0"/>
        <v>250244</v>
      </c>
      <c r="D50" s="67">
        <v>94577</v>
      </c>
      <c r="E50" s="67"/>
      <c r="F50" s="67">
        <v>155667</v>
      </c>
      <c r="G50" s="67"/>
      <c r="H50" s="92"/>
      <c r="I50" s="92"/>
    </row>
    <row r="51" spans="1:9" x14ac:dyDescent="0.55000000000000004">
      <c r="A51" s="70">
        <v>44333</v>
      </c>
      <c r="B51" s="105" t="s">
        <v>294</v>
      </c>
      <c r="C51" s="67">
        <f t="shared" si="0"/>
        <v>349566</v>
      </c>
      <c r="D51" s="67">
        <v>133843</v>
      </c>
      <c r="E51" s="67"/>
      <c r="F51" s="67">
        <v>215723</v>
      </c>
      <c r="G51" s="67"/>
      <c r="H51" s="92"/>
      <c r="I51" s="92"/>
    </row>
    <row r="52" spans="1:9" x14ac:dyDescent="0.55000000000000004">
      <c r="A52" s="70">
        <v>44330</v>
      </c>
      <c r="B52" s="105" t="s">
        <v>304</v>
      </c>
      <c r="C52" s="67">
        <f t="shared" si="0"/>
        <v>242878</v>
      </c>
      <c r="D52" s="67">
        <v>99493</v>
      </c>
      <c r="E52" s="67"/>
      <c r="F52" s="67">
        <v>143385</v>
      </c>
      <c r="G52" s="67"/>
      <c r="H52" s="92"/>
      <c r="I52" s="92"/>
    </row>
    <row r="53" spans="1:9" x14ac:dyDescent="0.55000000000000004">
      <c r="A53" s="70">
        <v>44329</v>
      </c>
      <c r="B53" s="105" t="s">
        <v>305</v>
      </c>
      <c r="C53" s="67">
        <f t="shared" si="0"/>
        <v>219139</v>
      </c>
      <c r="D53" s="67">
        <v>93429</v>
      </c>
      <c r="E53" s="67"/>
      <c r="F53" s="67">
        <v>125710</v>
      </c>
      <c r="G53" s="67"/>
      <c r="H53" s="92"/>
      <c r="I53" s="92"/>
    </row>
    <row r="54" spans="1:9" x14ac:dyDescent="0.55000000000000004">
      <c r="A54" s="70">
        <v>44328</v>
      </c>
      <c r="B54" s="105" t="s">
        <v>306</v>
      </c>
      <c r="C54" s="67">
        <f t="shared" si="0"/>
        <v>181720</v>
      </c>
      <c r="D54" s="67">
        <v>82959</v>
      </c>
      <c r="E54" s="67"/>
      <c r="F54" s="67">
        <v>98761</v>
      </c>
      <c r="G54" s="67"/>
      <c r="H54" s="92"/>
      <c r="I54" s="92"/>
    </row>
    <row r="55" spans="1:9" x14ac:dyDescent="0.55000000000000004">
      <c r="A55" s="70">
        <v>44327</v>
      </c>
      <c r="B55" s="105" t="s">
        <v>307</v>
      </c>
      <c r="C55" s="67">
        <f t="shared" si="0"/>
        <v>168738</v>
      </c>
      <c r="D55" s="67">
        <v>90287</v>
      </c>
      <c r="E55" s="67"/>
      <c r="F55" s="67">
        <v>78451</v>
      </c>
      <c r="G55" s="67"/>
      <c r="H55" s="92"/>
      <c r="I55" s="92"/>
    </row>
    <row r="56" spans="1:9" x14ac:dyDescent="0.55000000000000004">
      <c r="A56" s="70">
        <v>44326</v>
      </c>
      <c r="B56" s="105" t="s">
        <v>294</v>
      </c>
      <c r="C56" s="67">
        <f t="shared" si="0"/>
        <v>223504</v>
      </c>
      <c r="D56" s="67">
        <v>155255</v>
      </c>
      <c r="E56" s="67"/>
      <c r="F56" s="67">
        <v>68249</v>
      </c>
      <c r="G56" s="67"/>
      <c r="H56" s="92"/>
      <c r="I56" s="92"/>
    </row>
    <row r="57" spans="1:9" x14ac:dyDescent="0.55000000000000004">
      <c r="A57" s="70">
        <v>44323</v>
      </c>
      <c r="B57" s="105" t="s">
        <v>304</v>
      </c>
      <c r="C57" s="67">
        <f t="shared" si="0"/>
        <v>140344</v>
      </c>
      <c r="D57" s="67">
        <v>97165</v>
      </c>
      <c r="E57" s="67"/>
      <c r="F57" s="67">
        <v>43179</v>
      </c>
      <c r="G57" s="67"/>
      <c r="H57" s="92"/>
      <c r="I57" s="92"/>
    </row>
    <row r="58" spans="1:9" x14ac:dyDescent="0.55000000000000004">
      <c r="A58" s="70">
        <v>44322</v>
      </c>
      <c r="B58" s="105" t="s">
        <v>305</v>
      </c>
      <c r="C58" s="67">
        <f t="shared" si="0"/>
        <v>331914</v>
      </c>
      <c r="D58" s="67">
        <v>268978</v>
      </c>
      <c r="E58" s="67"/>
      <c r="F58" s="67">
        <v>62936</v>
      </c>
      <c r="G58" s="67"/>
      <c r="H58" s="92"/>
      <c r="I58" s="92"/>
    </row>
    <row r="59" spans="1:9" x14ac:dyDescent="0.55000000000000004">
      <c r="A59" s="70">
        <v>44316</v>
      </c>
      <c r="B59" s="105" t="s">
        <v>304</v>
      </c>
      <c r="C59" s="67">
        <f t="shared" si="0"/>
        <v>274907</v>
      </c>
      <c r="D59" s="67">
        <v>227667</v>
      </c>
      <c r="E59" s="67"/>
      <c r="F59" s="67">
        <v>47240</v>
      </c>
      <c r="G59" s="67"/>
      <c r="H59" s="92"/>
      <c r="I59" s="92"/>
    </row>
    <row r="60" spans="1:9" x14ac:dyDescent="0.55000000000000004">
      <c r="A60" s="70">
        <v>44314</v>
      </c>
      <c r="B60" s="105" t="s">
        <v>306</v>
      </c>
      <c r="C60" s="67">
        <f t="shared" si="0"/>
        <v>238273</v>
      </c>
      <c r="D60" s="67">
        <v>194005</v>
      </c>
      <c r="E60" s="67"/>
      <c r="F60" s="67">
        <v>44268</v>
      </c>
      <c r="G60" s="67"/>
      <c r="H60" s="92"/>
      <c r="I60" s="92"/>
    </row>
    <row r="61" spans="1:9" x14ac:dyDescent="0.55000000000000004">
      <c r="A61" s="70">
        <v>44313</v>
      </c>
      <c r="B61" s="105" t="s">
        <v>295</v>
      </c>
      <c r="C61" s="67">
        <f t="shared" si="0"/>
        <v>203174</v>
      </c>
      <c r="D61" s="67">
        <v>172069</v>
      </c>
      <c r="E61" s="67"/>
      <c r="F61" s="67">
        <v>31105</v>
      </c>
      <c r="G61" s="67"/>
      <c r="H61" s="92"/>
      <c r="I61" s="92"/>
    </row>
    <row r="62" spans="1:9" x14ac:dyDescent="0.55000000000000004">
      <c r="A62" s="70">
        <v>44312</v>
      </c>
      <c r="B62" s="105" t="s">
        <v>308</v>
      </c>
      <c r="C62" s="67">
        <f t="shared" si="0"/>
        <v>263328</v>
      </c>
      <c r="D62" s="67">
        <v>221677</v>
      </c>
      <c r="E62" s="67"/>
      <c r="F62" s="67">
        <v>41651</v>
      </c>
      <c r="G62" s="67"/>
      <c r="H62" s="92"/>
      <c r="I62" s="92"/>
    </row>
    <row r="63" spans="1:9" x14ac:dyDescent="0.55000000000000004">
      <c r="A63" s="70">
        <v>44309</v>
      </c>
      <c r="B63" s="105" t="s">
        <v>309</v>
      </c>
      <c r="C63" s="67">
        <f t="shared" si="0"/>
        <v>177672</v>
      </c>
      <c r="D63" s="67">
        <v>147989</v>
      </c>
      <c r="E63" s="67"/>
      <c r="F63" s="67">
        <v>29683</v>
      </c>
      <c r="G63" s="67"/>
      <c r="H63" s="92"/>
      <c r="I63" s="92"/>
    </row>
    <row r="64" spans="1:9" x14ac:dyDescent="0.55000000000000004">
      <c r="A64" s="70">
        <v>44308</v>
      </c>
      <c r="B64" s="105" t="s">
        <v>310</v>
      </c>
      <c r="C64" s="67">
        <f t="shared" si="0"/>
        <v>150489</v>
      </c>
      <c r="D64" s="67">
        <v>128634</v>
      </c>
      <c r="E64" s="67"/>
      <c r="F64" s="67">
        <v>21855</v>
      </c>
      <c r="G64" s="67"/>
      <c r="H64" s="92"/>
      <c r="I64" s="92"/>
    </row>
    <row r="65" spans="1:11" x14ac:dyDescent="0.55000000000000004">
      <c r="A65" s="70">
        <v>44307</v>
      </c>
      <c r="B65" s="105" t="s">
        <v>311</v>
      </c>
      <c r="C65" s="67">
        <f t="shared" si="0"/>
        <v>152884</v>
      </c>
      <c r="D65" s="67">
        <v>126188</v>
      </c>
      <c r="E65" s="67"/>
      <c r="F65" s="67">
        <v>26696</v>
      </c>
      <c r="G65" s="67"/>
      <c r="H65" s="92"/>
      <c r="I65" s="92"/>
    </row>
    <row r="66" spans="1:11" x14ac:dyDescent="0.55000000000000004">
      <c r="A66" s="70">
        <v>44306</v>
      </c>
      <c r="B66" s="105" t="s">
        <v>295</v>
      </c>
      <c r="C66" s="67">
        <f t="shared" si="0"/>
        <v>126419</v>
      </c>
      <c r="D66" s="67">
        <v>98622</v>
      </c>
      <c r="E66" s="67"/>
      <c r="F66" s="67">
        <v>27797</v>
      </c>
      <c r="G66" s="67"/>
      <c r="H66" s="92"/>
      <c r="I66" s="92"/>
    </row>
    <row r="67" spans="1:11" x14ac:dyDescent="0.55000000000000004">
      <c r="A67" s="79">
        <v>44305</v>
      </c>
      <c r="B67" s="69" t="str">
        <f t="shared" ref="B67:B72" si="1">"("&amp;TEXT(A67,"aaa")&amp;")"</f>
        <v>(月)</v>
      </c>
      <c r="C67" s="67">
        <f t="shared" si="0"/>
        <v>119032</v>
      </c>
      <c r="D67" s="67">
        <v>64725</v>
      </c>
      <c r="E67" s="67"/>
      <c r="F67" s="67">
        <v>54307</v>
      </c>
      <c r="G67" s="67"/>
      <c r="H67" s="92"/>
      <c r="I67" s="92"/>
    </row>
    <row r="68" spans="1:11" x14ac:dyDescent="0.55000000000000004">
      <c r="A68" s="70">
        <v>44302</v>
      </c>
      <c r="B68" s="69" t="str">
        <f t="shared" si="1"/>
        <v>(金)</v>
      </c>
      <c r="C68" s="67">
        <f t="shared" si="0"/>
        <v>69687</v>
      </c>
      <c r="D68" s="67">
        <v>29696</v>
      </c>
      <c r="E68" s="67"/>
      <c r="F68" s="67">
        <v>39991</v>
      </c>
      <c r="G68" s="67"/>
      <c r="H68" s="92"/>
      <c r="I68" s="92"/>
    </row>
    <row r="69" spans="1:11" x14ac:dyDescent="0.55000000000000004">
      <c r="A69" s="70">
        <v>44301</v>
      </c>
      <c r="B69" s="69" t="str">
        <f t="shared" si="1"/>
        <v>(木)</v>
      </c>
      <c r="C69" s="67">
        <f t="shared" ref="C69:C70" si="2">SUM(D69:G69)</f>
        <v>52620</v>
      </c>
      <c r="D69" s="67">
        <v>16637</v>
      </c>
      <c r="E69" s="67"/>
      <c r="F69" s="67">
        <v>35983</v>
      </c>
      <c r="G69" s="67"/>
      <c r="H69" s="92"/>
      <c r="I69" s="92"/>
    </row>
    <row r="70" spans="1:11" x14ac:dyDescent="0.55000000000000004">
      <c r="A70" s="70">
        <v>44300</v>
      </c>
      <c r="B70" s="69" t="str">
        <f t="shared" si="1"/>
        <v>(水)</v>
      </c>
      <c r="C70" s="67">
        <f t="shared" si="2"/>
        <v>50996</v>
      </c>
      <c r="D70" s="67">
        <v>9569</v>
      </c>
      <c r="E70" s="67"/>
      <c r="F70" s="67">
        <v>41427</v>
      </c>
      <c r="G70" s="67"/>
      <c r="H70" s="92"/>
      <c r="I70" s="92"/>
    </row>
    <row r="71" spans="1:11" x14ac:dyDescent="0.55000000000000004">
      <c r="A71" s="68">
        <v>44299</v>
      </c>
      <c r="B71" s="69" t="str">
        <f t="shared" si="1"/>
        <v>(火)</v>
      </c>
      <c r="C71" s="67">
        <f t="shared" ref="C71:C72" si="3">SUM(D71:G71)</f>
        <v>53986</v>
      </c>
      <c r="D71" s="67">
        <v>13896</v>
      </c>
      <c r="E71" s="67"/>
      <c r="F71" s="67">
        <v>40090</v>
      </c>
      <c r="G71" s="67"/>
      <c r="H71" s="92"/>
      <c r="I71" s="92"/>
    </row>
    <row r="72" spans="1:11" x14ac:dyDescent="0.55000000000000004">
      <c r="A72" s="68">
        <v>44298</v>
      </c>
      <c r="B72" s="69" t="str">
        <f t="shared" si="1"/>
        <v>(月)</v>
      </c>
      <c r="C72" s="67">
        <f t="shared" si="3"/>
        <v>96936</v>
      </c>
      <c r="D72" s="67">
        <v>26850</v>
      </c>
      <c r="E72" s="67"/>
      <c r="F72" s="67">
        <v>70086</v>
      </c>
      <c r="G72" s="67"/>
      <c r="H72" s="92"/>
      <c r="I72" s="92"/>
    </row>
    <row r="73" spans="1:11" x14ac:dyDescent="0.55000000000000004">
      <c r="A73" s="90"/>
      <c r="B73" s="91"/>
      <c r="C73" s="91"/>
      <c r="D73" s="91"/>
      <c r="E73" s="91"/>
      <c r="F73" s="91"/>
      <c r="G73" s="92"/>
      <c r="H73" s="92"/>
    </row>
    <row r="74" spans="1:11" x14ac:dyDescent="0.55000000000000004">
      <c r="A74" s="93" t="s">
        <v>325</v>
      </c>
      <c r="B74" s="92"/>
      <c r="C74" s="92"/>
      <c r="D74" s="92"/>
      <c r="E74" s="92"/>
      <c r="F74" s="92"/>
      <c r="G74" s="93"/>
      <c r="H74" s="92"/>
    </row>
    <row r="75" spans="1:11" x14ac:dyDescent="0.55000000000000004">
      <c r="A75" s="76" t="s">
        <v>321</v>
      </c>
      <c r="B75" s="93"/>
      <c r="C75" s="93"/>
      <c r="D75" s="93"/>
      <c r="E75" s="93"/>
      <c r="F75" s="93"/>
      <c r="H75" s="92"/>
    </row>
    <row r="76" spans="1:11" x14ac:dyDescent="0.55000000000000004">
      <c r="A76" s="76" t="s">
        <v>322</v>
      </c>
      <c r="H76" s="92"/>
    </row>
    <row r="77" spans="1:11" x14ac:dyDescent="0.55000000000000004">
      <c r="A77" s="76" t="s">
        <v>323</v>
      </c>
      <c r="H77" s="92"/>
    </row>
    <row r="78" spans="1:11" x14ac:dyDescent="0.55000000000000004">
      <c r="A78" s="76" t="s">
        <v>324</v>
      </c>
      <c r="H78" s="92"/>
      <c r="I78" s="94"/>
      <c r="J78" s="94"/>
      <c r="K78" s="94"/>
    </row>
    <row r="79" spans="1:11" x14ac:dyDescent="0.55000000000000004">
      <c r="H79" s="9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8934A-3339-4FB0-945A-F6C2F3E46F36}">
  <dimension ref="A2:A67"/>
  <sheetViews>
    <sheetView workbookViewId="0"/>
  </sheetViews>
  <sheetFormatPr defaultRowHeight="18" x14ac:dyDescent="0.55000000000000004"/>
  <cols>
    <col min="1" max="1" width="74.9140625" bestFit="1" customWidth="1"/>
  </cols>
  <sheetData>
    <row r="2" spans="1:1" x14ac:dyDescent="0.55000000000000004">
      <c r="A2" t="s">
        <v>333</v>
      </c>
    </row>
    <row r="5" spans="1:1" x14ac:dyDescent="0.55000000000000004">
      <c r="A5" t="s">
        <v>334</v>
      </c>
    </row>
    <row r="9" spans="1:1" x14ac:dyDescent="0.55000000000000004">
      <c r="A9" t="s">
        <v>335</v>
      </c>
    </row>
    <row r="10" spans="1:1" x14ac:dyDescent="0.55000000000000004">
      <c r="A10" t="s">
        <v>336</v>
      </c>
    </row>
    <row r="11" spans="1:1" x14ac:dyDescent="0.55000000000000004">
      <c r="A11" t="s">
        <v>337</v>
      </c>
    </row>
    <row r="12" spans="1:1" x14ac:dyDescent="0.55000000000000004">
      <c r="A12" t="s">
        <v>338</v>
      </c>
    </row>
    <row r="13" spans="1:1" x14ac:dyDescent="0.55000000000000004">
      <c r="A13" t="s">
        <v>339</v>
      </c>
    </row>
    <row r="14" spans="1:1" x14ac:dyDescent="0.55000000000000004">
      <c r="A14" t="s">
        <v>340</v>
      </c>
    </row>
    <row r="15" spans="1:1" x14ac:dyDescent="0.55000000000000004">
      <c r="A15" t="s">
        <v>341</v>
      </c>
    </row>
    <row r="16" spans="1:1" x14ac:dyDescent="0.55000000000000004">
      <c r="A16" t="s">
        <v>342</v>
      </c>
    </row>
    <row r="17" spans="1:1" x14ac:dyDescent="0.55000000000000004">
      <c r="A17" t="s">
        <v>343</v>
      </c>
    </row>
    <row r="18" spans="1:1" x14ac:dyDescent="0.55000000000000004">
      <c r="A18" t="s">
        <v>335</v>
      </c>
    </row>
    <row r="19" spans="1:1" x14ac:dyDescent="0.55000000000000004">
      <c r="A19" t="s">
        <v>344</v>
      </c>
    </row>
    <row r="20" spans="1:1" x14ac:dyDescent="0.55000000000000004">
      <c r="A20" t="s">
        <v>337</v>
      </c>
    </row>
    <row r="21" spans="1:1" x14ac:dyDescent="0.55000000000000004">
      <c r="A21" t="s">
        <v>338</v>
      </c>
    </row>
    <row r="22" spans="1:1" x14ac:dyDescent="0.55000000000000004">
      <c r="A22" t="s">
        <v>345</v>
      </c>
    </row>
    <row r="23" spans="1:1" x14ac:dyDescent="0.55000000000000004">
      <c r="A23" t="s">
        <v>346</v>
      </c>
    </row>
    <row r="24" spans="1:1" x14ac:dyDescent="0.55000000000000004">
      <c r="A24" t="s">
        <v>337</v>
      </c>
    </row>
    <row r="25" spans="1:1" x14ac:dyDescent="0.55000000000000004">
      <c r="A25" t="s">
        <v>338</v>
      </c>
    </row>
    <row r="26" spans="1:1" x14ac:dyDescent="0.55000000000000004">
      <c r="A26" t="s">
        <v>347</v>
      </c>
    </row>
    <row r="27" spans="1:1" x14ac:dyDescent="0.55000000000000004">
      <c r="A27" t="s">
        <v>348</v>
      </c>
    </row>
    <row r="28" spans="1:1" x14ac:dyDescent="0.55000000000000004">
      <c r="A28" t="s">
        <v>340</v>
      </c>
    </row>
    <row r="29" spans="1:1" x14ac:dyDescent="0.55000000000000004">
      <c r="A29" t="s">
        <v>349</v>
      </c>
    </row>
    <row r="30" spans="1:1" x14ac:dyDescent="0.55000000000000004">
      <c r="A30" t="s">
        <v>350</v>
      </c>
    </row>
    <row r="31" spans="1:1" x14ac:dyDescent="0.55000000000000004">
      <c r="A31" t="s">
        <v>349</v>
      </c>
    </row>
    <row r="32" spans="1:1" x14ac:dyDescent="0.55000000000000004">
      <c r="A32" t="s">
        <v>351</v>
      </c>
    </row>
    <row r="33" spans="1:1" x14ac:dyDescent="0.55000000000000004">
      <c r="A33" t="s">
        <v>352</v>
      </c>
    </row>
    <row r="34" spans="1:1" x14ac:dyDescent="0.55000000000000004">
      <c r="A34" t="s">
        <v>353</v>
      </c>
    </row>
    <row r="35" spans="1:1" x14ac:dyDescent="0.55000000000000004">
      <c r="A35" t="s">
        <v>354</v>
      </c>
    </row>
    <row r="36" spans="1:1" x14ac:dyDescent="0.55000000000000004">
      <c r="A36" t="s">
        <v>355</v>
      </c>
    </row>
    <row r="37" spans="1:1" x14ac:dyDescent="0.55000000000000004">
      <c r="A37" t="s">
        <v>356</v>
      </c>
    </row>
    <row r="38" spans="1:1" x14ac:dyDescent="0.55000000000000004">
      <c r="A38" t="s">
        <v>357</v>
      </c>
    </row>
    <row r="39" spans="1:1" x14ac:dyDescent="0.55000000000000004">
      <c r="A39" t="s">
        <v>358</v>
      </c>
    </row>
    <row r="40" spans="1:1" x14ac:dyDescent="0.55000000000000004">
      <c r="A40" t="s">
        <v>359</v>
      </c>
    </row>
    <row r="41" spans="1:1" x14ac:dyDescent="0.55000000000000004">
      <c r="A41" t="s">
        <v>360</v>
      </c>
    </row>
    <row r="42" spans="1:1" x14ac:dyDescent="0.55000000000000004">
      <c r="A42" t="s">
        <v>361</v>
      </c>
    </row>
    <row r="43" spans="1:1" x14ac:dyDescent="0.55000000000000004">
      <c r="A43" t="s">
        <v>362</v>
      </c>
    </row>
    <row r="44" spans="1:1" x14ac:dyDescent="0.55000000000000004">
      <c r="A44" t="s">
        <v>363</v>
      </c>
    </row>
    <row r="45" spans="1:1" x14ac:dyDescent="0.55000000000000004">
      <c r="A45" t="s">
        <v>364</v>
      </c>
    </row>
    <row r="46" spans="1:1" x14ac:dyDescent="0.55000000000000004">
      <c r="A46" t="s">
        <v>365</v>
      </c>
    </row>
    <row r="47" spans="1:1" x14ac:dyDescent="0.55000000000000004">
      <c r="A47" t="s">
        <v>366</v>
      </c>
    </row>
    <row r="48" spans="1:1" x14ac:dyDescent="0.55000000000000004">
      <c r="A48" t="s">
        <v>367</v>
      </c>
    </row>
    <row r="49" spans="1:1" x14ac:dyDescent="0.55000000000000004">
      <c r="A49" t="s">
        <v>368</v>
      </c>
    </row>
    <row r="50" spans="1:1" x14ac:dyDescent="0.55000000000000004">
      <c r="A50" t="s">
        <v>369</v>
      </c>
    </row>
    <row r="51" spans="1:1" x14ac:dyDescent="0.55000000000000004">
      <c r="A51" t="s">
        <v>343</v>
      </c>
    </row>
    <row r="52" spans="1:1" x14ac:dyDescent="0.55000000000000004">
      <c r="A52" t="s">
        <v>335</v>
      </c>
    </row>
    <row r="53" spans="1:1" x14ac:dyDescent="0.55000000000000004">
      <c r="A53" t="s">
        <v>370</v>
      </c>
    </row>
    <row r="54" spans="1:1" x14ac:dyDescent="0.55000000000000004">
      <c r="A54" t="s">
        <v>371</v>
      </c>
    </row>
    <row r="55" spans="1:1" x14ac:dyDescent="0.55000000000000004">
      <c r="A55" t="s">
        <v>372</v>
      </c>
    </row>
    <row r="56" spans="1:1" x14ac:dyDescent="0.55000000000000004">
      <c r="A56" t="s">
        <v>373</v>
      </c>
    </row>
    <row r="57" spans="1:1" x14ac:dyDescent="0.55000000000000004">
      <c r="A57" t="s">
        <v>337</v>
      </c>
    </row>
    <row r="58" spans="1:1" x14ac:dyDescent="0.55000000000000004">
      <c r="A58" t="s">
        <v>338</v>
      </c>
    </row>
    <row r="59" spans="1:1" x14ac:dyDescent="0.55000000000000004">
      <c r="A59" t="s">
        <v>340</v>
      </c>
    </row>
    <row r="60" spans="1:1" x14ac:dyDescent="0.55000000000000004">
      <c r="A60" t="s">
        <v>374</v>
      </c>
    </row>
    <row r="61" spans="1:1" x14ac:dyDescent="0.55000000000000004">
      <c r="A61" t="s">
        <v>375</v>
      </c>
    </row>
    <row r="62" spans="1:1" x14ac:dyDescent="0.55000000000000004">
      <c r="A62" t="s">
        <v>376</v>
      </c>
    </row>
    <row r="63" spans="1:1" x14ac:dyDescent="0.55000000000000004">
      <c r="A63" t="s">
        <v>377</v>
      </c>
    </row>
    <row r="64" spans="1:1" x14ac:dyDescent="0.55000000000000004">
      <c r="A64" t="s">
        <v>378</v>
      </c>
    </row>
    <row r="65" spans="1:1" x14ac:dyDescent="0.55000000000000004">
      <c r="A65" t="s">
        <v>379</v>
      </c>
    </row>
    <row r="66" spans="1:1" x14ac:dyDescent="0.55000000000000004">
      <c r="A66" t="s">
        <v>380</v>
      </c>
    </row>
    <row r="67" spans="1:1" x14ac:dyDescent="0.55000000000000004">
      <c r="A67" t="s">
        <v>374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metadata</vt:lpstr>
      <vt:lpstr>total</vt:lpstr>
      <vt:lpstr>prefecture</vt:lpstr>
      <vt:lpstr>Conv-total</vt:lpstr>
      <vt:lpstr>Conv-prefecture</vt:lpstr>
      <vt:lpstr>Conv-vaccine</vt:lpstr>
      <vt:lpstr>各都道府県の状況</vt:lpstr>
      <vt:lpstr>ワクチン一般接種</vt:lpstr>
      <vt:lpstr>ワクチン医療従事者等</vt:lpstr>
      <vt:lpstr>Sheet105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2021-07-20T14:21:33Z</dcterms:modified>
</cp:coreProperties>
</file>