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6DEECBA7-4922-4E11-AE89-E0528FE1248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7" l="1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N205" i="7"/>
  <c r="O205" i="7"/>
  <c r="N206" i="7"/>
  <c r="O206" i="7"/>
  <c r="N207" i="7"/>
  <c r="O207" i="7"/>
  <c r="N208" i="7"/>
  <c r="O208" i="7"/>
  <c r="N209" i="7"/>
  <c r="O209" i="7"/>
  <c r="N210" i="7"/>
  <c r="O210" i="7"/>
  <c r="N211" i="7"/>
  <c r="O211" i="7"/>
  <c r="N212" i="7"/>
  <c r="O212" i="7"/>
  <c r="N213" i="7"/>
  <c r="O213" i="7"/>
  <c r="N214" i="7"/>
  <c r="O214" i="7"/>
  <c r="N215" i="7"/>
  <c r="O215" i="7"/>
  <c r="N216" i="7"/>
  <c r="O216" i="7"/>
  <c r="N217" i="7"/>
  <c r="O217" i="7"/>
  <c r="N218" i="7"/>
  <c r="O218" i="7"/>
  <c r="N219" i="7"/>
  <c r="O219" i="7"/>
  <c r="N220" i="7"/>
  <c r="O220" i="7"/>
  <c r="N221" i="7"/>
  <c r="O221" i="7"/>
  <c r="N222" i="7"/>
  <c r="O222" i="7"/>
  <c r="N223" i="7"/>
  <c r="O223" i="7"/>
  <c r="N224" i="7"/>
  <c r="O224" i="7"/>
  <c r="N225" i="7"/>
  <c r="O225" i="7"/>
  <c r="N226" i="7"/>
  <c r="O226" i="7"/>
  <c r="N227" i="7"/>
  <c r="O227" i="7"/>
  <c r="N228" i="7"/>
  <c r="O228" i="7"/>
  <c r="N229" i="7"/>
  <c r="O229" i="7"/>
  <c r="N230" i="7"/>
  <c r="O230" i="7"/>
  <c r="N231" i="7"/>
  <c r="O231" i="7"/>
  <c r="N232" i="7"/>
  <c r="O232" i="7"/>
  <c r="N233" i="7"/>
  <c r="O233" i="7"/>
  <c r="N234" i="7"/>
  <c r="O234" i="7"/>
  <c r="N235" i="7"/>
  <c r="O235" i="7"/>
  <c r="N236" i="7"/>
  <c r="O236" i="7"/>
  <c r="N237" i="7"/>
  <c r="O237" i="7"/>
  <c r="N238" i="7"/>
  <c r="O238" i="7"/>
  <c r="N239" i="7"/>
  <c r="O239" i="7"/>
  <c r="N240" i="7"/>
  <c r="O240" i="7"/>
  <c r="N241" i="7"/>
  <c r="O241" i="7"/>
  <c r="N242" i="7"/>
  <c r="O242" i="7"/>
  <c r="N243" i="7"/>
  <c r="O243" i="7"/>
  <c r="N244" i="7"/>
  <c r="O244" i="7"/>
  <c r="N245" i="7"/>
  <c r="O245" i="7"/>
  <c r="N246" i="7"/>
  <c r="O246" i="7"/>
  <c r="N247" i="7"/>
  <c r="O247" i="7"/>
  <c r="N248" i="7"/>
  <c r="O248" i="7"/>
  <c r="N249" i="7"/>
  <c r="O249" i="7"/>
  <c r="N250" i="7"/>
  <c r="O250" i="7"/>
  <c r="N251" i="7"/>
  <c r="O251" i="7"/>
  <c r="N252" i="7"/>
  <c r="O252" i="7"/>
  <c r="N253" i="7"/>
  <c r="O253" i="7"/>
  <c r="N254" i="7"/>
  <c r="O254" i="7"/>
  <c r="N255" i="7"/>
  <c r="O255" i="7"/>
  <c r="N256" i="7"/>
  <c r="O256" i="7"/>
  <c r="N257" i="7"/>
  <c r="O257" i="7"/>
  <c r="N258" i="7"/>
  <c r="O258" i="7"/>
  <c r="N259" i="7"/>
  <c r="O259" i="7"/>
  <c r="N260" i="7"/>
  <c r="O260" i="7"/>
  <c r="N261" i="7"/>
  <c r="O261" i="7"/>
  <c r="N262" i="7"/>
  <c r="O262" i="7"/>
  <c r="N263" i="7"/>
  <c r="O263" i="7"/>
  <c r="N264" i="7"/>
  <c r="O264" i="7"/>
  <c r="N265" i="7"/>
  <c r="O265" i="7"/>
  <c r="N266" i="7"/>
  <c r="O266" i="7"/>
  <c r="N267" i="7"/>
  <c r="O267" i="7"/>
  <c r="N268" i="7"/>
  <c r="O268" i="7"/>
  <c r="N269" i="7"/>
  <c r="O269" i="7"/>
  <c r="N270" i="7"/>
  <c r="O270" i="7"/>
  <c r="N7" i="7"/>
  <c r="O7" i="7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G2" i="8" l="1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<sst xmlns="http://schemas.openxmlformats.org/spreadsheetml/2006/main" count="29677" uniqueCount="338">
  <si>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</si>
  <si>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</si>
  <si>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</si>
  <si>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</si>
  <si>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</si>
  <si>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</si>
  <si>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</si>
  <si>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</si>
  <si>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</si>
  <si>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</si>
  <si>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</si>
  <si>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</si>
  <si>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</si>
  <si>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</si>
  <si>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</si>
  <si>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</si>
  <si>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</si>
  <si>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</si>
  <si>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</si>
  <si>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</si>
  <si>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</si>
  <si>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</si>
  <si>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</si>
  <si>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</si>
  <si>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</si>
  <si>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</si>
  <si>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</si>
  <si>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</si>
  <si>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</si>
  <si>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</si>
  <si>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</si>
  <si>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</si>
  <si>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</si>
  <si>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</si>
  <si>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</si>
  <si>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</si>
  <si>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</si>
  <si>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</si>
  <si>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</si>
  <si>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</si>
  <si>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</si>
  <si>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</si>
  <si>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</si>
  <si>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</si>
  <si>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</si>
  <si>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</si>
  <si>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</si>
  <si>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</si>
  <si>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</si>
  <si>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</si>
  <si>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</si>
  <si>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</si>
  <si>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</si>
  <si>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</si>
  <si>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</si>
  <si>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</si>
  <si>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</si>
  <si>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</si>
  <si>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</si>
  <si>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</si>
  <si>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</si>
  <si>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</si>
  <si>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</si>
  <si>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</si>
  <si>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</si>
  <si>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</si>
  <si>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</si>
  <si>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</si>
  <si>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</si>
  <si>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</si>
  <si>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</si>
  <si>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</si>
  <si>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</si>
  <si>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</si>
  <si>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</si>
  <si>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</si>
  <si>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</si>
  <si>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</si>
  <si>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</si>
  <si>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</si>
  <si>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</si>
  <si>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</si>
  <si>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</si>
  <si>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</si>
  <si>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</si>
  <si>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</si>
  <si>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</si>
  <si>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</si>
  <si>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</si>
  <si>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</si>
  <si>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</si>
  <si>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</si>
  <si>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</si>
  <si>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</si>
  <si>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</si>
  <si>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</si>
  <si>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</si>
  <si>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</si>
  <si>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</si>
  <si>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</si>
  <si>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</si>
  <si>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</si>
  <si>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</si>
  <si>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</si>
  <si>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</si>
  <si>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</si>
  <si>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</si>
  <si>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</si>
  <si>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</si>
  <si>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</si>
  <si>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</si>
  <si>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</si>
  <si>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</si>
  <si>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</si>
  <si>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</si>
  <si>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</si>
  <si>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</si>
  <si>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</si>
  <si>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</si>
  <si>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</si>
  <si>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</si>
  <si>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</si>
  <si>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</si>
  <si>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</si>
  <si>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</si>
  <si>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</si>
  <si>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</si>
  <si>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</si>
  <si>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</si>
  <si>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</si>
  <si>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</si>
  <si>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</si>
  <si>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</si>
  <si>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</si>
  <si>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</si>
  <si>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</si>
  <si>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</si>
  <si>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</si>
  <si>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</si>
  <si>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</si>
  <si>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</si>
  <si>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</si>
  <si>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</si>
  <si>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</si>
  <si>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</si>
  <si>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</si>
  <si>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</si>
  <si>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</si>
  <si>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</si>
  <si>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</si>
  <si>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</si>
  <si>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</si>
  <si>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</si>
  <si>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</si>
  <si>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</si>
  <si>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</si>
  <si>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</si>
  <si>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</si>
  <si>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</si>
  <si>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</si>
  <si>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</si>
  <si>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</si>
  <si>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</si>
  <si>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</si>
  <si>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</si>
  <si>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</si>
  <si>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</si>
  <si>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</si>
  <si>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</si>
  <si>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</si>
  <si>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</si>
  <si>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</si>
  <si>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</si>
  <si>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</si>
  <si>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</si>
  <si>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</si>
  <si>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</si>
  <si>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</si>
  <si>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</si>
  <si>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</si>
  <si>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</si>
  <si>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</si>
  <si>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</si>
  <si>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</si>
  <si>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</si>
  <si>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</si>
  <si>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</si>
  <si>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</si>
  <si>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</si>
  <si>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</si>
  <si>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</si>
  <si>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</si>
  <si>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</si>
  <si>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</si>
  <si>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</si>
  <si>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</si>
  <si>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</si>
  <si>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</si>
  <si>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</si>
  <si>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</si>
  <si>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</si>
  <si>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</si>
  <si>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</si>
  <si>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</si>
  <si>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</si>
  <si>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</si>
  <si>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</si>
  <si>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</si>
  <si>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</si>
  <si>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</si>
  <si>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</si>
  <si>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</si>
  <si>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</si>
  <si>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</si>
  <si>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</si>
  <si>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</si>
  <si>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</si>
  <si>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</si>
  <si>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</si>
  <si>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</si>
  <si>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</si>
  <si>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</si>
  <si>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</si>
  <si>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</si>
  <si>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</si>
  <si>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</si>
  <si>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</si>
  <si>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</si>
  <si>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</si>
  <si>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</si>
  <si>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</si>
  <si>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</si>
  <si>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</si>
  <si>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</si>
  <si>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</si>
  <si>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</si>
  <si>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</si>
  <si>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</si>
  <si>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</si>
  <si>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</si>
  <si>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</si>
  <si>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</si>
  <si>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</si>
  <si>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</si>
  <si>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</si>
  <si>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</si>
  <si>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</si>
  <si>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</si>
  <si>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</si>
  <si>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</si>
  <si>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</si>
  <si>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</si>
  <si>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</si>
  <si>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</si>
  <si>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</si>
  <si>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</si>
  <si>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</si>
  <si>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</si>
  <si>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</si>
  <si>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</si>
  <si>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</si>
  <si>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</si>
  <si>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</si>
  <si>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</si>
  <si>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</si>
  <si>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</si>
  <si>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</si>
  <si>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</si>
  <si>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</si>
  <si>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</si>
  <si>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</si>
  <si>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</si>
  <si>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</si>
  <si>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</si>
  <si>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</si>
  <si>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</si>
  <si>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</si>
  <si>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</si>
  <si>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</si>
  <si>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</si>
  <si>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</si>
  <si>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</si>
  <si>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</si>
  <si>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</si>
  <si>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</si>
  <si>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</si>
  <si>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</si>
  <si>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</si>
  <si>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</si>
  <si>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</si>
  <si>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</si>
  <si>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</si>
  <si>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</si>
  <si>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</si>
  <si>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</si>
  <si>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</si>
  <si>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</si>
  <si>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</si>
  <si>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</si>
  <si>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</si>
  <si>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</si>
  <si>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</si>
  <si>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</si>
  <si>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</si>
  <si>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</si>
  <si>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</si>
  <si>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</si>
  <si>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</si>
  <si>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</si>
  <si>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</si>
  <si>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</si>
  <si>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</si>
  <si>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</si>
  <si>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</si>
  <si>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</si>
  <si>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</si>
  <si>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</si>
  <si>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</si>
  <si>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</si>
  <si>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</si>
  <si>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</si>
  <si>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</si>
  <si>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</si>
  <si>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</si>
  <si>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(水)</t>
  </si>
  <si>
    <t>(火)</t>
  </si>
  <si>
    <t>(月)</t>
  </si>
  <si>
    <t>(日)</t>
  </si>
  <si>
    <t>(土)</t>
  </si>
  <si>
    <t>(金)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</si>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</sst>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7" xfId="0" applyBorder="1" applyAlignment="1">
      <alignment horizontal="left" vertical="top" wrapText="1" indent="1"/>
    </xf>
    <xf numFmtId="0" fontId="26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29" fillId="0" borderId="1" xfId="0" applyFont="1" applyBorder="1" applyAlignment="1">
      <alignment horizontal="right" vertical="top" wrapText="1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6" fillId="0" borderId="6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center" wrapText="1" indent="1"/>
    </xf>
    <xf numFmtId="0" fontId="26" fillId="0" borderId="6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45"/>
  <sheetViews>
    <sheetView workbookViewId="0">
      <pane ySplit="1" topLeftCell="A1436" activePane="bottomLeft" state="frozen"/>
      <selection sqref="A1:O1"/>
      <selection pane="bottomLeft" sqref="A1:O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30311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17037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13044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21748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34641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4193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5984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80635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124567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157831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158830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173607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17909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14786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253581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214290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236774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13037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260552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25164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20174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5473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6459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7823</v>
      </c>
      <c r="P1326" s="27">
        <v>757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300444</v>
      </c>
      <c r="P1329" s="27">
        <v>67266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126750</v>
      </c>
      <c r="P1332" s="27">
        <v>47357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48737</v>
      </c>
      <c r="P1335" s="27">
        <v>3577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65664</v>
      </c>
      <c r="P1338" s="27">
        <v>6005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234646</v>
      </c>
      <c r="P1341" s="27">
        <v>79319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190737</v>
      </c>
      <c r="P1344" s="27">
        <v>96497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211075</v>
      </c>
      <c r="P1347" s="27">
        <v>120030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219413</v>
      </c>
      <c r="P1350" s="27">
        <v>145010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202583</v>
      </c>
      <c r="P1353" s="27">
        <v>157807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118458</v>
      </c>
      <c r="P1356" s="27">
        <v>13440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170517</v>
      </c>
      <c r="P1359" s="27">
        <v>13021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305717</v>
      </c>
      <c r="P1362" s="27">
        <v>236140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299624</v>
      </c>
      <c r="P1365" s="27">
        <v>183419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341572</v>
      </c>
      <c r="P1368" s="27">
        <v>206954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343136</v>
      </c>
      <c r="P1371" s="27">
        <v>120689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327410</v>
      </c>
      <c r="P1374" s="27">
        <v>169100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241159</v>
      </c>
      <c r="P1377" s="27">
        <v>21897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277445</v>
      </c>
      <c r="P1380" s="27">
        <v>17002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507191</v>
      </c>
      <c r="P1383" s="27">
        <v>200068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510901</v>
      </c>
      <c r="P1386" s="27">
        <v>58870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563111</v>
      </c>
      <c r="P1389" s="27">
        <v>57565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534008</v>
      </c>
      <c r="P1392" s="27">
        <v>88360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517355</v>
      </c>
      <c r="P1395" s="27">
        <v>101707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383783</v>
      </c>
      <c r="P1398" s="27">
        <v>41399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382911</v>
      </c>
      <c r="P1401" s="27">
        <v>53651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561961</v>
      </c>
      <c r="P1404" s="27">
        <v>208000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549458</v>
      </c>
      <c r="P1407" s="27">
        <v>171796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567245</v>
      </c>
      <c r="P1410" s="27">
        <v>189644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551635</v>
      </c>
      <c r="P1413" s="27">
        <v>176299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531274</v>
      </c>
      <c r="P1416" s="27">
        <v>176984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433453</v>
      </c>
      <c r="P1419" s="27">
        <v>87083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375426</v>
      </c>
      <c r="P1422" s="27">
        <v>128900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547086</v>
      </c>
      <c r="P1425" s="27">
        <v>260726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528161</v>
      </c>
      <c r="P1428" s="27">
        <v>237239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481252</v>
      </c>
      <c r="P1431" s="27">
        <v>259533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390818</v>
      </c>
      <c r="P1434" s="27">
        <v>218417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>
        <v>0</v>
      </c>
      <c r="P1437">
        <v>0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>
        <v>0</v>
      </c>
      <c r="P1438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>
        <v>0</v>
      </c>
      <c r="P1439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>
        <v>0</v>
      </c>
      <c r="P1440">
        <v>0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>
        <v>0</v>
      </c>
      <c r="P1441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>
        <v>0</v>
      </c>
      <c r="P1442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>
        <v>0</v>
      </c>
      <c r="P1443">
        <v>0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>
        <v>0</v>
      </c>
      <c r="P1444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>
        <v>0</v>
      </c>
      <c r="P144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245"/>
  <sheetViews>
    <sheetView workbookViewId="0">
      <pane xSplit="1" ySplit="1" topLeftCell="B21238" activePane="bottomRight" state="frozen"/>
      <selection sqref="A1:O1"/>
      <selection pane="topRight" sqref="A1:O1"/>
      <selection pane="bottomLeft" sqref="A1:O1"/>
      <selection pane="bottomRight" sqref="A1:O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1" activePane="bottomLeft" state="frozen"/>
      <selection pane="bottomLeft" sqref="A1:O1"/>
    </sheetView>
  </sheetViews>
  <sheetFormatPr defaultRowHeight="18" x14ac:dyDescent="0.55000000000000004"/>
  <cols>
    <col min="1" max="1" width="11.08203125" style="90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4" t="s">
        <v>292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x14ac:dyDescent="0.55000000000000004">
      <c r="A2" s="106" t="s">
        <v>322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M2" s="107" t="s">
        <v>321</v>
      </c>
      <c r="N2" s="107"/>
      <c r="O2" s="107"/>
    </row>
    <row r="3" spans="1:15" x14ac:dyDescent="0.55000000000000004">
      <c r="A3" s="105" t="s">
        <v>315</v>
      </c>
      <c r="B3" s="105"/>
      <c r="C3" s="105"/>
      <c r="D3" s="105"/>
      <c r="E3" s="105"/>
      <c r="F3" s="105"/>
      <c r="G3" s="77"/>
      <c r="H3" s="108" t="s">
        <v>320</v>
      </c>
      <c r="I3" s="108"/>
      <c r="J3" s="108"/>
      <c r="K3" s="108"/>
      <c r="L3" s="108"/>
      <c r="M3" s="107" t="s">
        <v>287</v>
      </c>
      <c r="N3" s="107"/>
      <c r="O3" s="107"/>
    </row>
    <row r="4" spans="1:15" s="79" customFormat="1" x14ac:dyDescent="0.55000000000000004">
      <c r="A4" s="87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7"/>
      <c r="N4" s="107"/>
      <c r="O4" s="107"/>
    </row>
    <row r="5" spans="1:15" s="79" customFormat="1" x14ac:dyDescent="0.55000000000000004">
      <c r="A5" s="87"/>
      <c r="B5" s="80"/>
      <c r="C5" s="80"/>
      <c r="D5" s="109" t="s">
        <v>282</v>
      </c>
      <c r="E5" s="109"/>
      <c r="F5" s="109" t="s">
        <v>317</v>
      </c>
      <c r="G5" s="109"/>
      <c r="H5" s="80"/>
      <c r="I5" s="109" t="s">
        <v>282</v>
      </c>
      <c r="J5" s="109"/>
      <c r="K5" s="109" t="s">
        <v>317</v>
      </c>
      <c r="L5" s="109"/>
    </row>
    <row r="6" spans="1:15" x14ac:dyDescent="0.55000000000000004">
      <c r="A6" s="88" t="s">
        <v>290</v>
      </c>
      <c r="B6" s="93" t="s">
        <v>289</v>
      </c>
      <c r="C6" s="91" t="s">
        <v>316</v>
      </c>
      <c r="D6" s="83" t="s">
        <v>318</v>
      </c>
      <c r="E6" s="83" t="s">
        <v>319</v>
      </c>
      <c r="F6" s="83" t="s">
        <v>318</v>
      </c>
      <c r="G6" s="83" t="s">
        <v>319</v>
      </c>
      <c r="H6" s="96" t="s">
        <v>287</v>
      </c>
      <c r="I6" s="83" t="s">
        <v>318</v>
      </c>
      <c r="J6" s="83" t="s">
        <v>319</v>
      </c>
      <c r="K6" s="83" t="s">
        <v>318</v>
      </c>
      <c r="L6" s="83" t="s">
        <v>319</v>
      </c>
      <c r="M6" s="94" t="s">
        <v>290</v>
      </c>
      <c r="N6" s="95" t="s">
        <v>282</v>
      </c>
      <c r="O6" s="95" t="s">
        <v>283</v>
      </c>
    </row>
    <row r="7" spans="1:15" x14ac:dyDescent="0.55000000000000004">
      <c r="A7" s="89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3461</v>
      </c>
      <c r="I7" s="55">
        <f>IFERROR(VLOOKUP($A7, ワクチン高齢者等!$A:$G, I$4, FALSE), 0)</f>
        <v>3461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2">
        <f>IFERROR(VLOOKUP($A7, ワクチン高齢者等!$A:$G, L$4, FALSE), 0)</f>
        <v>0</v>
      </c>
      <c r="M7" s="57">
        <f>A7</f>
        <v>44298</v>
      </c>
      <c r="N7" s="56">
        <f>IF($A7="","",IF(D7+E7+I7+J7=0, "", D7+E7+I7+J7))</f>
        <v>30311</v>
      </c>
      <c r="O7" s="56">
        <f>IF($A7="", "", IF(F7+G7+K7+L7=0, "", F7+G7+K7+L7))</f>
        <v>70086</v>
      </c>
    </row>
    <row r="8" spans="1:15" x14ac:dyDescent="0.55000000000000004">
      <c r="A8" s="89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3141</v>
      </c>
      <c r="I8" s="55">
        <f>IFERROR(VLOOKUP($A8, ワクチン高齢者等!$A:$G, I$4, FALSE), 0)</f>
        <v>3141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 t="shared" ref="N8:N70" si="1">IF($A8="", "", D8+E8+I8+J8)</f>
        <v>17037</v>
      </c>
      <c r="O8" s="56">
        <f t="shared" ref="O8:O70" si="2">IF($A8="", "", F8+G8+K8+L8)</f>
        <v>40090</v>
      </c>
    </row>
    <row r="9" spans="1:15" x14ac:dyDescent="0.55000000000000004">
      <c r="A9" s="89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3475</v>
      </c>
      <c r="I9" s="55">
        <f>IFERROR(VLOOKUP($A9, ワクチン高齢者等!$A:$G, I$4, FALSE), 0)</f>
        <v>3475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 t="shared" si="1"/>
        <v>13044</v>
      </c>
      <c r="O9" s="56">
        <f t="shared" si="2"/>
        <v>41427</v>
      </c>
    </row>
    <row r="10" spans="1:15" x14ac:dyDescent="0.55000000000000004">
      <c r="A10" s="89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5111</v>
      </c>
      <c r="I10" s="55">
        <f>IFERROR(VLOOKUP($A10, ワクチン高齢者等!$A:$G, I$4, FALSE), 0)</f>
        <v>5111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 t="shared" si="1"/>
        <v>21748</v>
      </c>
      <c r="O10" s="56">
        <f t="shared" si="2"/>
        <v>35983</v>
      </c>
    </row>
    <row r="11" spans="1:15" x14ac:dyDescent="0.55000000000000004">
      <c r="A11" s="89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4945</v>
      </c>
      <c r="I11" s="55">
        <f>IFERROR(VLOOKUP($A11, ワクチン高齢者等!$A:$G, I$4, FALSE), 0)</f>
        <v>4945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 t="shared" si="1"/>
        <v>34641</v>
      </c>
      <c r="O11" s="56">
        <f t="shared" si="2"/>
        <v>39991</v>
      </c>
    </row>
    <row r="12" spans="1:15" x14ac:dyDescent="0.55000000000000004">
      <c r="A12" s="89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4193</v>
      </c>
      <c r="I12" s="55">
        <f>IFERROR(VLOOKUP($A12, ワクチン高齢者等!$A:$G, I$4, FALSE), 0)</f>
        <v>4193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 t="shared" si="1"/>
        <v>4193</v>
      </c>
      <c r="O12" s="56">
        <f t="shared" si="2"/>
        <v>0</v>
      </c>
    </row>
    <row r="13" spans="1:15" x14ac:dyDescent="0.55000000000000004">
      <c r="A13" s="89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5984</v>
      </c>
      <c r="I13" s="55">
        <f>IFERROR(VLOOKUP($A13, ワクチン高齢者等!$A:$G, I$4, FALSE), 0)</f>
        <v>5984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 t="shared" si="1"/>
        <v>5984</v>
      </c>
      <c r="O13" s="56">
        <f t="shared" si="2"/>
        <v>0</v>
      </c>
    </row>
    <row r="14" spans="1:15" x14ac:dyDescent="0.55000000000000004">
      <c r="A14" s="89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15910</v>
      </c>
      <c r="I14" s="55">
        <f>IFERROR(VLOOKUP($A14, ワクチン高齢者等!$A:$G, I$4, FALSE), 0)</f>
        <v>15910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 t="shared" si="1"/>
        <v>80635</v>
      </c>
      <c r="O14" s="56">
        <f t="shared" si="2"/>
        <v>54307</v>
      </c>
    </row>
    <row r="15" spans="1:15" x14ac:dyDescent="0.55000000000000004">
      <c r="A15" s="89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25945</v>
      </c>
      <c r="I15" s="55">
        <f>IFERROR(VLOOKUP($A15, ワクチン高齢者等!$A:$G, I$4, FALSE), 0)</f>
        <v>25945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 t="shared" si="1"/>
        <v>124567</v>
      </c>
      <c r="O15" s="56">
        <f t="shared" si="2"/>
        <v>27797</v>
      </c>
    </row>
    <row r="16" spans="1:15" x14ac:dyDescent="0.55000000000000004">
      <c r="A16" s="89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31643</v>
      </c>
      <c r="I16" s="55">
        <f>IFERROR(VLOOKUP($A16, ワクチン高齢者等!$A:$G, I$4, FALSE), 0)</f>
        <v>31643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 t="shared" si="1"/>
        <v>157831</v>
      </c>
      <c r="O16" s="56">
        <f t="shared" si="2"/>
        <v>26696</v>
      </c>
    </row>
    <row r="17" spans="1:15" x14ac:dyDescent="0.55000000000000004">
      <c r="A17" s="89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30196</v>
      </c>
      <c r="I17" s="55">
        <f>IFERROR(VLOOKUP($A17, ワクチン高齢者等!$A:$G, I$4, FALSE), 0)</f>
        <v>30196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 t="shared" si="1"/>
        <v>158830</v>
      </c>
      <c r="O17" s="56">
        <f t="shared" si="2"/>
        <v>21855</v>
      </c>
    </row>
    <row r="18" spans="1:15" x14ac:dyDescent="0.55000000000000004">
      <c r="A18" s="89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25618</v>
      </c>
      <c r="I18" s="55">
        <f>IFERROR(VLOOKUP($A18, ワクチン高齢者等!$A:$G, I$4, FALSE), 0)</f>
        <v>25618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 t="shared" si="1"/>
        <v>173607</v>
      </c>
      <c r="O18" s="56">
        <f t="shared" si="2"/>
        <v>29683</v>
      </c>
    </row>
    <row r="19" spans="1:15" x14ac:dyDescent="0.55000000000000004">
      <c r="A19" s="89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17909</v>
      </c>
      <c r="I19" s="55">
        <f>IFERROR(VLOOKUP($A19, ワクチン高齢者等!$A:$G, I$4, FALSE), 0)</f>
        <v>17909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 t="shared" si="1"/>
        <v>17909</v>
      </c>
      <c r="O19" s="56">
        <f t="shared" si="2"/>
        <v>0</v>
      </c>
    </row>
    <row r="20" spans="1:15" x14ac:dyDescent="0.55000000000000004">
      <c r="A20" s="89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14786</v>
      </c>
      <c r="I20" s="55">
        <f>IFERROR(VLOOKUP($A20, ワクチン高齢者等!$A:$G, I$4, FALSE), 0)</f>
        <v>14786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 t="shared" si="1"/>
        <v>14786</v>
      </c>
      <c r="O20" s="56">
        <f t="shared" si="2"/>
        <v>0</v>
      </c>
    </row>
    <row r="21" spans="1:15" x14ac:dyDescent="0.55000000000000004">
      <c r="A21" s="89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31904</v>
      </c>
      <c r="I21" s="55">
        <f>IFERROR(VLOOKUP($A21, ワクチン高齢者等!$A:$G, I$4, FALSE), 0)</f>
        <v>31904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 t="shared" si="1"/>
        <v>253581</v>
      </c>
      <c r="O21" s="56">
        <f t="shared" si="2"/>
        <v>41651</v>
      </c>
    </row>
    <row r="22" spans="1:15" x14ac:dyDescent="0.55000000000000004">
      <c r="A22" s="89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42221</v>
      </c>
      <c r="I22" s="55">
        <f>IFERROR(VLOOKUP($A22, ワクチン高齢者等!$A:$G, I$4, FALSE), 0)</f>
        <v>42221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 t="shared" si="1"/>
        <v>214290</v>
      </c>
      <c r="O22" s="56">
        <f t="shared" si="2"/>
        <v>31105</v>
      </c>
    </row>
    <row r="23" spans="1:15" x14ac:dyDescent="0.55000000000000004">
      <c r="A23" s="89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42769</v>
      </c>
      <c r="I23" s="55">
        <f>IFERROR(VLOOKUP($A23, ワクチン高齢者等!$A:$G, I$4, FALSE), 0)</f>
        <v>42769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 t="shared" si="1"/>
        <v>236774</v>
      </c>
      <c r="O23" s="56">
        <f t="shared" si="2"/>
        <v>44268</v>
      </c>
    </row>
    <row r="24" spans="1:15" x14ac:dyDescent="0.55000000000000004">
      <c r="A24" s="89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13037</v>
      </c>
      <c r="I24" s="55">
        <f>IFERROR(VLOOKUP($A24, ワクチン高齢者等!$A:$G, I$4, FALSE), 0)</f>
        <v>13037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 t="shared" si="1"/>
        <v>13037</v>
      </c>
      <c r="O24" s="56">
        <f t="shared" si="2"/>
        <v>0</v>
      </c>
    </row>
    <row r="25" spans="1:15" x14ac:dyDescent="0.55000000000000004">
      <c r="A25" s="89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32885</v>
      </c>
      <c r="I25" s="55">
        <f>IFERROR(VLOOKUP($A25, ワクチン高齢者等!$A:$G, I$4, FALSE), 0)</f>
        <v>32885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 t="shared" si="1"/>
        <v>260552</v>
      </c>
      <c r="O25" s="56">
        <f t="shared" si="2"/>
        <v>47240</v>
      </c>
    </row>
    <row r="26" spans="1:15" x14ac:dyDescent="0.55000000000000004">
      <c r="A26" s="89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25164</v>
      </c>
      <c r="I26" s="55">
        <f>IFERROR(VLOOKUP($A26, ワクチン高齢者等!$A:$G, I$4, FALSE), 0)</f>
        <v>25164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 t="shared" si="1"/>
        <v>25164</v>
      </c>
      <c r="O26" s="56">
        <f t="shared" si="2"/>
        <v>0</v>
      </c>
    </row>
    <row r="27" spans="1:15" x14ac:dyDescent="0.55000000000000004">
      <c r="A27" s="89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20174</v>
      </c>
      <c r="I27" s="55">
        <f>IFERROR(VLOOKUP($A27, ワクチン高齢者等!$A:$G, I$4, FALSE), 0)</f>
        <v>20174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 t="shared" si="1"/>
        <v>20174</v>
      </c>
      <c r="O27" s="56">
        <f t="shared" si="2"/>
        <v>0</v>
      </c>
    </row>
    <row r="28" spans="1:15" x14ac:dyDescent="0.55000000000000004">
      <c r="A28" s="89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6237</v>
      </c>
      <c r="I28" s="55">
        <f>IFERROR(VLOOKUP($A28, ワクチン高齢者等!$A:$G, I$4, FALSE), 0)</f>
        <v>5473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0"/>
        <v>44319</v>
      </c>
      <c r="N28" s="56">
        <f t="shared" si="1"/>
        <v>5473</v>
      </c>
      <c r="O28" s="56">
        <f t="shared" si="2"/>
        <v>764</v>
      </c>
    </row>
    <row r="29" spans="1:15" x14ac:dyDescent="0.55000000000000004">
      <c r="A29" s="89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7030</v>
      </c>
      <c r="I29" s="55">
        <f>IFERROR(VLOOKUP($A29, ワクチン高齢者等!$A:$G, I$4, FALSE), 0)</f>
        <v>6459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0"/>
        <v>44320</v>
      </c>
      <c r="N29" s="56">
        <f t="shared" si="1"/>
        <v>6459</v>
      </c>
      <c r="O29" s="56">
        <f t="shared" si="2"/>
        <v>571</v>
      </c>
    </row>
    <row r="30" spans="1:15" x14ac:dyDescent="0.55000000000000004">
      <c r="A30" s="89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8580</v>
      </c>
      <c r="I30" s="55">
        <f>IFERROR(VLOOKUP($A30, ワクチン高齢者等!$A:$G, I$4, FALSE), 0)</f>
        <v>7823</v>
      </c>
      <c r="J30" s="55">
        <f>IFERROR(VLOOKUP($A30, ワクチン高齢者等!$A:$G, J$4, FALSE), 0)</f>
        <v>0</v>
      </c>
      <c r="K30" s="55">
        <f>IFERROR(VLOOKUP($A30, ワクチン高齢者等!$A:$G, K$4, FALSE), 0)</f>
        <v>757</v>
      </c>
      <c r="L30" s="55">
        <f>IFERROR(VLOOKUP($A30, ワクチン高齢者等!$A:$G, L$4, FALSE), 0)</f>
        <v>0</v>
      </c>
      <c r="M30" s="57">
        <f t="shared" si="0"/>
        <v>44321</v>
      </c>
      <c r="N30" s="56">
        <f t="shared" si="1"/>
        <v>7823</v>
      </c>
      <c r="O30" s="56">
        <f t="shared" si="2"/>
        <v>757</v>
      </c>
    </row>
    <row r="31" spans="1:15" x14ac:dyDescent="0.55000000000000004">
      <c r="A31" s="89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35796</v>
      </c>
      <c r="I31" s="55">
        <f>IFERROR(VLOOKUP($A31, ワクチン高齢者等!$A:$G, I$4, FALSE), 0)</f>
        <v>31466</v>
      </c>
      <c r="J31" s="55">
        <f>IFERROR(VLOOKUP($A31, ワクチン高齢者等!$A:$G, J$4, FALSE), 0)</f>
        <v>0</v>
      </c>
      <c r="K31" s="55">
        <f>IFERROR(VLOOKUP($A31, ワクチン高齢者等!$A:$G, K$4, FALSE), 0)</f>
        <v>4330</v>
      </c>
      <c r="L31" s="55">
        <f>IFERROR(VLOOKUP($A31, ワクチン高齢者等!$A:$G, L$4, FALSE), 0)</f>
        <v>0</v>
      </c>
      <c r="M31" s="57">
        <f t="shared" si="0"/>
        <v>44322</v>
      </c>
      <c r="N31" s="56">
        <f t="shared" si="1"/>
        <v>300444</v>
      </c>
      <c r="O31" s="56">
        <f t="shared" si="2"/>
        <v>67266</v>
      </c>
    </row>
    <row r="32" spans="1:15" x14ac:dyDescent="0.55000000000000004">
      <c r="A32" s="89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33763</v>
      </c>
      <c r="I32" s="55">
        <f>IFERROR(VLOOKUP($A32, ワクチン高齢者等!$A:$G, I$4, FALSE), 0)</f>
        <v>29585</v>
      </c>
      <c r="J32" s="55">
        <f>IFERROR(VLOOKUP($A32, ワクチン高齢者等!$A:$G, J$4, FALSE), 0)</f>
        <v>0</v>
      </c>
      <c r="K32" s="55">
        <f>IFERROR(VLOOKUP($A32, ワクチン高齢者等!$A:$G, K$4, FALSE), 0)</f>
        <v>4178</v>
      </c>
      <c r="L32" s="55">
        <f>IFERROR(VLOOKUP($A32, ワクチン高齢者等!$A:$G, L$4, FALSE), 0)</f>
        <v>0</v>
      </c>
      <c r="M32" s="57">
        <f t="shared" si="0"/>
        <v>44323</v>
      </c>
      <c r="N32" s="56">
        <f t="shared" si="1"/>
        <v>126750</v>
      </c>
      <c r="O32" s="56">
        <f t="shared" si="2"/>
        <v>47357</v>
      </c>
    </row>
    <row r="33" spans="1:15" x14ac:dyDescent="0.55000000000000004">
      <c r="A33" s="89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52314</v>
      </c>
      <c r="I33" s="55">
        <f>IFERROR(VLOOKUP($A33, ワクチン高齢者等!$A:$G, I$4, FALSE), 0)</f>
        <v>48737</v>
      </c>
      <c r="J33" s="55">
        <f>IFERROR(VLOOKUP($A33, ワクチン高齢者等!$A:$G, J$4, FALSE), 0)</f>
        <v>0</v>
      </c>
      <c r="K33" s="55">
        <f>IFERROR(VLOOKUP($A33, ワクチン高齢者等!$A:$G, K$4, FALSE), 0)</f>
        <v>3577</v>
      </c>
      <c r="L33" s="55">
        <f>IFERROR(VLOOKUP($A33, ワクチン高齢者等!$A:$G, L$4, FALSE), 0)</f>
        <v>0</v>
      </c>
      <c r="M33" s="57">
        <f t="shared" si="0"/>
        <v>44324</v>
      </c>
      <c r="N33" s="56">
        <f t="shared" si="1"/>
        <v>48737</v>
      </c>
      <c r="O33" s="56">
        <f t="shared" si="2"/>
        <v>3577</v>
      </c>
    </row>
    <row r="34" spans="1:15" x14ac:dyDescent="0.55000000000000004">
      <c r="A34" s="89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71669</v>
      </c>
      <c r="I34" s="55">
        <f>IFERROR(VLOOKUP($A34, ワクチン高齢者等!$A:$G, I$4, FALSE), 0)</f>
        <v>65664</v>
      </c>
      <c r="J34" s="55">
        <f>IFERROR(VLOOKUP($A34, ワクチン高齢者等!$A:$G, J$4, FALSE), 0)</f>
        <v>0</v>
      </c>
      <c r="K34" s="55">
        <f>IFERROR(VLOOKUP($A34, ワクチン高齢者等!$A:$G, K$4, FALSE), 0)</f>
        <v>6005</v>
      </c>
      <c r="L34" s="55">
        <f>IFERROR(VLOOKUP($A34, ワクチン高齢者等!$A:$G, L$4, FALSE), 0)</f>
        <v>0</v>
      </c>
      <c r="M34" s="57">
        <f t="shared" si="0"/>
        <v>44325</v>
      </c>
      <c r="N34" s="56">
        <f t="shared" si="1"/>
        <v>65664</v>
      </c>
      <c r="O34" s="56">
        <f t="shared" si="2"/>
        <v>6005</v>
      </c>
    </row>
    <row r="35" spans="1:15" x14ac:dyDescent="0.55000000000000004">
      <c r="A35" s="89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90461</v>
      </c>
      <c r="I35" s="55">
        <f>IFERROR(VLOOKUP($A35, ワクチン高齢者等!$A:$G, I$4, FALSE), 0)</f>
        <v>79391</v>
      </c>
      <c r="J35" s="55">
        <f>IFERROR(VLOOKUP($A35, ワクチン高齢者等!$A:$G, J$4, FALSE), 0)</f>
        <v>0</v>
      </c>
      <c r="K35" s="55">
        <f>IFERROR(VLOOKUP($A35, ワクチン高齢者等!$A:$G, K$4, FALSE), 0)</f>
        <v>11070</v>
      </c>
      <c r="L35" s="55">
        <f>IFERROR(VLOOKUP($A35, ワクチン高齢者等!$A:$G, L$4, FALSE), 0)</f>
        <v>0</v>
      </c>
      <c r="M35" s="57">
        <f t="shared" si="0"/>
        <v>44326</v>
      </c>
      <c r="N35" s="56">
        <f t="shared" si="1"/>
        <v>234646</v>
      </c>
      <c r="O35" s="56">
        <f t="shared" si="2"/>
        <v>79319</v>
      </c>
    </row>
    <row r="36" spans="1:15" x14ac:dyDescent="0.55000000000000004">
      <c r="A36" s="89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118496</v>
      </c>
      <c r="I36" s="55">
        <f>IFERROR(VLOOKUP($A36, ワクチン高齢者等!$A:$G, I$4, FALSE), 0)</f>
        <v>100450</v>
      </c>
      <c r="J36" s="55">
        <f>IFERROR(VLOOKUP($A36, ワクチン高齢者等!$A:$G, J$4, FALSE), 0)</f>
        <v>0</v>
      </c>
      <c r="K36" s="55">
        <f>IFERROR(VLOOKUP($A36, ワクチン高齢者等!$A:$G, K$4, FALSE), 0)</f>
        <v>18046</v>
      </c>
      <c r="L36" s="55">
        <f>IFERROR(VLOOKUP($A36, ワクチン高齢者等!$A:$G, L$4, FALSE), 0)</f>
        <v>0</v>
      </c>
      <c r="M36" s="57">
        <f t="shared" si="0"/>
        <v>44327</v>
      </c>
      <c r="N36" s="56">
        <f t="shared" si="1"/>
        <v>190737</v>
      </c>
      <c r="O36" s="56">
        <f t="shared" si="2"/>
        <v>96497</v>
      </c>
    </row>
    <row r="37" spans="1:15" x14ac:dyDescent="0.55000000000000004">
      <c r="A37" s="89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149385</v>
      </c>
      <c r="I37" s="55">
        <f>IFERROR(VLOOKUP($A37, ワクチン高齢者等!$A:$G, I$4, FALSE), 0)</f>
        <v>128115</v>
      </c>
      <c r="J37" s="55">
        <f>IFERROR(VLOOKUP($A37, ワクチン高齢者等!$A:$G, J$4, FALSE), 0)</f>
        <v>1</v>
      </c>
      <c r="K37" s="55">
        <f>IFERROR(VLOOKUP($A37, ワクチン高齢者等!$A:$G, K$4, FALSE), 0)</f>
        <v>21269</v>
      </c>
      <c r="L37" s="55">
        <f>IFERROR(VLOOKUP($A37, ワクチン高齢者等!$A:$G, L$4, FALSE), 0)</f>
        <v>0</v>
      </c>
      <c r="M37" s="57">
        <f t="shared" si="0"/>
        <v>44328</v>
      </c>
      <c r="N37" s="56">
        <f t="shared" si="1"/>
        <v>211075</v>
      </c>
      <c r="O37" s="56">
        <f t="shared" si="2"/>
        <v>120030</v>
      </c>
    </row>
    <row r="38" spans="1:15" x14ac:dyDescent="0.55000000000000004">
      <c r="A38" s="89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145284</v>
      </c>
      <c r="I38" s="55">
        <f>IFERROR(VLOOKUP($A38, ワクチン高齢者等!$A:$G, I$4, FALSE), 0)</f>
        <v>125984</v>
      </c>
      <c r="J38" s="55">
        <f>IFERROR(VLOOKUP($A38, ワクチン高齢者等!$A:$G, J$4, FALSE), 0)</f>
        <v>0</v>
      </c>
      <c r="K38" s="55">
        <f>IFERROR(VLOOKUP($A38, ワクチン高齢者等!$A:$G, K$4, FALSE), 0)</f>
        <v>19300</v>
      </c>
      <c r="L38" s="55">
        <f>IFERROR(VLOOKUP($A38, ワクチン高齢者等!$A:$G, L$4, FALSE), 0)</f>
        <v>0</v>
      </c>
      <c r="M38" s="57">
        <f t="shared" si="0"/>
        <v>44329</v>
      </c>
      <c r="N38" s="56">
        <f t="shared" si="1"/>
        <v>219413</v>
      </c>
      <c r="O38" s="56">
        <f t="shared" si="2"/>
        <v>145010</v>
      </c>
    </row>
    <row r="39" spans="1:15" x14ac:dyDescent="0.55000000000000004">
      <c r="A39" s="89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117512</v>
      </c>
      <c r="I39" s="55">
        <f>IFERROR(VLOOKUP($A39, ワクチン高齢者等!$A:$G, I$4, FALSE), 0)</f>
        <v>103090</v>
      </c>
      <c r="J39" s="55">
        <f>IFERROR(VLOOKUP($A39, ワクチン高齢者等!$A:$G, J$4, FALSE), 0)</f>
        <v>0</v>
      </c>
      <c r="K39" s="55">
        <f>IFERROR(VLOOKUP($A39, ワクチン高齢者等!$A:$G, K$4, FALSE), 0)</f>
        <v>14422</v>
      </c>
      <c r="L39" s="55">
        <f>IFERROR(VLOOKUP($A39, ワクチン高齢者等!$A:$G, L$4, FALSE), 0)</f>
        <v>0</v>
      </c>
      <c r="M39" s="57">
        <f t="shared" si="0"/>
        <v>44330</v>
      </c>
      <c r="N39" s="56">
        <f t="shared" si="1"/>
        <v>202583</v>
      </c>
      <c r="O39" s="56">
        <f t="shared" si="2"/>
        <v>157807</v>
      </c>
    </row>
    <row r="40" spans="1:15" x14ac:dyDescent="0.55000000000000004">
      <c r="A40" s="89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131898</v>
      </c>
      <c r="I40" s="55">
        <f>IFERROR(VLOOKUP($A40, ワクチン高齢者等!$A:$G, I$4, FALSE), 0)</f>
        <v>118458</v>
      </c>
      <c r="J40" s="55">
        <f>IFERROR(VLOOKUP($A40, ワクチン高齢者等!$A:$G, J$4, FALSE), 0)</f>
        <v>0</v>
      </c>
      <c r="K40" s="55">
        <f>IFERROR(VLOOKUP($A40, ワクチン高齢者等!$A:$G, K$4, FALSE), 0)</f>
        <v>13440</v>
      </c>
      <c r="L40" s="55">
        <f>IFERROR(VLOOKUP($A40, ワクチン高齢者等!$A:$G, L$4, FALSE), 0)</f>
        <v>0</v>
      </c>
      <c r="M40" s="57">
        <f t="shared" si="0"/>
        <v>44331</v>
      </c>
      <c r="N40" s="56">
        <f t="shared" si="1"/>
        <v>118458</v>
      </c>
      <c r="O40" s="56">
        <f t="shared" si="2"/>
        <v>13440</v>
      </c>
    </row>
    <row r="41" spans="1:15" x14ac:dyDescent="0.55000000000000004">
      <c r="A41" s="89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183538</v>
      </c>
      <c r="I41" s="55">
        <f>IFERROR(VLOOKUP($A41, ワクチン高齢者等!$A:$G, I$4, FALSE), 0)</f>
        <v>170517</v>
      </c>
      <c r="J41" s="55">
        <f>IFERROR(VLOOKUP($A41, ワクチン高齢者等!$A:$G, J$4, FALSE), 0)</f>
        <v>0</v>
      </c>
      <c r="K41" s="55">
        <f>IFERROR(VLOOKUP($A41, ワクチン高齢者等!$A:$G, K$4, FALSE), 0)</f>
        <v>13021</v>
      </c>
      <c r="L41" s="55">
        <f>IFERROR(VLOOKUP($A41, ワクチン高齢者等!$A:$G, L$4, FALSE), 0)</f>
        <v>0</v>
      </c>
      <c r="M41" s="57">
        <f t="shared" si="0"/>
        <v>44332</v>
      </c>
      <c r="N41" s="56">
        <f t="shared" si="1"/>
        <v>170517</v>
      </c>
      <c r="O41" s="56">
        <f t="shared" si="2"/>
        <v>13021</v>
      </c>
    </row>
    <row r="42" spans="1:15" x14ac:dyDescent="0.55000000000000004">
      <c r="A42" s="89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192291</v>
      </c>
      <c r="I42" s="55">
        <f>IFERROR(VLOOKUP($A42, ワクチン高齢者等!$A:$G, I$4, FALSE), 0)</f>
        <v>171874</v>
      </c>
      <c r="J42" s="55">
        <f>IFERROR(VLOOKUP($A42, ワクチン高齢者等!$A:$G, J$4, FALSE), 0)</f>
        <v>0</v>
      </c>
      <c r="K42" s="55">
        <f>IFERROR(VLOOKUP($A42, ワクチン高齢者等!$A:$G, K$4, FALSE), 0)</f>
        <v>20417</v>
      </c>
      <c r="L42" s="55">
        <f>IFERROR(VLOOKUP($A42, ワクチン高齢者等!$A:$G, L$4, FALSE), 0)</f>
        <v>0</v>
      </c>
      <c r="M42" s="57">
        <f t="shared" si="0"/>
        <v>44333</v>
      </c>
      <c r="N42" s="56">
        <f t="shared" si="1"/>
        <v>305717</v>
      </c>
      <c r="O42" s="56">
        <f t="shared" si="2"/>
        <v>236140</v>
      </c>
    </row>
    <row r="43" spans="1:15" x14ac:dyDescent="0.55000000000000004">
      <c r="A43" s="89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232799</v>
      </c>
      <c r="I43" s="55">
        <f>IFERROR(VLOOKUP($A43, ワクチン高齢者等!$A:$G, I$4, FALSE), 0)</f>
        <v>205047</v>
      </c>
      <c r="J43" s="55">
        <f>IFERROR(VLOOKUP($A43, ワクチン高齢者等!$A:$G, J$4, FALSE), 0)</f>
        <v>0</v>
      </c>
      <c r="K43" s="55">
        <f>IFERROR(VLOOKUP($A43, ワクチン高齢者等!$A:$G, K$4, FALSE), 0)</f>
        <v>27752</v>
      </c>
      <c r="L43" s="55">
        <f>IFERROR(VLOOKUP($A43, ワクチン高齢者等!$A:$G, L$4, FALSE), 0)</f>
        <v>0</v>
      </c>
      <c r="M43" s="57">
        <f t="shared" si="0"/>
        <v>44334</v>
      </c>
      <c r="N43" s="56">
        <f t="shared" si="1"/>
        <v>299624</v>
      </c>
      <c r="O43" s="56">
        <f t="shared" si="2"/>
        <v>183419</v>
      </c>
    </row>
    <row r="44" spans="1:15" x14ac:dyDescent="0.55000000000000004">
      <c r="A44" s="89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280660</v>
      </c>
      <c r="I44" s="55">
        <f>IFERROR(VLOOKUP($A44, ワクチン高齢者等!$A:$G, I$4, FALSE), 0)</f>
        <v>253409</v>
      </c>
      <c r="J44" s="55">
        <f>IFERROR(VLOOKUP($A44, ワクチン高齢者等!$A:$G, J$4, FALSE), 0)</f>
        <v>0</v>
      </c>
      <c r="K44" s="55">
        <f>IFERROR(VLOOKUP($A44, ワクチン高齢者等!$A:$G, K$4, FALSE), 0)</f>
        <v>27251</v>
      </c>
      <c r="L44" s="55">
        <f>IFERROR(VLOOKUP($A44, ワクチン高齢者等!$A:$G, L$4, FALSE), 0)</f>
        <v>0</v>
      </c>
      <c r="M44" s="57">
        <f t="shared" si="0"/>
        <v>44335</v>
      </c>
      <c r="N44" s="56">
        <f t="shared" si="1"/>
        <v>341572</v>
      </c>
      <c r="O44" s="56">
        <f t="shared" si="2"/>
        <v>206954</v>
      </c>
    </row>
    <row r="45" spans="1:15" x14ac:dyDescent="0.55000000000000004">
      <c r="A45" s="89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273292</v>
      </c>
      <c r="I45" s="55">
        <f>IFERROR(VLOOKUP($A45, ワクチン高齢者等!$A:$G, I$4, FALSE), 0)</f>
        <v>261714</v>
      </c>
      <c r="J45" s="55">
        <f>IFERROR(VLOOKUP($A45, ワクチン高齢者等!$A:$G, J$4, FALSE), 0)</f>
        <v>0</v>
      </c>
      <c r="K45" s="55">
        <f>IFERROR(VLOOKUP($A45, ワクチン高齢者等!$A:$G, K$4, FALSE), 0)</f>
        <v>11578</v>
      </c>
      <c r="L45" s="55">
        <f>IFERROR(VLOOKUP($A45, ワクチン高齢者等!$A:$G, L$4, FALSE), 0)</f>
        <v>0</v>
      </c>
      <c r="M45" s="57">
        <f t="shared" si="0"/>
        <v>44336</v>
      </c>
      <c r="N45" s="56">
        <f t="shared" si="1"/>
        <v>343136</v>
      </c>
      <c r="O45" s="56">
        <f t="shared" si="2"/>
        <v>120689</v>
      </c>
    </row>
    <row r="46" spans="1:15" x14ac:dyDescent="0.55000000000000004">
      <c r="A46" s="89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247489</v>
      </c>
      <c r="I46" s="55">
        <f>IFERROR(VLOOKUP($A46, ワクチン高齢者等!$A:$G, I$4, FALSE), 0)</f>
        <v>227492</v>
      </c>
      <c r="J46" s="55">
        <f>IFERROR(VLOOKUP($A46, ワクチン高齢者等!$A:$G, J$4, FALSE), 0)</f>
        <v>0</v>
      </c>
      <c r="K46" s="55">
        <f>IFERROR(VLOOKUP($A46, ワクチン高齢者等!$A:$G, K$4, FALSE), 0)</f>
        <v>19997</v>
      </c>
      <c r="L46" s="55">
        <f>IFERROR(VLOOKUP($A46, ワクチン高齢者等!$A:$G, L$4, FALSE), 0)</f>
        <v>0</v>
      </c>
      <c r="M46" s="57">
        <f t="shared" si="0"/>
        <v>44337</v>
      </c>
      <c r="N46" s="56">
        <f t="shared" si="1"/>
        <v>327410</v>
      </c>
      <c r="O46" s="56">
        <f t="shared" si="2"/>
        <v>169100</v>
      </c>
    </row>
    <row r="47" spans="1:15" x14ac:dyDescent="0.55000000000000004">
      <c r="A47" s="89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263056</v>
      </c>
      <c r="I47" s="55">
        <f>IFERROR(VLOOKUP($A47, ワクチン高齢者等!$A:$G, I$4, FALSE), 0)</f>
        <v>241159</v>
      </c>
      <c r="J47" s="55">
        <f>IFERROR(VLOOKUP($A47, ワクチン高齢者等!$A:$G, J$4, FALSE), 0)</f>
        <v>0</v>
      </c>
      <c r="K47" s="55">
        <f>IFERROR(VLOOKUP($A47, ワクチン高齢者等!$A:$G, K$4, FALSE), 0)</f>
        <v>21897</v>
      </c>
      <c r="L47" s="55">
        <f>IFERROR(VLOOKUP($A47, ワクチン高齢者等!$A:$G, L$4, FALSE), 0)</f>
        <v>0</v>
      </c>
      <c r="M47" s="57">
        <f t="shared" si="0"/>
        <v>44338</v>
      </c>
      <c r="N47" s="56">
        <f t="shared" si="1"/>
        <v>241159</v>
      </c>
      <c r="O47" s="56">
        <f t="shared" si="2"/>
        <v>21897</v>
      </c>
    </row>
    <row r="48" spans="1:15" x14ac:dyDescent="0.55000000000000004">
      <c r="A48" s="89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294447</v>
      </c>
      <c r="I48" s="55">
        <f>IFERROR(VLOOKUP($A48, ワクチン高齢者等!$A:$G, I$4, FALSE), 0)</f>
        <v>277445</v>
      </c>
      <c r="J48" s="55">
        <f>IFERROR(VLOOKUP($A48, ワクチン高齢者等!$A:$G, J$4, FALSE), 0)</f>
        <v>0</v>
      </c>
      <c r="K48" s="55">
        <f>IFERROR(VLOOKUP($A48, ワクチン高齢者等!$A:$G, K$4, FALSE), 0)</f>
        <v>17002</v>
      </c>
      <c r="L48" s="55">
        <f>IFERROR(VLOOKUP($A48, ワクチン高齢者等!$A:$G, L$4, FALSE), 0)</f>
        <v>0</v>
      </c>
      <c r="M48" s="57">
        <f t="shared" si="0"/>
        <v>44339</v>
      </c>
      <c r="N48" s="56">
        <f t="shared" si="1"/>
        <v>277445</v>
      </c>
      <c r="O48" s="56">
        <f t="shared" si="2"/>
        <v>17002</v>
      </c>
    </row>
    <row r="49" spans="1:15" x14ac:dyDescent="0.55000000000000004">
      <c r="A49" s="89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376670</v>
      </c>
      <c r="I49" s="55">
        <f>IFERROR(VLOOKUP($A49, ワクチン高齢者等!$A:$G, I$4, FALSE), 0)</f>
        <v>360673</v>
      </c>
      <c r="J49" s="55">
        <f>IFERROR(VLOOKUP($A49, ワクチン高齢者等!$A:$G, J$4, FALSE), 0)</f>
        <v>9758</v>
      </c>
      <c r="K49" s="55">
        <f>IFERROR(VLOOKUP($A49, ワクチン高齢者等!$A:$G, K$4, FALSE), 0)</f>
        <v>6239</v>
      </c>
      <c r="L49" s="55">
        <f>IFERROR(VLOOKUP($A49, ワクチン高齢者等!$A:$G, L$4, FALSE), 0)</f>
        <v>0</v>
      </c>
      <c r="M49" s="57">
        <f t="shared" si="0"/>
        <v>44340</v>
      </c>
      <c r="N49" s="56">
        <f t="shared" si="1"/>
        <v>507191</v>
      </c>
      <c r="O49" s="56">
        <f t="shared" si="2"/>
        <v>200068</v>
      </c>
    </row>
    <row r="50" spans="1:15" x14ac:dyDescent="0.55000000000000004">
      <c r="A50" s="89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430119</v>
      </c>
      <c r="I50" s="55">
        <f>IFERROR(VLOOKUP($A50, ワクチン高齢者等!$A:$G, I$4, FALSE), 0)</f>
        <v>413499</v>
      </c>
      <c r="J50" s="55">
        <f>IFERROR(VLOOKUP($A50, ワクチン高齢者等!$A:$G, J$4, FALSE), 0)</f>
        <v>9812</v>
      </c>
      <c r="K50" s="55">
        <f>IFERROR(VLOOKUP($A50, ワクチン高齢者等!$A:$G, K$4, FALSE), 0)</f>
        <v>6808</v>
      </c>
      <c r="L50" s="55">
        <f>IFERROR(VLOOKUP($A50, ワクチン高齢者等!$A:$G, L$4, FALSE), 0)</f>
        <v>0</v>
      </c>
      <c r="M50" s="57">
        <f t="shared" si="0"/>
        <v>44341</v>
      </c>
      <c r="N50" s="56">
        <f t="shared" si="1"/>
        <v>510901</v>
      </c>
      <c r="O50" s="56">
        <f t="shared" si="2"/>
        <v>58870</v>
      </c>
    </row>
    <row r="51" spans="1:15" x14ac:dyDescent="0.55000000000000004">
      <c r="A51" s="89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478087</v>
      </c>
      <c r="I51" s="55">
        <f>IFERROR(VLOOKUP($A51, ワクチン高齢者等!$A:$G, I$4, FALSE), 0)</f>
        <v>458228</v>
      </c>
      <c r="J51" s="55">
        <f>IFERROR(VLOOKUP($A51, ワクチン高齢者等!$A:$G, J$4, FALSE), 0)</f>
        <v>11468</v>
      </c>
      <c r="K51" s="55">
        <f>IFERROR(VLOOKUP($A51, ワクチン高齢者等!$A:$G, K$4, FALSE), 0)</f>
        <v>8391</v>
      </c>
      <c r="L51" s="55">
        <f>IFERROR(VLOOKUP($A51, ワクチン高齢者等!$A:$G, L$4, FALSE), 0)</f>
        <v>0</v>
      </c>
      <c r="M51" s="57">
        <f t="shared" si="0"/>
        <v>44342</v>
      </c>
      <c r="N51" s="56">
        <f t="shared" si="1"/>
        <v>563111</v>
      </c>
      <c r="O51" s="56">
        <f t="shared" si="2"/>
        <v>57565</v>
      </c>
    </row>
    <row r="52" spans="1:15" x14ac:dyDescent="0.55000000000000004">
      <c r="A52" s="89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477219</v>
      </c>
      <c r="I52" s="55">
        <f>IFERROR(VLOOKUP($A52, ワクチン高齢者等!$A:$G, I$4, FALSE), 0)</f>
        <v>437370</v>
      </c>
      <c r="J52" s="55">
        <f>IFERROR(VLOOKUP($A52, ワクチン高齢者等!$A:$G, J$4, FALSE), 0)</f>
        <v>12381</v>
      </c>
      <c r="K52" s="55">
        <f>IFERROR(VLOOKUP($A52, ワクチン高齢者等!$A:$G, K$4, FALSE), 0)</f>
        <v>27468</v>
      </c>
      <c r="L52" s="55">
        <f>IFERROR(VLOOKUP($A52, ワクチン高齢者等!$A:$G, L$4, FALSE), 0)</f>
        <v>0</v>
      </c>
      <c r="M52" s="57">
        <f t="shared" si="0"/>
        <v>44343</v>
      </c>
      <c r="N52" s="56">
        <f t="shared" si="1"/>
        <v>534008</v>
      </c>
      <c r="O52" s="56">
        <f t="shared" si="2"/>
        <v>88360</v>
      </c>
    </row>
    <row r="53" spans="1:15" x14ac:dyDescent="0.55000000000000004">
      <c r="A53" s="89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454546</v>
      </c>
      <c r="I53" s="55">
        <f>IFERROR(VLOOKUP($A53, ワクチン高齢者等!$A:$G, I$4, FALSE), 0)</f>
        <v>415351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24932</v>
      </c>
      <c r="L53" s="55">
        <f>IFERROR(VLOOKUP($A53, ワクチン高齢者等!$A:$G, L$4, FALSE), 0)</f>
        <v>0</v>
      </c>
      <c r="M53" s="57">
        <f t="shared" si="0"/>
        <v>44344</v>
      </c>
      <c r="N53" s="56">
        <f t="shared" si="1"/>
        <v>517355</v>
      </c>
      <c r="O53" s="56">
        <f t="shared" si="2"/>
        <v>101707</v>
      </c>
    </row>
    <row r="54" spans="1:15" x14ac:dyDescent="0.55000000000000004">
      <c r="A54" s="89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425182</v>
      </c>
      <c r="I54" s="55">
        <f>IFERROR(VLOOKUP($A54, ワクチン高齢者等!$A:$G, I$4, FALSE), 0)</f>
        <v>368259</v>
      </c>
      <c r="J54" s="55">
        <f>IFERROR(VLOOKUP($A54, ワクチン高齢者等!$A:$G, J$4, FALSE), 0)</f>
        <v>15524</v>
      </c>
      <c r="K54" s="55">
        <f>IFERROR(VLOOKUP($A54, ワクチン高齢者等!$A:$G, K$4, FALSE), 0)</f>
        <v>41399</v>
      </c>
      <c r="L54" s="55">
        <f>IFERROR(VLOOKUP($A54, ワクチン高齢者等!$A:$G, L$4, FALSE), 0)</f>
        <v>0</v>
      </c>
      <c r="M54" s="57">
        <f t="shared" si="0"/>
        <v>44345</v>
      </c>
      <c r="N54" s="56">
        <f t="shared" si="1"/>
        <v>383783</v>
      </c>
      <c r="O54" s="56">
        <f t="shared" si="2"/>
        <v>41399</v>
      </c>
    </row>
    <row r="55" spans="1:15" x14ac:dyDescent="0.55000000000000004">
      <c r="A55" s="89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436562</v>
      </c>
      <c r="I55" s="55">
        <f>IFERROR(VLOOKUP($A55, ワクチン高齢者等!$A:$G, I$4, FALSE), 0)</f>
        <v>366985</v>
      </c>
      <c r="J55" s="55">
        <f>IFERROR(VLOOKUP($A55, ワクチン高齢者等!$A:$G, J$4, FALSE), 0)</f>
        <v>15926</v>
      </c>
      <c r="K55" s="55">
        <f>IFERROR(VLOOKUP($A55, ワクチン高齢者等!$A:$G, K$4, FALSE), 0)</f>
        <v>53651</v>
      </c>
      <c r="L55" s="55">
        <f>IFERROR(VLOOKUP($A55, ワクチン高齢者等!$A:$G, L$4, FALSE), 0)</f>
        <v>0</v>
      </c>
      <c r="M55" s="57">
        <f t="shared" si="0"/>
        <v>44346</v>
      </c>
      <c r="N55" s="56">
        <f t="shared" si="1"/>
        <v>382911</v>
      </c>
      <c r="O55" s="56">
        <f t="shared" si="2"/>
        <v>53651</v>
      </c>
    </row>
    <row r="56" spans="1:15" x14ac:dyDescent="0.55000000000000004">
      <c r="A56" s="89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496706</v>
      </c>
      <c r="I56" s="55">
        <f>IFERROR(VLOOKUP($A56, ワクチン高齢者等!$A:$G, I$4, FALSE), 0)</f>
        <v>411607</v>
      </c>
      <c r="J56" s="55">
        <f>IFERROR(VLOOKUP($A56, ワクチン高齢者等!$A:$G, J$4, FALSE), 0)</f>
        <v>18349</v>
      </c>
      <c r="K56" s="55">
        <f>IFERROR(VLOOKUP($A56, ワクチン高齢者等!$A:$G, K$4, FALSE), 0)</f>
        <v>66750</v>
      </c>
      <c r="L56" s="55">
        <f>IFERROR(VLOOKUP($A56, ワクチン高齢者等!$A:$G, L$4, FALSE), 0)</f>
        <v>0</v>
      </c>
      <c r="M56" s="57">
        <f t="shared" si="0"/>
        <v>44347</v>
      </c>
      <c r="N56" s="56">
        <f t="shared" si="1"/>
        <v>561961</v>
      </c>
      <c r="O56" s="56">
        <f t="shared" si="2"/>
        <v>208000</v>
      </c>
    </row>
    <row r="57" spans="1:15" x14ac:dyDescent="0.55000000000000004">
      <c r="A57" s="89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562197</v>
      </c>
      <c r="I57" s="55">
        <f>IFERROR(VLOOKUP($A57, ワクチン高齢者等!$A:$G, I$4, FALSE), 0)</f>
        <v>463874</v>
      </c>
      <c r="J57" s="55">
        <f>IFERROR(VLOOKUP($A57, ワクチン高齢者等!$A:$G, J$4, FALSE), 0)</f>
        <v>19197</v>
      </c>
      <c r="K57" s="55">
        <f>IFERROR(VLOOKUP($A57, ワクチン高齢者等!$A:$G, K$4, FALSE), 0)</f>
        <v>79126</v>
      </c>
      <c r="L57" s="55">
        <f>IFERROR(VLOOKUP($A57, ワクチン高齢者等!$A:$G, L$4, FALSE), 0)</f>
        <v>0</v>
      </c>
      <c r="M57" s="57">
        <f t="shared" si="0"/>
        <v>44348</v>
      </c>
      <c r="N57" s="56">
        <f t="shared" si="1"/>
        <v>549458</v>
      </c>
      <c r="O57" s="56">
        <f t="shared" si="2"/>
        <v>171796</v>
      </c>
    </row>
    <row r="58" spans="1:15" x14ac:dyDescent="0.55000000000000004">
      <c r="A58" s="89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597763</v>
      </c>
      <c r="I58" s="55">
        <f>IFERROR(VLOOKUP($A58, ワクチン高齢者等!$A:$G, I$4, FALSE), 0)</f>
        <v>476096</v>
      </c>
      <c r="J58" s="55">
        <f>IFERROR(VLOOKUP($A58, ワクチン高齢者等!$A:$G, J$4, FALSE), 0)</f>
        <v>19693</v>
      </c>
      <c r="K58" s="55">
        <f>IFERROR(VLOOKUP($A58, ワクチン高齢者等!$A:$G, K$4, FALSE), 0)</f>
        <v>101974</v>
      </c>
      <c r="L58" s="55">
        <f>IFERROR(VLOOKUP($A58, ワクチン高齢者等!$A:$G, L$4, FALSE), 0)</f>
        <v>0</v>
      </c>
      <c r="M58" s="57">
        <f t="shared" si="0"/>
        <v>44349</v>
      </c>
      <c r="N58" s="56">
        <f t="shared" si="1"/>
        <v>567245</v>
      </c>
      <c r="O58" s="56">
        <f t="shared" si="2"/>
        <v>189644</v>
      </c>
    </row>
    <row r="59" spans="1:15" x14ac:dyDescent="0.55000000000000004">
      <c r="A59" s="89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584777</v>
      </c>
      <c r="I59" s="55">
        <f>IFERROR(VLOOKUP($A59, ワクチン高齢者等!$A:$G, I$4, FALSE), 0)</f>
        <v>471877</v>
      </c>
      <c r="J59" s="55">
        <f>IFERROR(VLOOKUP($A59, ワクチン高齢者等!$A:$G, J$4, FALSE), 0)</f>
        <v>19992</v>
      </c>
      <c r="K59" s="55">
        <f>IFERROR(VLOOKUP($A59, ワクチン高齢者等!$A:$G, K$4, FALSE), 0)</f>
        <v>92908</v>
      </c>
      <c r="L59" s="55">
        <f>IFERROR(VLOOKUP($A59, ワクチン高齢者等!$A:$G, L$4, FALSE), 0)</f>
        <v>0</v>
      </c>
      <c r="M59" s="57">
        <f t="shared" si="0"/>
        <v>44350</v>
      </c>
      <c r="N59" s="56">
        <f t="shared" si="1"/>
        <v>551635</v>
      </c>
      <c r="O59" s="56">
        <f t="shared" si="2"/>
        <v>176299</v>
      </c>
    </row>
    <row r="60" spans="1:15" x14ac:dyDescent="0.55000000000000004">
      <c r="A60" s="89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549055</v>
      </c>
      <c r="I60" s="55">
        <f>IFERROR(VLOOKUP($A60, ワクチン高齢者等!$A:$G, I$4, FALSE), 0)</f>
        <v>447521</v>
      </c>
      <c r="J60" s="55">
        <f>IFERROR(VLOOKUP($A60, ワクチン高齢者等!$A:$G, J$4, FALSE), 0)</f>
        <v>20190</v>
      </c>
      <c r="K60" s="55">
        <f>IFERROR(VLOOKUP($A60, ワクチン高齢者等!$A:$G, K$4, FALSE), 0)</f>
        <v>81344</v>
      </c>
      <c r="L60" s="55">
        <f>IFERROR(VLOOKUP($A60, ワクチン高齢者等!$A:$G, L$4, FALSE), 0)</f>
        <v>0</v>
      </c>
      <c r="M60" s="57">
        <f t="shared" si="0"/>
        <v>44351</v>
      </c>
      <c r="N60" s="56">
        <f t="shared" si="1"/>
        <v>531274</v>
      </c>
      <c r="O60" s="56">
        <f t="shared" si="2"/>
        <v>176984</v>
      </c>
    </row>
    <row r="61" spans="1:15" x14ac:dyDescent="0.55000000000000004">
      <c r="A61" s="89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520536</v>
      </c>
      <c r="I61" s="55">
        <f>IFERROR(VLOOKUP($A61, ワクチン高齢者等!$A:$G, I$4, FALSE), 0)</f>
        <v>413084</v>
      </c>
      <c r="J61" s="55">
        <f>IFERROR(VLOOKUP($A61, ワクチン高齢者等!$A:$G, J$4, FALSE), 0)</f>
        <v>20369</v>
      </c>
      <c r="K61" s="55">
        <f>IFERROR(VLOOKUP($A61, ワクチン高齢者等!$A:$G, K$4, FALSE), 0)</f>
        <v>87083</v>
      </c>
      <c r="L61" s="55">
        <f>IFERROR(VLOOKUP($A61, ワクチン高齢者等!$A:$G, L$4, FALSE), 0)</f>
        <v>0</v>
      </c>
      <c r="M61" s="57">
        <f t="shared" si="0"/>
        <v>44352</v>
      </c>
      <c r="N61" s="56">
        <f t="shared" si="1"/>
        <v>433453</v>
      </c>
      <c r="O61" s="56">
        <f t="shared" si="2"/>
        <v>87083</v>
      </c>
    </row>
    <row r="62" spans="1:15" x14ac:dyDescent="0.55000000000000004">
      <c r="A62" s="89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504326</v>
      </c>
      <c r="I62" s="55">
        <f>IFERROR(VLOOKUP($A62, ワクチン高齢者等!$A:$G, I$4, FALSE), 0)</f>
        <v>352678</v>
      </c>
      <c r="J62" s="55">
        <f>IFERROR(VLOOKUP($A62, ワクチン高齢者等!$A:$G, J$4, FALSE), 0)</f>
        <v>22748</v>
      </c>
      <c r="K62" s="55">
        <f>IFERROR(VLOOKUP($A62, ワクチン高齢者等!$A:$G, K$4, FALSE), 0)</f>
        <v>128900</v>
      </c>
      <c r="L62" s="55">
        <f>IFERROR(VLOOKUP($A62, ワクチン高齢者等!$A:$G, L$4, FALSE), 0)</f>
        <v>0</v>
      </c>
      <c r="M62" s="57">
        <f t="shared" si="0"/>
        <v>44353</v>
      </c>
      <c r="N62" s="56">
        <f t="shared" si="1"/>
        <v>375426</v>
      </c>
      <c r="O62" s="56">
        <f t="shared" si="2"/>
        <v>128900</v>
      </c>
    </row>
    <row r="63" spans="1:15" x14ac:dyDescent="0.55000000000000004">
      <c r="A63" s="89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568475</v>
      </c>
      <c r="I63" s="55">
        <f>IFERROR(VLOOKUP($A63, ワクチン高齢者等!$A:$G, I$4, FALSE), 0)</f>
        <v>411688</v>
      </c>
      <c r="J63" s="55">
        <f>IFERROR(VLOOKUP($A63, ワクチン高齢者等!$A:$G, J$4, FALSE), 0)</f>
        <v>28817</v>
      </c>
      <c r="K63" s="55">
        <f>IFERROR(VLOOKUP($A63, ワクチン高齢者等!$A:$G, K$4, FALSE), 0)</f>
        <v>127970</v>
      </c>
      <c r="L63" s="55">
        <f>IFERROR(VLOOKUP($A63, ワクチン高齢者等!$A:$G, L$4, FALSE), 0)</f>
        <v>0</v>
      </c>
      <c r="M63" s="57">
        <f t="shared" si="0"/>
        <v>44354</v>
      </c>
      <c r="N63" s="56">
        <f t="shared" si="1"/>
        <v>547086</v>
      </c>
      <c r="O63" s="56">
        <f t="shared" si="2"/>
        <v>260726</v>
      </c>
    </row>
    <row r="64" spans="1:15" x14ac:dyDescent="0.55000000000000004">
      <c r="A64" s="89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603478</v>
      </c>
      <c r="I64" s="55">
        <f>IFERROR(VLOOKUP($A64, ワクチン高齢者等!$A:$G, I$4, FALSE), 0)</f>
        <v>426364</v>
      </c>
      <c r="J64" s="55">
        <f>IFERROR(VLOOKUP($A64, ワクチン高齢者等!$A:$G, J$4, FALSE), 0)</f>
        <v>29118</v>
      </c>
      <c r="K64" s="55">
        <f>IFERROR(VLOOKUP($A64, ワクチン高齢者等!$A:$G, K$4, FALSE), 0)</f>
        <v>147996</v>
      </c>
      <c r="L64" s="55">
        <f>IFERROR(VLOOKUP($A64, ワクチン高齢者等!$A:$G, L$4, FALSE), 0)</f>
        <v>0</v>
      </c>
      <c r="M64" s="57">
        <f t="shared" si="0"/>
        <v>44355</v>
      </c>
      <c r="N64" s="56">
        <f t="shared" si="1"/>
        <v>528161</v>
      </c>
      <c r="O64" s="56">
        <f t="shared" si="2"/>
        <v>237239</v>
      </c>
    </row>
    <row r="65" spans="1:15" x14ac:dyDescent="0.55000000000000004">
      <c r="A65" s="89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573401</v>
      </c>
      <c r="I65" s="55">
        <f>IFERROR(VLOOKUP($A65, ワクチン高齢者等!$A:$G, I$4, FALSE), 0)</f>
        <v>385590</v>
      </c>
      <c r="J65" s="55">
        <f>IFERROR(VLOOKUP($A65, ワクチン高齢者等!$A:$G, J$4, FALSE), 0)</f>
        <v>26921</v>
      </c>
      <c r="K65" s="55">
        <f>IFERROR(VLOOKUP($A65, ワクチン高齢者等!$A:$G, K$4, FALSE), 0)</f>
        <v>160890</v>
      </c>
      <c r="L65" s="55">
        <f>IFERROR(VLOOKUP($A65, ワクチン高齢者等!$A:$G, L$4, FALSE), 0)</f>
        <v>0</v>
      </c>
      <c r="M65" s="57">
        <f t="shared" si="0"/>
        <v>44356</v>
      </c>
      <c r="N65" s="56">
        <f t="shared" si="1"/>
        <v>481252</v>
      </c>
      <c r="O65" s="56">
        <f t="shared" si="2"/>
        <v>259533</v>
      </c>
    </row>
    <row r="66" spans="1:15" x14ac:dyDescent="0.55000000000000004">
      <c r="A66" s="89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472644</v>
      </c>
      <c r="I66" s="55">
        <f>IFERROR(VLOOKUP($A66, ワクチン高齢者等!$A:$G, I$4, FALSE), 0)</f>
        <v>309368</v>
      </c>
      <c r="J66" s="55">
        <f>IFERROR(VLOOKUP($A66, ワクチン高齢者等!$A:$G, J$4, FALSE), 0)</f>
        <v>27481</v>
      </c>
      <c r="K66" s="55">
        <f>IFERROR(VLOOKUP($A66, ワクチン高齢者等!$A:$G, K$4, FALSE), 0)</f>
        <v>135795</v>
      </c>
      <c r="L66" s="55">
        <f>IFERROR(VLOOKUP($A66, ワクチン高齢者等!$A:$G, L$4, FALSE), 0)</f>
        <v>0</v>
      </c>
      <c r="M66" s="57">
        <f t="shared" si="0"/>
        <v>44357</v>
      </c>
      <c r="N66" s="56">
        <f t="shared" si="1"/>
        <v>390818</v>
      </c>
      <c r="O66" s="56">
        <f t="shared" si="2"/>
        <v>218417</v>
      </c>
    </row>
    <row r="67" spans="1:15" x14ac:dyDescent="0.55000000000000004">
      <c r="A67" s="89">
        <v>44358</v>
      </c>
      <c r="B67" s="54" t="str">
        <f>IFERROR(VLOOKUP($A67, ワクチン医療従事者等!$A:$J, $B$4, FALSE), TEXT(A67, "aaa"))</f>
        <v>金</v>
      </c>
      <c r="C67" s="54">
        <f>IFERROR(VLOOKUP($A67, ワクチン医療従事者等!$A:$J, $C$4, FALSE), 0)</f>
        <v>0</v>
      </c>
      <c r="D67" s="54">
        <f>IFERROR(VLOOKUP($A67, ワクチン医療従事者等!$A:$J, $D$4, FALSE), 0)</f>
        <v>0</v>
      </c>
      <c r="E67" s="54">
        <f>IFERROR(VLOOKUP($A67, ワクチン医療従事者等!$A:$J, $E$4, FALSE), 0)</f>
        <v>0</v>
      </c>
      <c r="F67" s="54">
        <f>IFERROR(VLOOKUP($A67, ワクチン医療従事者等!$A:$J, $F$4, FALSE), 0)</f>
        <v>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0</v>
      </c>
      <c r="I67" s="55">
        <f>IFERROR(VLOOKUP($A67, ワクチン高齢者等!$A:$G, I$4, FALSE), 0)</f>
        <v>0</v>
      </c>
      <c r="J67" s="55">
        <f>IFERROR(VLOOKUP($A67, ワクチン高齢者等!$A:$G, J$4, FALSE), 0)</f>
        <v>0</v>
      </c>
      <c r="K67" s="55">
        <f>IFERROR(VLOOKUP($A67, ワクチン高齢者等!$A:$G, K$4, FALSE), 0)</f>
        <v>0</v>
      </c>
      <c r="L67" s="55">
        <f>IFERROR(VLOOKUP($A67, ワクチン高齢者等!$A:$G, L$4, FALSE), 0)</f>
        <v>0</v>
      </c>
      <c r="M67" s="57">
        <f t="shared" si="0"/>
        <v>44358</v>
      </c>
      <c r="N67" s="56">
        <f t="shared" si="1"/>
        <v>0</v>
      </c>
      <c r="O67" s="56">
        <f t="shared" si="2"/>
        <v>0</v>
      </c>
    </row>
    <row r="68" spans="1:15" x14ac:dyDescent="0.55000000000000004">
      <c r="A68" s="89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0</v>
      </c>
      <c r="I68" s="55">
        <f>IFERROR(VLOOKUP($A68, ワクチン高齢者等!$A:$G, I$4, FALSE), 0)</f>
        <v>0</v>
      </c>
      <c r="J68" s="55">
        <f>IFERROR(VLOOKUP($A68, ワクチン高齢者等!$A:$G, J$4, FALSE), 0)</f>
        <v>0</v>
      </c>
      <c r="K68" s="55">
        <f>IFERROR(VLOOKUP($A68, ワクチン高齢者等!$A:$G, K$4, FALSE), 0)</f>
        <v>0</v>
      </c>
      <c r="L68" s="55">
        <f>IFERROR(VLOOKUP($A68, ワクチン高齢者等!$A:$G, L$4, FALSE), 0)</f>
        <v>0</v>
      </c>
      <c r="M68" s="57">
        <f t="shared" si="0"/>
        <v>44359</v>
      </c>
      <c r="N68" s="56">
        <f t="shared" si="1"/>
        <v>0</v>
      </c>
      <c r="O68" s="56">
        <f t="shared" si="2"/>
        <v>0</v>
      </c>
    </row>
    <row r="69" spans="1:15" x14ac:dyDescent="0.55000000000000004">
      <c r="A69" s="89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0</v>
      </c>
      <c r="I69" s="55">
        <f>IFERROR(VLOOKUP($A69, ワクチン高齢者等!$A:$G, I$4, FALSE), 0)</f>
        <v>0</v>
      </c>
      <c r="J69" s="55">
        <f>IFERROR(VLOOKUP($A69, ワクチン高齢者等!$A:$G, J$4, FALSE), 0)</f>
        <v>0</v>
      </c>
      <c r="K69" s="55">
        <f>IFERROR(VLOOKUP($A69, ワクチン高齢者等!$A:$G, K$4, FALSE), 0)</f>
        <v>0</v>
      </c>
      <c r="L69" s="55">
        <f>IFERROR(VLOOKUP($A69, ワクチン高齢者等!$A:$G, L$4, FALSE), 0)</f>
        <v>0</v>
      </c>
      <c r="M69" s="57">
        <f t="shared" si="0"/>
        <v>44360</v>
      </c>
      <c r="N69" s="56">
        <f t="shared" si="1"/>
        <v>0</v>
      </c>
      <c r="O69" s="56">
        <f t="shared" si="2"/>
        <v>0</v>
      </c>
    </row>
    <row r="70" spans="1:15" x14ac:dyDescent="0.55000000000000004">
      <c r="A70" s="89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0"/>
        <v>44361</v>
      </c>
      <c r="N70" s="56">
        <f t="shared" si="1"/>
        <v>0</v>
      </c>
      <c r="O70" s="56">
        <f t="shared" si="2"/>
        <v>0</v>
      </c>
    </row>
    <row r="71" spans="1:15" x14ac:dyDescent="0.55000000000000004">
      <c r="A71" s="89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0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89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89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89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89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89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89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89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9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9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9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9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9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9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9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9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9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9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9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9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9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9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9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9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9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9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9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9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9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9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9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9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9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9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9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9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9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9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9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9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9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9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9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9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9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9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9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9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9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9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9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9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9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9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9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9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9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9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9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9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9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9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9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9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9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9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9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9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9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9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9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9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9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9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9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9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9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9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9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9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9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9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9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9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9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9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9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9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9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9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9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9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9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9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9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9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9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9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9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9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9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9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9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9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9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9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9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9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9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9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9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9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9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9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9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9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9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9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9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9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9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9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9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9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9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9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9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9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9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9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9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9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9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9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9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9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9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9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9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9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9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9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9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9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9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9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9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9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9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9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9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9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9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9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9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9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9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9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9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9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9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9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9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9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9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9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9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9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9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9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9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9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9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9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9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9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9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9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9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9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9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9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9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9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9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9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9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9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9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9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9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9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9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9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9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9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9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9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9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9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7" t="s">
        <v>146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44360</v>
      </c>
      <c r="B3" s="26" t="s">
        <v>153</v>
      </c>
      <c r="C3" s="26">
        <f>IF(D21="", "", D21)</f>
        <v>770791</v>
      </c>
      <c r="D3" s="26">
        <f>IF(C21="", "", C21)</f>
        <v>14677832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31250</v>
      </c>
      <c r="I3" s="26" t="str">
        <f t="shared" si="1"/>
        <v/>
      </c>
      <c r="J3" s="26">
        <f t="shared" si="1"/>
        <v>852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724762</v>
      </c>
      <c r="N3" s="26">
        <f t="shared" si="2"/>
        <v>14028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44360</v>
      </c>
      <c r="B4" s="26" t="s">
        <v>154</v>
      </c>
      <c r="C4" s="26">
        <f>IF(D22="", "", D22)</f>
        <v>3016</v>
      </c>
      <c r="D4" s="26">
        <f>IF(C22="", "", C22)</f>
        <v>725161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58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2953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7" t="s">
        <v>156</v>
      </c>
      <c r="B7" s="107"/>
      <c r="C7" s="107"/>
      <c r="D7" s="107"/>
      <c r="E7" s="107"/>
      <c r="F7" s="107"/>
      <c r="G7" s="107"/>
      <c r="H7" s="107"/>
      <c r="I7" s="107"/>
      <c r="M7" s="51"/>
      <c r="O7" s="27"/>
      <c r="P7" s="27"/>
    </row>
    <row r="8" spans="1:17" x14ac:dyDescent="0.55000000000000004">
      <c r="A8" s="107" t="s">
        <v>294</v>
      </c>
      <c r="B8" s="107"/>
      <c r="C8" s="107"/>
      <c r="D8" s="107"/>
      <c r="E8" s="107"/>
      <c r="F8" s="107"/>
      <c r="G8" s="107"/>
      <c r="H8" s="107"/>
      <c r="I8" s="10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13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7" t="s">
        <v>157</v>
      </c>
      <c r="D10" s="107"/>
      <c r="E10" s="107" t="s">
        <v>158</v>
      </c>
      <c r="F10" s="107"/>
      <c r="G10" s="107" t="s">
        <v>159</v>
      </c>
      <c r="H10" s="107" t="s">
        <v>160</v>
      </c>
      <c r="I10" s="10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7"/>
      <c r="H11" s="107"/>
      <c r="I11" s="111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14677832</v>
      </c>
      <c r="D12" s="49">
        <v>770791</v>
      </c>
      <c r="E12" s="49">
        <v>31250</v>
      </c>
      <c r="F12" s="49">
        <v>852</v>
      </c>
      <c r="G12" s="49">
        <v>724762</v>
      </c>
      <c r="H12" s="49">
        <v>14028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725161</v>
      </c>
      <c r="D13" s="49">
        <v>3016</v>
      </c>
      <c r="E13" s="49">
        <v>58</v>
      </c>
      <c r="F13" s="49">
        <v>0</v>
      </c>
      <c r="G13" s="49">
        <v>2953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15403822</v>
      </c>
      <c r="D15" s="48">
        <f t="shared" si="3"/>
        <v>773822</v>
      </c>
      <c r="E15" s="48">
        <f t="shared" si="3"/>
        <v>31308</v>
      </c>
      <c r="F15" s="48">
        <f t="shared" si="3"/>
        <v>852</v>
      </c>
      <c r="G15" s="48">
        <f t="shared" si="3"/>
        <v>727730</v>
      </c>
      <c r="H15" s="48">
        <f t="shared" si="3"/>
        <v>14033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7" t="s">
        <v>157</v>
      </c>
      <c r="D18" s="111"/>
      <c r="E18" s="107" t="s">
        <v>169</v>
      </c>
      <c r="F18" s="111"/>
      <c r="G18" s="111"/>
      <c r="H18" s="107" t="s">
        <v>170</v>
      </c>
      <c r="I18" s="111"/>
      <c r="J18" s="111"/>
      <c r="K18" s="111"/>
      <c r="L18" s="111"/>
      <c r="M18" s="111"/>
      <c r="N18" s="111"/>
      <c r="O18" s="111"/>
      <c r="P18" s="111"/>
    </row>
    <row r="19" spans="1:16" x14ac:dyDescent="0.55000000000000004">
      <c r="C19" s="111"/>
      <c r="D19" s="111"/>
      <c r="E19" s="111"/>
      <c r="F19" s="111"/>
      <c r="G19" s="111"/>
      <c r="H19" s="107" t="s">
        <v>158</v>
      </c>
      <c r="I19" s="111"/>
      <c r="J19" s="111"/>
      <c r="K19" s="111"/>
      <c r="L19" s="111"/>
      <c r="M19" s="111"/>
      <c r="N19" s="111"/>
      <c r="O19" s="107" t="s">
        <v>159</v>
      </c>
      <c r="P19" s="10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1"/>
      <c r="P20" s="111"/>
    </row>
    <row r="21" spans="1:16" x14ac:dyDescent="0.55000000000000004">
      <c r="B21" s="26" t="s">
        <v>166</v>
      </c>
      <c r="C21" s="28">
        <f t="shared" ref="C21:D23" si="4">C12</f>
        <v>14677832</v>
      </c>
      <c r="D21" s="28">
        <f t="shared" si="4"/>
        <v>770791</v>
      </c>
      <c r="E21" s="3"/>
      <c r="F21" s="3"/>
      <c r="G21" s="3"/>
      <c r="H21" s="3"/>
      <c r="I21" s="28">
        <f>E12</f>
        <v>31250</v>
      </c>
      <c r="J21" s="3"/>
      <c r="K21" s="28">
        <f>F12</f>
        <v>852</v>
      </c>
      <c r="L21" s="3"/>
      <c r="M21" s="3"/>
      <c r="N21" s="16">
        <f>G21</f>
        <v>0</v>
      </c>
      <c r="O21" s="28">
        <f t="shared" ref="O21:P23" si="5">G12</f>
        <v>724762</v>
      </c>
      <c r="P21" s="28">
        <f t="shared" si="5"/>
        <v>14028</v>
      </c>
    </row>
    <row r="22" spans="1:16" x14ac:dyDescent="0.55000000000000004">
      <c r="B22" s="26" t="s">
        <v>167</v>
      </c>
      <c r="C22" s="28">
        <f t="shared" si="4"/>
        <v>725161</v>
      </c>
      <c r="D22" s="28">
        <f t="shared" si="4"/>
        <v>3016</v>
      </c>
      <c r="E22" s="3"/>
      <c r="F22" s="3"/>
      <c r="G22" s="3"/>
      <c r="H22" s="3"/>
      <c r="I22" s="28">
        <f>E13</f>
        <v>58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2953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15403822</v>
      </c>
      <c r="D24" s="26">
        <f t="shared" si="6"/>
        <v>773822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31308</v>
      </c>
      <c r="J24" s="26">
        <f t="shared" si="6"/>
        <v>0</v>
      </c>
      <c r="K24" s="26">
        <f t="shared" si="6"/>
        <v>852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727730</v>
      </c>
      <c r="P24" s="26">
        <f t="shared" si="6"/>
        <v>14033</v>
      </c>
    </row>
    <row r="26" spans="1:16" x14ac:dyDescent="0.55000000000000004">
      <c r="F26" s="107" t="s">
        <v>278</v>
      </c>
      <c r="G26" s="111"/>
      <c r="H26" s="111"/>
      <c r="I26" s="111"/>
      <c r="J26" s="111"/>
      <c r="K26" s="111"/>
    </row>
    <row r="27" spans="1:16" x14ac:dyDescent="0.55000000000000004">
      <c r="E27" s="26" t="s">
        <v>291</v>
      </c>
      <c r="F27" s="110" t="s">
        <v>280</v>
      </c>
      <c r="G27" s="110"/>
      <c r="H27" s="110"/>
      <c r="I27" s="110"/>
      <c r="J27" s="110"/>
      <c r="K27" s="110"/>
      <c r="L27" s="110"/>
    </row>
    <row r="29" spans="1:16" x14ac:dyDescent="0.55000000000000004">
      <c r="F29" s="107" t="s">
        <v>286</v>
      </c>
      <c r="G29" s="107"/>
      <c r="H29" s="107"/>
      <c r="I29" s="107"/>
      <c r="J29" s="107"/>
      <c r="K29" s="107"/>
      <c r="L29" s="107"/>
    </row>
    <row r="30" spans="1:16" x14ac:dyDescent="0.55000000000000004">
      <c r="F30" s="110" t="s">
        <v>281</v>
      </c>
      <c r="G30" s="110"/>
      <c r="H30" s="110"/>
      <c r="I30" s="110"/>
      <c r="J30" s="110"/>
      <c r="K30" s="110"/>
      <c r="L30" s="110"/>
      <c r="M30" s="110"/>
      <c r="N30" s="11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7" t="s">
        <v>293</v>
      </c>
      <c r="H32" s="107"/>
      <c r="I32" s="107"/>
      <c r="J32" s="107"/>
      <c r="K32" s="107"/>
      <c r="L32" s="107"/>
    </row>
    <row r="33" spans="6:14" x14ac:dyDescent="0.55000000000000004">
      <c r="F33" s="107" t="s">
        <v>288</v>
      </c>
      <c r="G33" s="107"/>
      <c r="H33" s="107"/>
      <c r="I33" s="107"/>
      <c r="J33" s="107"/>
      <c r="K33" s="107"/>
      <c r="L33" s="107"/>
      <c r="M33" s="107"/>
      <c r="N33" s="10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7" t="s">
        <v>177</v>
      </c>
      <c r="B1" s="107"/>
      <c r="C1" s="107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12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44359</v>
      </c>
      <c r="C5" s="30" t="s">
        <v>7</v>
      </c>
      <c r="D5" s="40">
        <f>IFERROR(INT(TRIM(SUBSTITUTE(VLOOKUP($A5&amp;"*",各都道府県の状況!$A:$I,D$3,FALSE), "※5", ""))), "")</f>
        <v>40390</v>
      </c>
      <c r="E5" s="40">
        <f>IFERROR(INT(TRIM(SUBSTITUTE(VLOOKUP($A5&amp;"*",各都道府県の状況!$A:$I,E$3,FALSE), "※5", ""))), "")</f>
        <v>731750</v>
      </c>
      <c r="F5" s="40">
        <f>IFERROR(INT(TRIM(SUBSTITUTE(VLOOKUP($A5&amp;"*",各都道府県の状況!$A:$I,F$3,FALSE), "※5", ""))), "")</f>
        <v>34653</v>
      </c>
      <c r="G5" s="40">
        <f>IFERROR(INT(TRIM(SUBSTITUTE(VLOOKUP($A5&amp;"*",各都道府県の状況!$A:$I,G$3,FALSE), "※5", ""))), "")</f>
        <v>1284</v>
      </c>
      <c r="H5" s="40">
        <f>IFERROR(INT(TRIM(SUBSTITUTE(VLOOKUP($A5&amp;"*",各都道府県の状況!$A:$I,H$3,FALSE), "※5", ""))), "")</f>
        <v>4572</v>
      </c>
      <c r="I5" s="40">
        <f>IFERROR(INT(TRIM(SUBSTITUTE(VLOOKUP($A5&amp;"*",各都道府県の状況!$A:$I,I$3,FALSE), "※5", ""))), "")</f>
        <v>35</v>
      </c>
      <c r="J5" s="2"/>
    </row>
    <row r="6" spans="1:10" x14ac:dyDescent="0.55000000000000004">
      <c r="A6" s="12" t="s">
        <v>182</v>
      </c>
      <c r="B6" s="13">
        <f t="shared" si="0"/>
        <v>44359</v>
      </c>
      <c r="C6" s="30" t="s">
        <v>11</v>
      </c>
      <c r="D6" s="40">
        <f>IFERROR(INT(TRIM(SUBSTITUTE(VLOOKUP($A6&amp;"*",各都道府県の状況!$A:$I,D$3,FALSE), "※5", ""))), "")</f>
        <v>2447</v>
      </c>
      <c r="E6" s="40">
        <f>IFERROR(INT(TRIM(SUBSTITUTE(VLOOKUP($A6&amp;"*",各都道府県の状況!$A:$I,E$3,FALSE), "※5", ""))), "")</f>
        <v>47732</v>
      </c>
      <c r="F6" s="40">
        <f>IFERROR(INT(TRIM(SUBSTITUTE(VLOOKUP($A6&amp;"*",各都道府県の状況!$A:$I,F$3,FALSE), "※5", ""))), "")</f>
        <v>2328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89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44359</v>
      </c>
      <c r="C7" s="30" t="s">
        <v>12</v>
      </c>
      <c r="D7" s="40">
        <f>IFERROR(INT(TRIM(SUBSTITUTE(VLOOKUP($A7&amp;"*",各都道府県の状況!$A:$I,D$3,FALSE), "※5", ""))), "")</f>
        <v>1580</v>
      </c>
      <c r="E7" s="40">
        <f>IFERROR(INT(TRIM(SUBSTITUTE(VLOOKUP($A7&amp;"*",各都道府県の状況!$A:$I,E$3,FALSE), "※5", ""))), "")</f>
        <v>79746</v>
      </c>
      <c r="F7" s="40">
        <f>IFERROR(INT(TRIM(SUBSTITUTE(VLOOKUP($A7&amp;"*",各都道府県の状況!$A:$I,F$3,FALSE), "※5", ""))), "")</f>
        <v>1414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120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44359</v>
      </c>
      <c r="C8" s="30" t="s">
        <v>13</v>
      </c>
      <c r="D8" s="40">
        <f>IFERROR(INT(TRIM(SUBSTITUTE(VLOOKUP($A8&amp;"*",各都道府県の状況!$A:$I,D$3,FALSE), "※5", ""))), "")</f>
        <v>9023</v>
      </c>
      <c r="E8" s="40">
        <f>IFERROR(INT(TRIM(SUBSTITUTE(VLOOKUP($A8&amp;"*",各都道府県の状況!$A:$I,E$3,FALSE), "※5", ""))), "")</f>
        <v>150890</v>
      </c>
      <c r="F8" s="40">
        <f>IFERROR(INT(TRIM(SUBSTITUTE(VLOOKUP($A8&amp;"*",各都道府県の状況!$A:$I,F$3,FALSE), "※5", ""))), "")</f>
        <v>8791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141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44359</v>
      </c>
      <c r="C9" s="30" t="s">
        <v>14</v>
      </c>
      <c r="D9" s="40">
        <f>IFERROR(INT(TRIM(SUBSTITUTE(VLOOKUP($A9&amp;"*",各都道府県の状況!$A:$I,D$3,FALSE), "※5", ""))), "")</f>
        <v>762</v>
      </c>
      <c r="E9" s="40">
        <f>IFERROR(INT(TRIM(SUBSTITUTE(VLOOKUP($A9&amp;"*",各都道府県の状況!$A:$I,E$3,FALSE), "※5", ""))), "")</f>
        <v>14046</v>
      </c>
      <c r="F9" s="40">
        <f>IFERROR(INT(TRIM(SUBSTITUTE(VLOOKUP($A9&amp;"*",各都道府県の状況!$A:$I,F$3,FALSE), "※5", ""))), "")</f>
        <v>727</v>
      </c>
      <c r="G9" s="40">
        <f>IFERROR(INT(TRIM(SUBSTITUTE(VLOOKUP($A9&amp;"*",各都道府県の状況!$A:$I,G$3,FALSE), "※5", ""))), "")</f>
        <v>19</v>
      </c>
      <c r="H9" s="40">
        <f>IFERROR(INT(TRIM(SUBSTITUTE(VLOOKUP($A9&amp;"*",各都道府県の状況!$A:$I,H$3,FALSE), "※5", ""))), "")</f>
        <v>16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44359</v>
      </c>
      <c r="C10" s="30" t="s">
        <v>15</v>
      </c>
      <c r="D10" s="40">
        <f>IFERROR(INT(TRIM(SUBSTITUTE(VLOOKUP($A10&amp;"*",各都道府県の状況!$A:$I,D$3,FALSE), "※5", ""))), "")</f>
        <v>2007</v>
      </c>
      <c r="E10" s="40">
        <f>IFERROR(INT(TRIM(SUBSTITUTE(VLOOKUP($A10&amp;"*",各都道府県の状況!$A:$I,E$3,FALSE), "※5", ""))), "")</f>
        <v>61862</v>
      </c>
      <c r="F10" s="40">
        <f>IFERROR(INT(TRIM(SUBSTITUTE(VLOOKUP($A10&amp;"*",各都道府県の状況!$A:$I,F$3,FALSE), "※5", ""))), "")</f>
        <v>1903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58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44359</v>
      </c>
      <c r="C11" s="30" t="s">
        <v>16</v>
      </c>
      <c r="D11" s="40">
        <f>IFERROR(INT(TRIM(SUBSTITUTE(VLOOKUP($A11&amp;"*",各都道府県の状況!$A:$I,D$3,FALSE), "※5", ""))), "")</f>
        <v>4701</v>
      </c>
      <c r="E11" s="40">
        <f>IFERROR(INT(TRIM(SUBSTITUTE(VLOOKUP($A11&amp;"*",各都道府県の状況!$A:$I,E$3,FALSE), "※5", ""))), "")</f>
        <v>261499</v>
      </c>
      <c r="F11" s="40">
        <f>IFERROR(INT(TRIM(SUBSTITUTE(VLOOKUP($A11&amp;"*",各都道府県の状況!$A:$I,F$3,FALSE), "※5", ""))), "")</f>
        <v>4428</v>
      </c>
      <c r="G11" s="40">
        <f>IFERROR(INT(TRIM(SUBSTITUTE(VLOOKUP($A11&amp;"*",各都道府県の状況!$A:$I,G$3,FALSE), "※5", ""))), "")</f>
        <v>155</v>
      </c>
      <c r="H11" s="40">
        <f>IFERROR(INT(TRIM(SUBSTITUTE(VLOOKUP($A11&amp;"*",各都道府県の状況!$A:$I,H$3,FALSE), "※5", ""))), "")</f>
        <v>118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44359</v>
      </c>
      <c r="C12" s="30" t="s">
        <v>17</v>
      </c>
      <c r="D12" s="40">
        <f>IFERROR(INT(TRIM(SUBSTITUTE(VLOOKUP($A12&amp;"*",各都道府県の状況!$A:$I,D$3,FALSE), "※5", ""))), "")</f>
        <v>10111</v>
      </c>
      <c r="E12" s="40">
        <f>IFERROR(INT(TRIM(SUBSTITUTE(VLOOKUP($A12&amp;"*",各都道府県の状況!$A:$I,E$3,FALSE), "※5", ""))), "")</f>
        <v>32980</v>
      </c>
      <c r="F12" s="40">
        <f>IFERROR(INT(TRIM(SUBSTITUTE(VLOOKUP($A12&amp;"*",各都道府県の状況!$A:$I,F$3,FALSE), "※5", ""))), "")</f>
        <v>9635</v>
      </c>
      <c r="G12" s="40">
        <f>IFERROR(INT(TRIM(SUBSTITUTE(VLOOKUP($A12&amp;"*",各都道府県の状況!$A:$I,G$3,FALSE), "※5", ""))), "")</f>
        <v>157</v>
      </c>
      <c r="H12" s="40">
        <f>IFERROR(INT(TRIM(SUBSTITUTE(VLOOKUP($A12&amp;"*",各都道府県の状況!$A:$I,H$3,FALSE), "※5", ""))), "")</f>
        <v>319</v>
      </c>
      <c r="I12" s="40">
        <f>IFERROR(INT(TRIM(SUBSTITUTE(VLOOKUP($A12&amp;"*",各都道府県の状況!$A:$I,I$3,FALSE), "※5", ""))), "")</f>
        <v>11</v>
      </c>
    </row>
    <row r="13" spans="1:10" x14ac:dyDescent="0.55000000000000004">
      <c r="A13" s="12" t="s">
        <v>189</v>
      </c>
      <c r="B13" s="13">
        <f t="shared" si="0"/>
        <v>44359</v>
      </c>
      <c r="C13" s="30" t="s">
        <v>18</v>
      </c>
      <c r="D13" s="40">
        <f>IFERROR(INT(TRIM(SUBSTITUTE(VLOOKUP($A13&amp;"*",各都道府県の状況!$A:$I,D$3,FALSE), "※5", ""))), "")</f>
        <v>6663</v>
      </c>
      <c r="E13" s="40">
        <f>IFERROR(INT(TRIM(SUBSTITUTE(VLOOKUP($A13&amp;"*",各都道府県の状況!$A:$I,E$3,FALSE), "※5", ""))), "")</f>
        <v>274337</v>
      </c>
      <c r="F13" s="40">
        <f>IFERROR(INT(TRIM(SUBSTITUTE(VLOOKUP($A13&amp;"*",各都道府県の状況!$A:$I,F$3,FALSE), "※5", ""))), "")</f>
        <v>6322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261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44359</v>
      </c>
      <c r="C14" s="30" t="s">
        <v>19</v>
      </c>
      <c r="D14" s="40">
        <f>IFERROR(INT(TRIM(SUBSTITUTE(VLOOKUP($A14&amp;"*",各都道府県の状況!$A:$I,D$3,FALSE), "※5", ""))), "")</f>
        <v>7976</v>
      </c>
      <c r="E14" s="40">
        <f>IFERROR(INT(TRIM(SUBSTITUTE(VLOOKUP($A14&amp;"*",各都道府県の状況!$A:$I,E$3,FALSE), "※5", ""))), "")</f>
        <v>182168</v>
      </c>
      <c r="F14" s="40">
        <f>IFERROR(INT(TRIM(SUBSTITUTE(VLOOKUP($A14&amp;"*",各都道府県の状況!$A:$I,F$3,FALSE), "※5", ""))), "")</f>
        <v>7675</v>
      </c>
      <c r="G14" s="40">
        <f>IFERROR(INT(TRIM(SUBSTITUTE(VLOOKUP($A14&amp;"*",各都道府県の状況!$A:$I,G$3,FALSE), "※5", ""))), "")</f>
        <v>148</v>
      </c>
      <c r="H14" s="40">
        <f>IFERROR(INT(TRIM(SUBSTITUTE(VLOOKUP($A14&amp;"*",各都道府県の状況!$A:$I,H$3,FALSE), "※5", ""))), "")</f>
        <v>153</v>
      </c>
      <c r="I14" s="40">
        <f>IFERROR(INT(TRIM(SUBSTITUTE(VLOOKUP($A14&amp;"*",各都道府県の状況!$A:$I,I$3,FALSE), "※5", ""))), "")</f>
        <v>8</v>
      </c>
    </row>
    <row r="15" spans="1:10" x14ac:dyDescent="0.55000000000000004">
      <c r="A15" s="12" t="s">
        <v>191</v>
      </c>
      <c r="B15" s="13">
        <f t="shared" si="0"/>
        <v>44359</v>
      </c>
      <c r="C15" s="30" t="s">
        <v>20</v>
      </c>
      <c r="D15" s="40">
        <f>IFERROR(INT(TRIM(SUBSTITUTE(VLOOKUP($A15&amp;"*",各都道府県の状況!$A:$I,D$3,FALSE), "※5", ""))), "")</f>
        <v>44975</v>
      </c>
      <c r="E15" s="40">
        <f>IFERROR(INT(TRIM(SUBSTITUTE(VLOOKUP($A15&amp;"*",各都道府県の状況!$A:$I,E$3,FALSE), "※5", ""))), "")</f>
        <v>917669</v>
      </c>
      <c r="F15" s="40">
        <f>IFERROR(INT(TRIM(SUBSTITUTE(VLOOKUP($A15&amp;"*",各都道府県の状況!$A:$I,F$3,FALSE), "※5", ""))), "")</f>
        <v>43051</v>
      </c>
      <c r="G15" s="40">
        <f>IFERROR(INT(TRIM(SUBSTITUTE(VLOOKUP($A15&amp;"*",各都道府県の状況!$A:$I,G$3,FALSE), "※5", ""))), "")</f>
        <v>814</v>
      </c>
      <c r="H15" s="40">
        <f>IFERROR(INT(TRIM(SUBSTITUTE(VLOOKUP($A15&amp;"*",各都道府県の状況!$A:$I,H$3,FALSE), "※5", ""))), "")</f>
        <v>1110</v>
      </c>
      <c r="I15" s="40">
        <f>IFERROR(INT(TRIM(SUBSTITUTE(VLOOKUP($A15&amp;"*",各都道府県の状況!$A:$I,I$3,FALSE), "※5", ""))), "")</f>
        <v>34</v>
      </c>
    </row>
    <row r="16" spans="1:10" x14ac:dyDescent="0.55000000000000004">
      <c r="A16" s="12" t="s">
        <v>192</v>
      </c>
      <c r="B16" s="13">
        <f t="shared" si="0"/>
        <v>44359</v>
      </c>
      <c r="C16" s="30" t="s">
        <v>21</v>
      </c>
      <c r="D16" s="40">
        <f>IFERROR(INT(TRIM(SUBSTITUTE(VLOOKUP($A16&amp;"*",各都道府県の状況!$A:$I,D$3,FALSE), "※5", ""))), "")</f>
        <v>38299</v>
      </c>
      <c r="E16" s="40">
        <f>IFERROR(INT(TRIM(SUBSTITUTE(VLOOKUP($A16&amp;"*",各都道府県の状況!$A:$I,E$3,FALSE), "※5", ""))), "")</f>
        <v>641726</v>
      </c>
      <c r="F16" s="40">
        <f>IFERROR(INT(TRIM(SUBSTITUTE(VLOOKUP($A16&amp;"*",各都道府県の状況!$A:$I,F$3,FALSE), "※5", ""))), "")</f>
        <v>36647</v>
      </c>
      <c r="G16" s="40">
        <f>IFERROR(INT(TRIM(SUBSTITUTE(VLOOKUP($A16&amp;"*",各都道府県の状況!$A:$I,G$3,FALSE), "※5", ""))), "")</f>
        <v>694</v>
      </c>
      <c r="H16" s="40">
        <f>IFERROR(INT(TRIM(SUBSTITUTE(VLOOKUP($A16&amp;"*",各都道府県の状況!$A:$I,H$3,FALSE), "※5", ""))), "")</f>
        <v>958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44359</v>
      </c>
      <c r="C17" s="30" t="s">
        <v>22</v>
      </c>
      <c r="D17" s="40">
        <f>IFERROR(INT(TRIM(SUBSTITUTE(VLOOKUP($A17&amp;"*",各都道府県の状況!$A:$I,D$3,FALSE), "※5", ""))), "")</f>
        <v>166065</v>
      </c>
      <c r="E17" s="40">
        <f>IFERROR(INT(TRIM(SUBSTITUTE(VLOOKUP($A17&amp;"*",各都道府県の状況!$A:$I,E$3,FALSE), "※5", ""))), "")</f>
        <v>2381420</v>
      </c>
      <c r="F17" s="40">
        <f>IFERROR(INT(TRIM(SUBSTITUTE(VLOOKUP($A17&amp;"*",各都道府県の状況!$A:$I,F$3,FALSE), "※5", ""))), "")</f>
        <v>160244</v>
      </c>
      <c r="G17" s="40">
        <f>IFERROR(INT(TRIM(SUBSTITUTE(VLOOKUP($A17&amp;"*",各都道府県の状況!$A:$I,G$3,FALSE), "※5", ""))), "")</f>
        <v>2150</v>
      </c>
      <c r="H17" s="40">
        <f>IFERROR(INT(TRIM(SUBSTITUTE(VLOOKUP($A17&amp;"*",各都道府県の状況!$A:$I,H$3,FALSE), "※5", ""))), "")</f>
        <v>3671</v>
      </c>
      <c r="I17" s="40">
        <f>IFERROR(INT(TRIM(SUBSTITUTE(VLOOKUP($A17&amp;"*",各都道府県の状況!$A:$I,I$3,FALSE), "※5", ""))), "")</f>
        <v>46</v>
      </c>
    </row>
    <row r="18" spans="1:9" x14ac:dyDescent="0.55000000000000004">
      <c r="A18" s="12" t="s">
        <v>194</v>
      </c>
      <c r="B18" s="13">
        <f t="shared" si="0"/>
        <v>44359</v>
      </c>
      <c r="C18" s="30" t="s">
        <v>23</v>
      </c>
      <c r="D18" s="40">
        <f>IFERROR(INT(TRIM(SUBSTITUTE(VLOOKUP($A18&amp;"*",各都道府県の状況!$A:$I,D$3,FALSE), "※5", ""))), "")</f>
        <v>64025</v>
      </c>
      <c r="E18" s="40">
        <f>IFERROR(INT(TRIM(SUBSTITUTE(VLOOKUP($A18&amp;"*",各都道府県の状況!$A:$I,E$3,FALSE), "※5", ""))), "")</f>
        <v>972090</v>
      </c>
      <c r="F18" s="40">
        <f>IFERROR(INT(TRIM(SUBSTITUTE(VLOOKUP($A18&amp;"*",各都道府県の状況!$A:$I,F$3,FALSE), "※5", ""))), "")</f>
        <v>61328</v>
      </c>
      <c r="G18" s="40">
        <f>IFERROR(INT(TRIM(SUBSTITUTE(VLOOKUP($A18&amp;"*",各都道府県の状況!$A:$I,G$3,FALSE), "※5", ""))), "")</f>
        <v>924</v>
      </c>
      <c r="H18" s="40">
        <f>IFERROR(INT(TRIM(SUBSTITUTE(VLOOKUP($A18&amp;"*",各都道府県の状況!$A:$I,H$3,FALSE), "※5", ""))), "")</f>
        <v>1773</v>
      </c>
      <c r="I18" s="40">
        <f>IFERROR(INT(TRIM(SUBSTITUTE(VLOOKUP($A18&amp;"*",各都道府県の状況!$A:$I,I$3,FALSE), "※5", ""))), "")</f>
        <v>48</v>
      </c>
    </row>
    <row r="19" spans="1:9" x14ac:dyDescent="0.55000000000000004">
      <c r="A19" s="12" t="s">
        <v>195</v>
      </c>
      <c r="B19" s="13">
        <f t="shared" si="0"/>
        <v>44359</v>
      </c>
      <c r="C19" s="30" t="s">
        <v>24</v>
      </c>
      <c r="D19" s="40">
        <f>IFERROR(INT(TRIM(SUBSTITUTE(VLOOKUP($A19&amp;"*",各都道府県の状況!$A:$I,D$3,FALSE), "※5", ""))), "")</f>
        <v>3357</v>
      </c>
      <c r="E19" s="40">
        <f>IFERROR(INT(TRIM(SUBSTITUTE(VLOOKUP($A19&amp;"*",各都道府県の状況!$A:$I,E$3,FALSE), "※5", ""))), "")</f>
        <v>154556</v>
      </c>
      <c r="F19" s="40">
        <f>IFERROR(INT(TRIM(SUBSTITUTE(VLOOKUP($A19&amp;"*",各都道府県の状況!$A:$I,F$3,FALSE), "※5", ""))), "")</f>
        <v>3157</v>
      </c>
      <c r="G19" s="40">
        <f>IFERROR(INT(TRIM(SUBSTITUTE(VLOOKUP($A19&amp;"*",各都道府県の状況!$A:$I,G$3,FALSE), "※5", ""))), "")</f>
        <v>46</v>
      </c>
      <c r="H19" s="40">
        <f>IFERROR(INT(TRIM(SUBSTITUTE(VLOOKUP($A19&amp;"*",各都道府県の状況!$A:$I,H$3,FALSE), "※5", ""))), "")</f>
        <v>154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44359</v>
      </c>
      <c r="C20" s="30" t="s">
        <v>25</v>
      </c>
      <c r="D20" s="40">
        <f>IFERROR(INT(TRIM(SUBSTITUTE(VLOOKUP($A20&amp;"*",各都道府県の状況!$A:$I,D$3,FALSE), "※5", ""))), "")</f>
        <v>1954</v>
      </c>
      <c r="E20" s="40">
        <f>IFERROR(INT(TRIM(SUBSTITUTE(VLOOKUP($A20&amp;"*",各都道府県の状況!$A:$I,E$3,FALSE), "※5", ""))), "")</f>
        <v>68443</v>
      </c>
      <c r="F20" s="40">
        <f>IFERROR(INT(TRIM(SUBSTITUTE(VLOOKUP($A20&amp;"*",各都道府県の状況!$A:$I,F$3,FALSE), "※5", ""))), "")</f>
        <v>1843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74</v>
      </c>
      <c r="I20" s="40">
        <f>IFERROR(INT(TRIM(SUBSTITUTE(VLOOKUP($A20&amp;"*",各都道府県の状況!$A:$I,I$3,FALSE), "※5", ""))), "")</f>
        <v>5</v>
      </c>
    </row>
    <row r="21" spans="1:9" x14ac:dyDescent="0.55000000000000004">
      <c r="A21" s="12" t="s">
        <v>197</v>
      </c>
      <c r="B21" s="13">
        <f t="shared" si="0"/>
        <v>44359</v>
      </c>
      <c r="C21" s="30" t="s">
        <v>26</v>
      </c>
      <c r="D21" s="40">
        <f>IFERROR(INT(TRIM(SUBSTITUTE(VLOOKUP($A21&amp;"*",各都道府県の状況!$A:$I,D$3,FALSE), "※5", ""))), "")</f>
        <v>3869</v>
      </c>
      <c r="E21" s="40">
        <f>IFERROR(INT(TRIM(SUBSTITUTE(VLOOKUP($A21&amp;"*",各都道府県の状況!$A:$I,E$3,FALSE), "※5", ""))), "")</f>
        <v>110969</v>
      </c>
      <c r="F21" s="40">
        <f>IFERROR(INT(TRIM(SUBSTITUTE(VLOOKUP($A21&amp;"*",各都道府県の状況!$A:$I,F$3,FALSE), "※5", ""))), "")</f>
        <v>3633</v>
      </c>
      <c r="G21" s="40">
        <f>IFERROR(INT(TRIM(SUBSTITUTE(VLOOKUP($A21&amp;"*",各都道府県の状況!$A:$I,G$3,FALSE), "※5", ""))), "")</f>
        <v>111</v>
      </c>
      <c r="H21" s="40">
        <f>IFERROR(INT(TRIM(SUBSTITUTE(VLOOKUP($A21&amp;"*",各都道府県の状況!$A:$I,H$3,FALSE), "※5", ""))), "")</f>
        <v>122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44359</v>
      </c>
      <c r="C22" s="30" t="s">
        <v>27</v>
      </c>
      <c r="D22" s="40">
        <f>IFERROR(INT(TRIM(SUBSTITUTE(VLOOKUP($A22&amp;"*",各都道府県の状況!$A:$I,D$3,FALSE), "※5", ""))), "")</f>
        <v>1062</v>
      </c>
      <c r="E22" s="40">
        <f>IFERROR(INT(TRIM(SUBSTITUTE(VLOOKUP($A22&amp;"*",各都道府県の状況!$A:$I,E$3,FALSE), "※5", ""))), "")</f>
        <v>61201</v>
      </c>
      <c r="F22" s="40">
        <f>IFERROR(INT(TRIM(SUBSTITUTE(VLOOKUP($A22&amp;"*",各都道府県の状況!$A:$I,F$3,FALSE), "※5", ""))), "")</f>
        <v>1011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44359</v>
      </c>
      <c r="C23" s="30" t="s">
        <v>28</v>
      </c>
      <c r="D23" s="40">
        <f>IFERROR(INT(TRIM(SUBSTITUTE(VLOOKUP($A23&amp;"*",各都道府県の状況!$A:$I,D$3,FALSE), "※5", ""))), "")</f>
        <v>1777</v>
      </c>
      <c r="E23" s="40">
        <f>IFERROR(INT(TRIM(SUBSTITUTE(VLOOKUP($A23&amp;"*",各都道府県の状況!$A:$I,E$3,FALSE), "※5", ""))), "")</f>
        <v>47764</v>
      </c>
      <c r="F23" s="40">
        <f>IFERROR(INT(TRIM(SUBSTITUTE(VLOOKUP($A23&amp;"*",各都道府県の状況!$A:$I,F$3,FALSE), "※5", ""))), "")</f>
        <v>1537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220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44359</v>
      </c>
      <c r="C24" s="30" t="s">
        <v>29</v>
      </c>
      <c r="D24" s="40">
        <f>IFERROR(INT(TRIM(SUBSTITUTE(VLOOKUP($A24&amp;"*",各都道府県の状況!$A:$I,D$3,FALSE), "※5", ""))), "")</f>
        <v>4930</v>
      </c>
      <c r="E24" s="40">
        <f>IFERROR(INT(TRIM(SUBSTITUTE(VLOOKUP($A24&amp;"*",各都道府県の状況!$A:$I,E$3,FALSE), "※5", ""))), "")</f>
        <v>189515</v>
      </c>
      <c r="F24" s="40">
        <f>IFERROR(INT(TRIM(SUBSTITUTE(VLOOKUP($A24&amp;"*",各都道府県の状況!$A:$I,F$3,FALSE), "※5", ""))), "")</f>
        <v>4785</v>
      </c>
      <c r="G24" s="40">
        <f>IFERROR(INT(TRIM(SUBSTITUTE(VLOOKUP($A24&amp;"*",各都道府県の状況!$A:$I,G$3,FALSE), "※5", ""))), "")</f>
        <v>89</v>
      </c>
      <c r="H24" s="40">
        <f>IFERROR(INT(TRIM(SUBSTITUTE(VLOOKUP($A24&amp;"*",各都道府県の状況!$A:$I,H$3,FALSE), "※5", ""))), "")</f>
        <v>126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44359</v>
      </c>
      <c r="C25" s="30" t="s">
        <v>30</v>
      </c>
      <c r="D25" s="40">
        <f>IFERROR(INT(TRIM(SUBSTITUTE(VLOOKUP($A25&amp;"*",各都道府県の状況!$A:$I,D$3,FALSE), "※5", ""))), "")</f>
        <v>9257</v>
      </c>
      <c r="E25" s="40">
        <f>IFERROR(INT(TRIM(SUBSTITUTE(VLOOKUP($A25&amp;"*",各都道府県の状況!$A:$I,E$3,FALSE), "※5", ""))), "")</f>
        <v>254848</v>
      </c>
      <c r="F25" s="40">
        <f>IFERROR(INT(TRIM(SUBSTITUTE(VLOOKUP($A25&amp;"*",各都道府県の状況!$A:$I,F$3,FALSE), "※5", ""))), "")</f>
        <v>8705</v>
      </c>
      <c r="G25" s="40">
        <f>IFERROR(INT(TRIM(SUBSTITUTE(VLOOKUP($A25&amp;"*",各都道府県の状況!$A:$I,G$3,FALSE), "※5", ""))), "")</f>
        <v>176</v>
      </c>
      <c r="H25" s="40">
        <f>IFERROR(INT(TRIM(SUBSTITUTE(VLOOKUP($A25&amp;"*",各都道府県の状況!$A:$I,H$3,FALSE), "※5", ""))), "")</f>
        <v>376</v>
      </c>
      <c r="I25" s="40">
        <f>IFERROR(INT(TRIM(SUBSTITUTE(VLOOKUP($A25&amp;"*",各都道府県の状況!$A:$I,I$3,FALSE), "※5", ""))), "")</f>
        <v>19</v>
      </c>
    </row>
    <row r="26" spans="1:9" x14ac:dyDescent="0.55000000000000004">
      <c r="A26" s="12" t="s">
        <v>202</v>
      </c>
      <c r="B26" s="13">
        <f t="shared" si="0"/>
        <v>44359</v>
      </c>
      <c r="C26" s="30" t="s">
        <v>31</v>
      </c>
      <c r="D26" s="40">
        <f>IFERROR(INT(TRIM(SUBSTITUTE(VLOOKUP($A26&amp;"*",各都道府県の状況!$A:$I,D$3,FALSE), "※5", ""))), "")</f>
        <v>8823</v>
      </c>
      <c r="E26" s="40">
        <f>IFERROR(INT(TRIM(SUBSTITUTE(VLOOKUP($A26&amp;"*",各都道府県の状況!$A:$I,E$3,FALSE), "※5", ""))), "")</f>
        <v>372339</v>
      </c>
      <c r="F26" s="40">
        <f>IFERROR(INT(TRIM(SUBSTITUTE(VLOOKUP($A26&amp;"*",各都道府県の状況!$A:$I,F$3,FALSE), "※5", ""))), "")</f>
        <v>8246</v>
      </c>
      <c r="G26" s="40">
        <f>IFERROR(INT(TRIM(SUBSTITUTE(VLOOKUP($A26&amp;"*",各都道府県の状況!$A:$I,G$3,FALSE), "※5", ""))), "")</f>
        <v>143</v>
      </c>
      <c r="H26" s="40">
        <f>IFERROR(INT(TRIM(SUBSTITUTE(VLOOKUP($A26&amp;"*",各都道府県の状況!$A:$I,H$3,FALSE), "※5", ""))), "")</f>
        <v>434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44359</v>
      </c>
      <c r="C27" s="30" t="s">
        <v>32</v>
      </c>
      <c r="D27" s="40">
        <f>IFERROR(INT(TRIM(SUBSTITUTE(VLOOKUP($A27&amp;"*",各都道府県の状況!$A:$I,D$3,FALSE), "※5", ""))), "")</f>
        <v>49593</v>
      </c>
      <c r="E27" s="40">
        <f>IFERROR(INT(TRIM(SUBSTITUTE(VLOOKUP($A27&amp;"*",各都道府県の状況!$A:$I,E$3,FALSE), "※5", ""))), "")</f>
        <v>763178</v>
      </c>
      <c r="F27" s="40">
        <f>IFERROR(INT(TRIM(SUBSTITUTE(VLOOKUP($A27&amp;"*",各都道府県の状況!$A:$I,F$3,FALSE), "※5", ""))), "")</f>
        <v>45710</v>
      </c>
      <c r="G27" s="40">
        <f>IFERROR(INT(TRIM(SUBSTITUTE(VLOOKUP($A27&amp;"*",各都道府県の状況!$A:$I,G$3,FALSE), "※5", ""))), "")</f>
        <v>881</v>
      </c>
      <c r="H27" s="40">
        <f>IFERROR(INT(TRIM(SUBSTITUTE(VLOOKUP($A27&amp;"*",各都道府県の状況!$A:$I,H$3,FALSE), "※5", ""))), "")</f>
        <v>3002</v>
      </c>
      <c r="I27" s="40">
        <f>IFERROR(INT(TRIM(SUBSTITUTE(VLOOKUP($A27&amp;"*",各都道府県の状況!$A:$I,I$3,FALSE), "※5", ""))), "")</f>
        <v>74</v>
      </c>
    </row>
    <row r="28" spans="1:9" x14ac:dyDescent="0.55000000000000004">
      <c r="A28" s="12" t="s">
        <v>204</v>
      </c>
      <c r="B28" s="13">
        <f t="shared" si="0"/>
        <v>44359</v>
      </c>
      <c r="C28" s="30" t="s">
        <v>33</v>
      </c>
      <c r="D28" s="40">
        <f>IFERROR(INT(TRIM(SUBSTITUTE(VLOOKUP($A28&amp;"*",各都道府県の状況!$A:$I,D$3,FALSE), "※5", ""))), "")</f>
        <v>5127</v>
      </c>
      <c r="E28" s="40">
        <f>IFERROR(INT(TRIM(SUBSTITUTE(VLOOKUP($A28&amp;"*",各都道府県の状況!$A:$I,E$3,FALSE), "※5", ""))), "")</f>
        <v>134562</v>
      </c>
      <c r="F28" s="40">
        <f>IFERROR(INT(TRIM(SUBSTITUTE(VLOOKUP($A28&amp;"*",各都道府県の状況!$A:$I,F$3,FALSE), "※5", ""))), "")</f>
        <v>4942</v>
      </c>
      <c r="G28" s="40">
        <f>IFERROR(INT(TRIM(SUBSTITUTE(VLOOKUP($A28&amp;"*",各都道府県の状況!$A:$I,G$3,FALSE), "※5", ""))), "")</f>
        <v>108</v>
      </c>
      <c r="H28" s="40">
        <f>IFERROR(INT(TRIM(SUBSTITUTE(VLOOKUP($A28&amp;"*",各都道府県の状況!$A:$I,H$3,FALSE), "※5", ""))), "")</f>
        <v>213</v>
      </c>
      <c r="I28" s="40">
        <f>IFERROR(INT(TRIM(SUBSTITUTE(VLOOKUP($A28&amp;"*",各都道府県の状況!$A:$I,I$3,FALSE), "※5", ""))), "")</f>
        <v>9</v>
      </c>
    </row>
    <row r="29" spans="1:9" x14ac:dyDescent="0.55000000000000004">
      <c r="A29" s="12" t="s">
        <v>205</v>
      </c>
      <c r="B29" s="13">
        <f t="shared" si="0"/>
        <v>44359</v>
      </c>
      <c r="C29" s="30" t="s">
        <v>34</v>
      </c>
      <c r="D29" s="40">
        <f>IFERROR(INT(TRIM(SUBSTITUTE(VLOOKUP($A29&amp;"*",各都道府県の状況!$A:$I,D$3,FALSE), "※5", ""))), "")</f>
        <v>5398</v>
      </c>
      <c r="E29" s="40">
        <f>IFERROR(INT(TRIM(SUBSTITUTE(VLOOKUP($A29&amp;"*",各都道府県の状況!$A:$I,E$3,FALSE), "※5", ""))), "")</f>
        <v>139747</v>
      </c>
      <c r="F29" s="40">
        <f>IFERROR(INT(TRIM(SUBSTITUTE(VLOOKUP($A29&amp;"*",各都道府県の状況!$A:$I,F$3,FALSE), "※5", ""))), "")</f>
        <v>5024</v>
      </c>
      <c r="G29" s="40">
        <f>IFERROR(INT(TRIM(SUBSTITUTE(VLOOKUP($A29&amp;"*",各都道府県の状況!$A:$I,G$3,FALSE), "※5", ""))), "")</f>
        <v>83</v>
      </c>
      <c r="H29" s="40">
        <f>IFERROR(INT(TRIM(SUBSTITUTE(VLOOKUP($A29&amp;"*",各都道府県の状況!$A:$I,H$3,FALSE), "※5", ""))), "")</f>
        <v>291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44359</v>
      </c>
      <c r="C30" s="30" t="s">
        <v>35</v>
      </c>
      <c r="D30" s="40">
        <f>IFERROR(INT(TRIM(SUBSTITUTE(VLOOKUP($A30&amp;"*",各都道府県の状況!$A:$I,D$3,FALSE), "※5", ""))), "")</f>
        <v>16325</v>
      </c>
      <c r="E30" s="40">
        <f>IFERROR(INT(TRIM(SUBSTITUTE(VLOOKUP($A30&amp;"*",各都道府県の状況!$A:$I,E$3,FALSE), "※5", ""))), "")</f>
        <v>268127</v>
      </c>
      <c r="F30" s="40">
        <f>IFERROR(INT(TRIM(SUBSTITUTE(VLOOKUP($A30&amp;"*",各都道府県の状況!$A:$I,F$3,FALSE), "※5", ""))), "")</f>
        <v>15645</v>
      </c>
      <c r="G30" s="40">
        <f>IFERROR(INT(TRIM(SUBSTITUTE(VLOOKUP($A30&amp;"*",各都道府県の状況!$A:$I,G$3,FALSE), "※5", ""))), "")</f>
        <v>229</v>
      </c>
      <c r="H30" s="40">
        <f>IFERROR(INT(TRIM(SUBSTITUTE(VLOOKUP($A30&amp;"*",各都道府県の状況!$A:$I,H$3,FALSE), "※5", ""))), "")</f>
        <v>416</v>
      </c>
      <c r="I30" s="40">
        <f>IFERROR(INT(TRIM(SUBSTITUTE(VLOOKUP($A30&amp;"*",各都道府県の状況!$A:$I,I$3,FALSE), "※5", ""))), "")</f>
        <v>18</v>
      </c>
    </row>
    <row r="31" spans="1:9" x14ac:dyDescent="0.55000000000000004">
      <c r="A31" s="12" t="s">
        <v>207</v>
      </c>
      <c r="B31" s="13">
        <f t="shared" si="0"/>
        <v>44359</v>
      </c>
      <c r="C31" s="30" t="s">
        <v>36</v>
      </c>
      <c r="D31" s="40">
        <f>IFERROR(INT(TRIM(SUBSTITUTE(VLOOKUP($A31&amp;"*",各都道府県の状況!$A:$I,D$3,FALSE), "※5", ""))), "")</f>
        <v>101678</v>
      </c>
      <c r="E31" s="40">
        <f>IFERROR(INT(TRIM(SUBSTITUTE(VLOOKUP($A31&amp;"*",各都道府県の状況!$A:$I,E$3,FALSE), "※5", ""))), "")</f>
        <v>1960110</v>
      </c>
      <c r="F31" s="40">
        <f>IFERROR(INT(TRIM(SUBSTITUTE(VLOOKUP($A31&amp;"*",各都道府県の状況!$A:$I,F$3,FALSE), "※5", ""))), "")</f>
        <v>92651</v>
      </c>
      <c r="G31" s="40">
        <f>IFERROR(INT(TRIM(SUBSTITUTE(VLOOKUP($A31&amp;"*",各都道府県の状況!$A:$I,G$3,FALSE), "※5", ""))), "")</f>
        <v>2524</v>
      </c>
      <c r="H31" s="40">
        <f>IFERROR(INT(TRIM(SUBSTITUTE(VLOOKUP($A31&amp;"*",各都道府県の状況!$A:$I,H$3,FALSE), "※5", ""))), "")</f>
        <v>5641</v>
      </c>
      <c r="I31" s="40">
        <f>IFERROR(INT(TRIM(SUBSTITUTE(VLOOKUP($A31&amp;"*",各都道府県の状況!$A:$I,I$3,FALSE), "※5", ""))), "")</f>
        <v>209</v>
      </c>
    </row>
    <row r="32" spans="1:9" x14ac:dyDescent="0.55000000000000004">
      <c r="A32" s="12" t="s">
        <v>208</v>
      </c>
      <c r="B32" s="13">
        <f t="shared" si="0"/>
        <v>44359</v>
      </c>
      <c r="C32" s="30" t="s">
        <v>37</v>
      </c>
      <c r="D32" s="40">
        <f>IFERROR(INT(TRIM(SUBSTITUTE(VLOOKUP($A32&amp;"*",各都道府県の状況!$A:$I,D$3,FALSE), "※5", ""))), "")</f>
        <v>40452</v>
      </c>
      <c r="E32" s="40">
        <f>IFERROR(INT(TRIM(SUBSTITUTE(VLOOKUP($A32&amp;"*",各都道府県の状況!$A:$I,E$3,FALSE), "※5", ""))), "")</f>
        <v>481717</v>
      </c>
      <c r="F32" s="40">
        <f>IFERROR(INT(TRIM(SUBSTITUTE(VLOOKUP($A32&amp;"*",各都道府県の状況!$A:$I,F$3,FALSE), "※5", ""))), "")</f>
        <v>38441</v>
      </c>
      <c r="G32" s="40">
        <f>IFERROR(INT(TRIM(SUBSTITUTE(VLOOKUP($A32&amp;"*",各都道府県の状況!$A:$I,G$3,FALSE), "※5", ""))), "")</f>
        <v>1256</v>
      </c>
      <c r="H32" s="40">
        <f>IFERROR(INT(TRIM(SUBSTITUTE(VLOOKUP($A32&amp;"*",各都道府県の状況!$A:$I,H$3,FALSE), "※5", ""))), "")</f>
        <v>756</v>
      </c>
      <c r="I32" s="40">
        <f>IFERROR(INT(TRIM(SUBSTITUTE(VLOOKUP($A32&amp;"*",各都道府県の状況!$A:$I,I$3,FALSE), "※5", ""))), "")</f>
        <v>59</v>
      </c>
    </row>
    <row r="33" spans="1:9" x14ac:dyDescent="0.55000000000000004">
      <c r="A33" s="12" t="s">
        <v>209</v>
      </c>
      <c r="B33" s="13">
        <f t="shared" si="0"/>
        <v>44359</v>
      </c>
      <c r="C33" s="30" t="s">
        <v>38</v>
      </c>
      <c r="D33" s="40">
        <f>IFERROR(INT(TRIM(SUBSTITUTE(VLOOKUP($A33&amp;"*",各都道府県の状況!$A:$I,D$3,FALSE), "※5", ""))), "")</f>
        <v>8068</v>
      </c>
      <c r="E33" s="40">
        <f>IFERROR(INT(TRIM(SUBSTITUTE(VLOOKUP($A33&amp;"*",各都道府県の状況!$A:$I,E$3,FALSE), "※5", ""))), "")</f>
        <v>158592</v>
      </c>
      <c r="F33" s="40">
        <f>IFERROR(INT(TRIM(SUBSTITUTE(VLOOKUP($A33&amp;"*",各都道府県の状況!$A:$I,F$3,FALSE), "※5", ""))), "")</f>
        <v>7784</v>
      </c>
      <c r="G33" s="40">
        <f>IFERROR(INT(TRIM(SUBSTITUTE(VLOOKUP($A33&amp;"*",各都道府県の状況!$A:$I,G$3,FALSE), "※5", ""))), "")</f>
        <v>120</v>
      </c>
      <c r="H33" s="40">
        <f>IFERROR(INT(TRIM(SUBSTITUTE(VLOOKUP($A33&amp;"*",各都道府県の状況!$A:$I,H$3,FALSE), "※5", ""))), "")</f>
        <v>164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44359</v>
      </c>
      <c r="C34" s="30" t="s">
        <v>39</v>
      </c>
      <c r="D34" s="40">
        <f>IFERROR(INT(TRIM(SUBSTITUTE(VLOOKUP($A34&amp;"*",各都道府県の状況!$A:$I,D$3,FALSE), "※5", ""))), "")</f>
        <v>2651</v>
      </c>
      <c r="E34" s="40">
        <f>IFERROR(INT(TRIM(SUBSTITUTE(VLOOKUP($A34&amp;"*",各都道府県の状況!$A:$I,E$3,FALSE), "※5", ""))), "")</f>
        <v>41052</v>
      </c>
      <c r="F34" s="40">
        <f>IFERROR(INT(TRIM(SUBSTITUTE(VLOOKUP($A34&amp;"*",各都道府県の状況!$A:$I,F$3,FALSE), "※5", ""))), "")</f>
        <v>2523</v>
      </c>
      <c r="G34" s="40">
        <f>IFERROR(INT(TRIM(SUBSTITUTE(VLOOKUP($A34&amp;"*",各都道府県の状況!$A:$I,G$3,FALSE), "※5", ""))), "")</f>
        <v>47</v>
      </c>
      <c r="H34" s="40">
        <f>IFERROR(INT(TRIM(SUBSTITUTE(VLOOKUP($A34&amp;"*",各都道府県の状況!$A:$I,H$3,FALSE), "※5", ""))), "")</f>
        <v>25</v>
      </c>
      <c r="I34" s="40">
        <f>IFERROR(INT(TRIM(SUBSTITUTE(VLOOKUP($A34&amp;"*",各都道府県の状況!$A:$I,I$3,FALSE), "※5", ""))), "")</f>
        <v>6</v>
      </c>
    </row>
    <row r="35" spans="1:9" x14ac:dyDescent="0.55000000000000004">
      <c r="A35" s="12" t="s">
        <v>211</v>
      </c>
      <c r="B35" s="13">
        <f t="shared" si="0"/>
        <v>44359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79256</v>
      </c>
      <c r="F35" s="40">
        <f>IFERROR(INT(TRIM(SUBSTITUTE(VLOOKUP($A35&amp;"*",各都道府県の状況!$A:$I,F$3,FALSE), "※5", ""))), "")</f>
        <v>449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44359</v>
      </c>
      <c r="C36" s="30" t="s">
        <v>41</v>
      </c>
      <c r="D36" s="40">
        <f>IFERROR(INT(TRIM(SUBSTITUTE(VLOOKUP($A36&amp;"*",各都道府県の状況!$A:$I,D$3,FALSE), "※5", ""))), "")</f>
        <v>549</v>
      </c>
      <c r="E36" s="40">
        <f>IFERROR(INT(TRIM(SUBSTITUTE(VLOOKUP($A36&amp;"*",各都道府県の状況!$A:$I,E$3,FALSE), "※5", ""))), "")</f>
        <v>28600</v>
      </c>
      <c r="F36" s="40">
        <f>IFERROR(INT(TRIM(SUBSTITUTE(VLOOKUP($A36&amp;"*",各都道府県の状況!$A:$I,F$3,FALSE), "※5", ""))), "")</f>
        <v>533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16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44359</v>
      </c>
      <c r="C37" s="30" t="s">
        <v>42</v>
      </c>
      <c r="D37" s="40">
        <f>IFERROR(INT(TRIM(SUBSTITUTE(VLOOKUP($A37&amp;"*",各都道府県の状況!$A:$I,D$3,FALSE), "※5", ""))), "")</f>
        <v>7544</v>
      </c>
      <c r="E37" s="40">
        <f>IFERROR(INT(TRIM(SUBSTITUTE(VLOOKUP($A37&amp;"*",各都道府県の状況!$A:$I,E$3,FALSE), "※5", ""))), "")</f>
        <v>153838</v>
      </c>
      <c r="F37" s="40">
        <f>IFERROR(INT(TRIM(SUBSTITUTE(VLOOKUP($A37&amp;"*",各都道府県の状況!$A:$I,F$3,FALSE), "※5", ""))), "")</f>
        <v>7125</v>
      </c>
      <c r="G37" s="40">
        <f>IFERROR(INT(TRIM(SUBSTITUTE(VLOOKUP($A37&amp;"*",各都道府県の状況!$A:$I,G$3,FALSE), "※5", ""))), "")</f>
        <v>120</v>
      </c>
      <c r="H37" s="40">
        <f>IFERROR(INT(TRIM(SUBSTITUTE(VLOOKUP($A37&amp;"*",各都道府県の状況!$A:$I,H$3,FALSE), "※5", ""))), "")</f>
        <v>269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44359</v>
      </c>
      <c r="C38" s="30" t="s">
        <v>43</v>
      </c>
      <c r="D38" s="40">
        <f>IFERROR(INT(TRIM(SUBSTITUTE(VLOOKUP($A38&amp;"*",各都道府県の状況!$A:$I,D$3,FALSE), "※5", ""))), "")</f>
        <v>11166</v>
      </c>
      <c r="E38" s="40">
        <f>IFERROR(INT(TRIM(SUBSTITUTE(VLOOKUP($A38&amp;"*",各都道府県の状況!$A:$I,E$3,FALSE), "※5", ""))), "")</f>
        <v>523290</v>
      </c>
      <c r="F38" s="40">
        <f>IFERROR(INT(TRIM(SUBSTITUTE(VLOOKUP($A38&amp;"*",各都道府県の状況!$A:$I,F$3,FALSE), "※5", ""))), "")</f>
        <v>10548</v>
      </c>
      <c r="G38" s="40">
        <f>IFERROR(INT(TRIM(SUBSTITUTE(VLOOKUP($A38&amp;"*",各都道府県の状況!$A:$I,G$3,FALSE), "※5", ""))), "")</f>
        <v>150</v>
      </c>
      <c r="H38" s="40">
        <f>IFERROR(INT(TRIM(SUBSTITUTE(VLOOKUP($A38&amp;"*",各都道府県の状況!$A:$I,H$3,FALSE), "※5", ""))), "")</f>
        <v>384</v>
      </c>
      <c r="I38" s="40">
        <f>IFERROR(INT(TRIM(SUBSTITUTE(VLOOKUP($A38&amp;"*",各都道府県の状況!$A:$I,I$3,FALSE), "※5", ""))), "")</f>
        <v>16</v>
      </c>
    </row>
    <row r="39" spans="1:9" x14ac:dyDescent="0.55000000000000004">
      <c r="A39" s="12" t="s">
        <v>215</v>
      </c>
      <c r="B39" s="13">
        <f t="shared" si="0"/>
        <v>44359</v>
      </c>
      <c r="C39" s="30" t="s">
        <v>44</v>
      </c>
      <c r="D39" s="40">
        <f>IFERROR(INT(TRIM(SUBSTITUTE(VLOOKUP($A39&amp;"*",各都道府県の状況!$A:$I,D$3,FALSE), "※5", ""))), "")</f>
        <v>3065</v>
      </c>
      <c r="E39" s="40">
        <f>IFERROR(INT(TRIM(SUBSTITUTE(VLOOKUP($A39&amp;"*",各都道府県の状況!$A:$I,E$3,FALSE), "※5", ""))), "")</f>
        <v>113166</v>
      </c>
      <c r="F39" s="40">
        <f>IFERROR(INT(TRIM(SUBSTITUTE(VLOOKUP($A39&amp;"*",各都道府県の状況!$A:$I,F$3,FALSE), "※5", ""))), "")</f>
        <v>2817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179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44359</v>
      </c>
      <c r="C40" s="30" t="s">
        <v>45</v>
      </c>
      <c r="D40" s="40">
        <f>IFERROR(INT(TRIM(SUBSTITUTE(VLOOKUP($A40&amp;"*",各都道府県の状況!$A:$I,D$3,FALSE), "※5", ""))), "")</f>
        <v>1641</v>
      </c>
      <c r="E40" s="40">
        <f>IFERROR(INT(TRIM(SUBSTITUTE(VLOOKUP($A40&amp;"*",各都道府県の状況!$A:$I,E$3,FALSE), "※5", ""))), "")</f>
        <v>61260</v>
      </c>
      <c r="F40" s="40">
        <f>IFERROR(INT(TRIM(SUBSTITUTE(VLOOKUP($A40&amp;"*",各都道府県の状況!$A:$I,F$3,FALSE), "※5", ""))), "")</f>
        <v>1561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17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44359</v>
      </c>
      <c r="C41" s="30" t="s">
        <v>46</v>
      </c>
      <c r="D41" s="40">
        <f>IFERROR(INT(TRIM(SUBSTITUTE(VLOOKUP($A41&amp;"*",各都道府県の状況!$A:$I,D$3,FALSE), "※5", ""))), "")</f>
        <v>2063</v>
      </c>
      <c r="E41" s="40">
        <f>IFERROR(INT(TRIM(SUBSTITUTE(VLOOKUP($A41&amp;"*",各都道府県の状況!$A:$I,E$3,FALSE), "※5", ""))), "")</f>
        <v>81398</v>
      </c>
      <c r="F41" s="40">
        <f>IFERROR(INT(TRIM(SUBSTITUTE(VLOOKUP($A41&amp;"*",各都道府県の状況!$A:$I,F$3,FALSE), "※5", ""))), "")</f>
        <v>1978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64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44359</v>
      </c>
      <c r="C42" s="30" t="s">
        <v>47</v>
      </c>
      <c r="D42" s="40">
        <f>IFERROR(INT(TRIM(SUBSTITUTE(VLOOKUP($A42&amp;"*",各都道府県の状況!$A:$I,D$3,FALSE), "※5", ""))), "")</f>
        <v>2736</v>
      </c>
      <c r="E42" s="40">
        <f>IFERROR(INT(TRIM(SUBSTITUTE(VLOOKUP($A42&amp;"*",各都道府県の状況!$A:$I,E$3,FALSE), "※5", ""))), "")</f>
        <v>91487</v>
      </c>
      <c r="F42" s="40">
        <f>IFERROR(INT(TRIM(SUBSTITUTE(VLOOKUP($A42&amp;"*",各都道府県の状況!$A:$I,F$3,FALSE), "※5", ""))), "")</f>
        <v>2641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20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44359</v>
      </c>
      <c r="C43" s="30" t="s">
        <v>48</v>
      </c>
      <c r="D43" s="40">
        <f>IFERROR(INT(TRIM(SUBSTITUTE(VLOOKUP($A43&amp;"*",各都道府県の状況!$A:$I,D$3,FALSE), "※5", ""))), "")</f>
        <v>1652</v>
      </c>
      <c r="E43" s="40">
        <f>IFERROR(INT(TRIM(SUBSTITUTE(VLOOKUP($A43&amp;"*",各都道府県の状況!$A:$I,E$3,FALSE), "※5", ""))), "")</f>
        <v>10530</v>
      </c>
      <c r="F43" s="40">
        <f>IFERROR(INT(TRIM(SUBSTITUTE(VLOOKUP($A43&amp;"*",各都道府県の状況!$A:$I,F$3,FALSE), "※5", ""))), "")</f>
        <v>1504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127</v>
      </c>
      <c r="I43" s="40">
        <f>IFERROR(INT(TRIM(SUBSTITUTE(VLOOKUP($A43&amp;"*",各都道府県の状況!$A:$I,I$3,FALSE), "※5", ""))), "")</f>
        <v>12</v>
      </c>
    </row>
    <row r="44" spans="1:9" x14ac:dyDescent="0.55000000000000004">
      <c r="A44" s="12" t="s">
        <v>220</v>
      </c>
      <c r="B44" s="13">
        <f t="shared" si="0"/>
        <v>44359</v>
      </c>
      <c r="C44" s="30" t="s">
        <v>49</v>
      </c>
      <c r="D44" s="40">
        <f>IFERROR(INT(TRIM(SUBSTITUTE(VLOOKUP($A44&amp;"*",各都道府県の状況!$A:$I,D$3,FALSE), "※5", ""))), "")</f>
        <v>34937</v>
      </c>
      <c r="E44" s="40">
        <f>IFERROR(INT(TRIM(SUBSTITUTE(VLOOKUP($A44&amp;"*",各都道府県の状況!$A:$I,E$3,FALSE), "※5", ""))), "")</f>
        <v>786833</v>
      </c>
      <c r="F44" s="40">
        <f>IFERROR(INT(TRIM(SUBSTITUTE(VLOOKUP($A44&amp;"*",各都道府県の状況!$A:$I,F$3,FALSE), "※5", ""))), "")</f>
        <v>32584</v>
      </c>
      <c r="G44" s="40">
        <f>IFERROR(INT(TRIM(SUBSTITUTE(VLOOKUP($A44&amp;"*",各都道府県の状況!$A:$I,G$3,FALSE), "※5", ""))), "")</f>
        <v>490</v>
      </c>
      <c r="H44" s="40">
        <f>IFERROR(INT(TRIM(SUBSTITUTE(VLOOKUP($A44&amp;"*",各都道府県の状況!$A:$I,H$3,FALSE), "※5", ""))), "")</f>
        <v>1818</v>
      </c>
      <c r="I44" s="40">
        <f>IFERROR(INT(TRIM(SUBSTITUTE(VLOOKUP($A44&amp;"*",各都道府県の状況!$A:$I,I$3,FALSE), "※5", ""))), "")</f>
        <v>43</v>
      </c>
    </row>
    <row r="45" spans="1:9" x14ac:dyDescent="0.55000000000000004">
      <c r="A45" s="12" t="s">
        <v>221</v>
      </c>
      <c r="B45" s="13">
        <f t="shared" si="0"/>
        <v>44359</v>
      </c>
      <c r="C45" s="30" t="s">
        <v>50</v>
      </c>
      <c r="D45" s="40">
        <f>IFERROR(INT(TRIM(SUBSTITUTE(VLOOKUP($A45&amp;"*",各都道府県の状況!$A:$I,D$3,FALSE), "※5", ""))), "")</f>
        <v>2538</v>
      </c>
      <c r="E45" s="40">
        <f>IFERROR(INT(TRIM(SUBSTITUTE(VLOOKUP($A45&amp;"*",各都道府県の状況!$A:$I,E$3,FALSE), "※5", ""))), "")</f>
        <v>52950</v>
      </c>
      <c r="F45" s="40">
        <f>IFERROR(INT(TRIM(SUBSTITUTE(VLOOKUP($A45&amp;"*",各都道府県の状況!$A:$I,F$3,FALSE), "※5", ""))), "")</f>
        <v>2505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43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44359</v>
      </c>
      <c r="C46" s="30" t="s">
        <v>51</v>
      </c>
      <c r="D46" s="40">
        <f>IFERROR(INT(TRIM(SUBSTITUTE(VLOOKUP($A46&amp;"*",各都道府県の状況!$A:$I,D$3,FALSE), "※5", ""))), "")</f>
        <v>3051</v>
      </c>
      <c r="E46" s="40">
        <f>IFERROR(INT(TRIM(SUBSTITUTE(VLOOKUP($A46&amp;"*",各都道府県の状況!$A:$I,E$3,FALSE), "※5", ""))), "")</f>
        <v>117671</v>
      </c>
      <c r="F46" s="40">
        <f>IFERROR(INT(TRIM(SUBSTITUTE(VLOOKUP($A46&amp;"*",各都道府県の状況!$A:$I,F$3,FALSE), "※5", ""))), "")</f>
        <v>2837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146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44359</v>
      </c>
      <c r="C47" s="30" t="s">
        <v>52</v>
      </c>
      <c r="D47" s="40">
        <f>IFERROR(INT(TRIM(SUBSTITUTE(VLOOKUP($A47&amp;"*",各都道府県の状況!$A:$I,D$3,FALSE), "※5", ""))), "")</f>
        <v>6393</v>
      </c>
      <c r="E47" s="40">
        <f>IFERROR(INT(TRIM(SUBSTITUTE(VLOOKUP($A47&amp;"*",各都道府県の状況!$A:$I,E$3,FALSE), "※5", ""))), "")</f>
        <v>80282</v>
      </c>
      <c r="F47" s="40">
        <f>IFERROR(INT(TRIM(SUBSTITUTE(VLOOKUP($A47&amp;"*",各都道府県の状況!$A:$I,F$3,FALSE), "※5", ""))), "")</f>
        <v>6100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185</v>
      </c>
      <c r="I47" s="40">
        <f>IFERROR(INT(TRIM(SUBSTITUTE(VLOOKUP($A47&amp;"*",各都道府県の状況!$A:$I,I$3,FALSE), "※5", ""))), "")</f>
        <v>11</v>
      </c>
    </row>
    <row r="48" spans="1:9" x14ac:dyDescent="0.55000000000000004">
      <c r="A48" s="12" t="s">
        <v>224</v>
      </c>
      <c r="B48" s="13">
        <f t="shared" si="0"/>
        <v>44359</v>
      </c>
      <c r="C48" s="30" t="s">
        <v>53</v>
      </c>
      <c r="D48" s="40">
        <f>IFERROR(INT(TRIM(SUBSTITUTE(VLOOKUP($A48&amp;"*",各都道府県の状況!$A:$I,D$3,FALSE), "※5", ""))), "")</f>
        <v>3467</v>
      </c>
      <c r="E48" s="40">
        <f>IFERROR(INT(TRIM(SUBSTITUTE(VLOOKUP($A48&amp;"*",各都道府県の状況!$A:$I,E$3,FALSE), "※5", ""))), "")</f>
        <v>157369</v>
      </c>
      <c r="F48" s="40">
        <f>IFERROR(INT(TRIM(SUBSTITUTE(VLOOKUP($A48&amp;"*",各都道府県の状況!$A:$I,F$3,FALSE), "※5", ""))), "")</f>
        <v>3316</v>
      </c>
      <c r="G48" s="40">
        <f>IFERROR(INT(TRIM(SUBSTITUTE(VLOOKUP($A48&amp;"*",各都道府県の状況!$A:$I,G$3,FALSE), "※5", ""))), "")</f>
        <v>59</v>
      </c>
      <c r="H48" s="40">
        <f>IFERROR(INT(TRIM(SUBSTITUTE(VLOOKUP($A48&amp;"*",各都道府県の状況!$A:$I,H$3,FALSE), "※5", ""))), "")</f>
        <v>92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44359</v>
      </c>
      <c r="C49" s="30" t="s">
        <v>54</v>
      </c>
      <c r="D49" s="40">
        <f>IFERROR(INT(TRIM(SUBSTITUTE(VLOOKUP($A49&amp;"*",各都道府県の状況!$A:$I,D$3,FALSE), "※5", ""))), "")</f>
        <v>3056</v>
      </c>
      <c r="E49" s="40">
        <f>IFERROR(INT(TRIM(SUBSTITUTE(VLOOKUP($A49&amp;"*",各都道府県の状況!$A:$I,E$3,FALSE), "※5", ""))), "")</f>
        <v>43591</v>
      </c>
      <c r="F49" s="40">
        <f>IFERROR(INT(TRIM(SUBSTITUTE(VLOOKUP($A49&amp;"*",各都道府県の状況!$A:$I,F$3,FALSE), "※5", ""))), "")</f>
        <v>2983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36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44359</v>
      </c>
      <c r="C50" s="30" t="s">
        <v>55</v>
      </c>
      <c r="D50" s="40">
        <f>IFERROR(INT(TRIM(SUBSTITUTE(VLOOKUP($A50&amp;"*",各都道府県の状況!$A:$I,D$3,FALSE), "※5", ""))), "")</f>
        <v>3569</v>
      </c>
      <c r="E50" s="40">
        <f>IFERROR(INT(TRIM(SUBSTITUTE(VLOOKUP($A50&amp;"*",各都道府県の状況!$A:$I,E$3,FALSE), "※5", ""))), "")</f>
        <v>107325</v>
      </c>
      <c r="F50" s="40">
        <f>IFERROR(INT(TRIM(SUBSTITUTE(VLOOKUP($A50&amp;"*",各都道府県の状況!$A:$I,F$3,FALSE), "※5", ""))), "")</f>
        <v>3364</v>
      </c>
      <c r="G50" s="40">
        <f>IFERROR(INT(TRIM(SUBSTITUTE(VLOOKUP($A50&amp;"*",各都道府県の状況!$A:$I,G$3,FALSE), "※5", ""))), "")</f>
        <v>33</v>
      </c>
      <c r="H50" s="40">
        <f>IFERROR(INT(TRIM(SUBSTITUTE(VLOOKUP($A50&amp;"*",各都道府県の状況!$A:$I,H$3,FALSE), "※5", ""))), "")</f>
        <v>190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44359</v>
      </c>
      <c r="C51" s="30" t="s">
        <v>56</v>
      </c>
      <c r="D51" s="40">
        <f>IFERROR(INT(TRIM(SUBSTITUTE(VLOOKUP($A51&amp;"*",各都道府県の状況!$A:$I,D$3,FALSE), "※5", ""))), "")</f>
        <v>19404</v>
      </c>
      <c r="E51" s="40">
        <f>IFERROR(INT(TRIM(SUBSTITUTE(VLOOKUP($A51&amp;"*",各都道府県の状況!$A:$I,E$3,FALSE), "※5", ""))), "")</f>
        <v>232351</v>
      </c>
      <c r="F51" s="40">
        <f>IFERROR(INT(TRIM(SUBSTITUTE(VLOOKUP($A51&amp;"*",各都道府県の状況!$A:$I,F$3,FALSE), "※5", ""))), "")</f>
        <v>16985</v>
      </c>
      <c r="G51" s="40">
        <f>IFERROR(INT(TRIM(SUBSTITUTE(VLOOKUP($A51&amp;"*",各都道府県の状況!$A:$I,G$3,FALSE), "※5", ""))), "")</f>
        <v>159</v>
      </c>
      <c r="H51" s="40">
        <f>IFERROR(INT(TRIM(SUBSTITUTE(VLOOKUP($A51&amp;"*",各都道府県の状況!$A:$I,H$3,FALSE), "※5", ""))), "")</f>
        <v>2266</v>
      </c>
      <c r="I51" s="40">
        <f>IFERROR(INT(TRIM(SUBSTITUTE(VLOOKUP($A51&amp;"*",各都道府県の状況!$A:$I,I$3,FALSE), "※5", ""))), "")</f>
        <v>78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330</v>
      </c>
      <c r="D4" s="121" t="s">
        <v>331</v>
      </c>
      <c r="E4" s="123" t="s">
        <v>332</v>
      </c>
      <c r="F4" s="124"/>
      <c r="G4" s="125" t="s">
        <v>333</v>
      </c>
      <c r="H4" s="125" t="s">
        <v>334</v>
      </c>
      <c r="I4" s="19"/>
    </row>
    <row r="5" spans="1:9" ht="13.25" customHeight="1" x14ac:dyDescent="0.55000000000000004">
      <c r="B5" s="118"/>
      <c r="C5" s="120"/>
      <c r="D5" s="122"/>
      <c r="E5" s="99" t="s">
        <v>335</v>
      </c>
      <c r="F5" s="100" t="s">
        <v>336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101">
        <v>40390</v>
      </c>
      <c r="D6" s="101">
        <v>731750</v>
      </c>
      <c r="E6" s="101">
        <v>4572</v>
      </c>
      <c r="F6" s="102">
        <v>35</v>
      </c>
      <c r="G6" s="101">
        <v>34653</v>
      </c>
      <c r="H6" s="101">
        <v>1284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1">
        <v>2447</v>
      </c>
      <c r="D7" s="101">
        <v>47732</v>
      </c>
      <c r="E7" s="102">
        <v>89</v>
      </c>
      <c r="F7" s="102">
        <v>2</v>
      </c>
      <c r="G7" s="101">
        <v>2328</v>
      </c>
      <c r="H7" s="102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1">
        <v>1580</v>
      </c>
      <c r="D8" s="101">
        <v>79746</v>
      </c>
      <c r="E8" s="102">
        <v>120</v>
      </c>
      <c r="F8" s="102">
        <v>0</v>
      </c>
      <c r="G8" s="101">
        <v>1414</v>
      </c>
      <c r="H8" s="102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1">
        <v>9023</v>
      </c>
      <c r="D9" s="101">
        <v>150890</v>
      </c>
      <c r="E9" s="102">
        <v>141</v>
      </c>
      <c r="F9" s="102">
        <v>9</v>
      </c>
      <c r="G9" s="101">
        <v>8791</v>
      </c>
      <c r="H9" s="102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2">
        <v>762</v>
      </c>
      <c r="D10" s="101">
        <v>14046</v>
      </c>
      <c r="E10" s="102">
        <v>16</v>
      </c>
      <c r="F10" s="102">
        <v>1</v>
      </c>
      <c r="G10" s="102">
        <v>727</v>
      </c>
      <c r="H10" s="102">
        <v>19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1">
        <v>2007</v>
      </c>
      <c r="D11" s="101">
        <v>61862</v>
      </c>
      <c r="E11" s="102">
        <v>58</v>
      </c>
      <c r="F11" s="102">
        <v>3</v>
      </c>
      <c r="G11" s="101">
        <v>1903</v>
      </c>
      <c r="H11" s="102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1">
        <v>4701</v>
      </c>
      <c r="D12" s="101">
        <v>261499</v>
      </c>
      <c r="E12" s="102">
        <v>118</v>
      </c>
      <c r="F12" s="102">
        <v>4</v>
      </c>
      <c r="G12" s="101">
        <v>4428</v>
      </c>
      <c r="H12" s="102">
        <v>155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1">
        <v>10111</v>
      </c>
      <c r="D13" s="101">
        <v>32980</v>
      </c>
      <c r="E13" s="102">
        <v>319</v>
      </c>
      <c r="F13" s="102">
        <v>11</v>
      </c>
      <c r="G13" s="101">
        <v>9635</v>
      </c>
      <c r="H13" s="102">
        <v>157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1">
        <v>6663</v>
      </c>
      <c r="D14" s="101">
        <v>274337</v>
      </c>
      <c r="E14" s="102">
        <v>261</v>
      </c>
      <c r="F14" s="102">
        <v>10</v>
      </c>
      <c r="G14" s="101">
        <v>6322</v>
      </c>
      <c r="H14" s="102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1">
        <v>7976</v>
      </c>
      <c r="D15" s="101">
        <v>182168</v>
      </c>
      <c r="E15" s="102">
        <v>153</v>
      </c>
      <c r="F15" s="102">
        <v>8</v>
      </c>
      <c r="G15" s="101">
        <v>7675</v>
      </c>
      <c r="H15" s="102">
        <v>148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1">
        <v>44975</v>
      </c>
      <c r="D16" s="101">
        <v>917669</v>
      </c>
      <c r="E16" s="101">
        <v>1110</v>
      </c>
      <c r="F16" s="102">
        <v>34</v>
      </c>
      <c r="G16" s="101">
        <v>43051</v>
      </c>
      <c r="H16" s="102">
        <v>814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1">
        <v>38299</v>
      </c>
      <c r="D17" s="101">
        <v>641726</v>
      </c>
      <c r="E17" s="102">
        <v>958</v>
      </c>
      <c r="F17" s="102">
        <v>20</v>
      </c>
      <c r="G17" s="101">
        <v>36647</v>
      </c>
      <c r="H17" s="102">
        <v>694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1">
        <v>166065</v>
      </c>
      <c r="D18" s="101">
        <v>2381420</v>
      </c>
      <c r="E18" s="101">
        <v>3671</v>
      </c>
      <c r="F18" s="102">
        <v>46</v>
      </c>
      <c r="G18" s="101">
        <v>160244</v>
      </c>
      <c r="H18" s="101">
        <v>2150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1">
        <v>64025</v>
      </c>
      <c r="D19" s="101">
        <v>972090</v>
      </c>
      <c r="E19" s="101">
        <v>1773</v>
      </c>
      <c r="F19" s="102">
        <v>48</v>
      </c>
      <c r="G19" s="101">
        <v>61328</v>
      </c>
      <c r="H19" s="102">
        <v>924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1">
        <v>3357</v>
      </c>
      <c r="D20" s="101">
        <v>154556</v>
      </c>
      <c r="E20" s="102">
        <v>154</v>
      </c>
      <c r="F20" s="102">
        <v>1</v>
      </c>
      <c r="G20" s="101">
        <v>3157</v>
      </c>
      <c r="H20" s="102">
        <v>46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1">
        <v>1954</v>
      </c>
      <c r="D21" s="101">
        <v>68443</v>
      </c>
      <c r="E21" s="102">
        <v>74</v>
      </c>
      <c r="F21" s="102">
        <v>5</v>
      </c>
      <c r="G21" s="101">
        <v>1843</v>
      </c>
      <c r="H21" s="102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1">
        <v>3869</v>
      </c>
      <c r="D22" s="101">
        <v>110969</v>
      </c>
      <c r="E22" s="102">
        <v>122</v>
      </c>
      <c r="F22" s="102">
        <v>3</v>
      </c>
      <c r="G22" s="101">
        <v>3633</v>
      </c>
      <c r="H22" s="102">
        <v>111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1">
        <v>1062</v>
      </c>
      <c r="D23" s="101">
        <v>61201</v>
      </c>
      <c r="E23" s="102">
        <v>17</v>
      </c>
      <c r="F23" s="102">
        <v>0</v>
      </c>
      <c r="G23" s="101">
        <v>1011</v>
      </c>
      <c r="H23" s="102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1">
        <v>1777</v>
      </c>
      <c r="D24" s="101">
        <v>47764</v>
      </c>
      <c r="E24" s="102">
        <v>220</v>
      </c>
      <c r="F24" s="102">
        <v>2</v>
      </c>
      <c r="G24" s="101">
        <v>1537</v>
      </c>
      <c r="H24" s="102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1">
        <v>4930</v>
      </c>
      <c r="D25" s="101">
        <v>189515</v>
      </c>
      <c r="E25" s="102">
        <v>126</v>
      </c>
      <c r="F25" s="102">
        <v>2</v>
      </c>
      <c r="G25" s="101">
        <v>4785</v>
      </c>
      <c r="H25" s="102">
        <v>89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1">
        <v>9257</v>
      </c>
      <c r="D26" s="101">
        <v>254848</v>
      </c>
      <c r="E26" s="102">
        <v>376</v>
      </c>
      <c r="F26" s="102">
        <v>19</v>
      </c>
      <c r="G26" s="101">
        <v>8705</v>
      </c>
      <c r="H26" s="102">
        <v>176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1">
        <v>8823</v>
      </c>
      <c r="D27" s="101">
        <v>372339</v>
      </c>
      <c r="E27" s="102">
        <v>434</v>
      </c>
      <c r="F27" s="102">
        <v>6</v>
      </c>
      <c r="G27" s="101">
        <v>8246</v>
      </c>
      <c r="H27" s="102">
        <v>143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1">
        <v>49593</v>
      </c>
      <c r="D28" s="101">
        <v>763178</v>
      </c>
      <c r="E28" s="101">
        <v>3002</v>
      </c>
      <c r="F28" s="102">
        <v>74</v>
      </c>
      <c r="G28" s="101">
        <v>45710</v>
      </c>
      <c r="H28" s="102">
        <v>881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1">
        <v>5127</v>
      </c>
      <c r="D29" s="101">
        <v>134562</v>
      </c>
      <c r="E29" s="102">
        <v>213</v>
      </c>
      <c r="F29" s="102">
        <v>9</v>
      </c>
      <c r="G29" s="101">
        <v>4942</v>
      </c>
      <c r="H29" s="102">
        <v>108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1">
        <v>5398</v>
      </c>
      <c r="D30" s="101">
        <v>139747</v>
      </c>
      <c r="E30" s="102">
        <v>291</v>
      </c>
      <c r="F30" s="102">
        <v>10</v>
      </c>
      <c r="G30" s="101">
        <v>5024</v>
      </c>
      <c r="H30" s="102">
        <v>83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1">
        <v>16325</v>
      </c>
      <c r="D31" s="101">
        <v>268127</v>
      </c>
      <c r="E31" s="102">
        <v>416</v>
      </c>
      <c r="F31" s="102">
        <v>18</v>
      </c>
      <c r="G31" s="101">
        <v>15645</v>
      </c>
      <c r="H31" s="102">
        <v>229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1">
        <v>101678</v>
      </c>
      <c r="D32" s="101">
        <v>1960110</v>
      </c>
      <c r="E32" s="101">
        <v>5641</v>
      </c>
      <c r="F32" s="102">
        <v>209</v>
      </c>
      <c r="G32" s="101">
        <v>92651</v>
      </c>
      <c r="H32" s="101">
        <v>2524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1">
        <v>40452</v>
      </c>
      <c r="D33" s="101">
        <v>481717</v>
      </c>
      <c r="E33" s="102">
        <v>756</v>
      </c>
      <c r="F33" s="102">
        <v>59</v>
      </c>
      <c r="G33" s="101">
        <v>38441</v>
      </c>
      <c r="H33" s="101">
        <v>1256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1">
        <v>8068</v>
      </c>
      <c r="D34" s="101">
        <v>158592</v>
      </c>
      <c r="E34" s="102">
        <v>164</v>
      </c>
      <c r="F34" s="102">
        <v>10</v>
      </c>
      <c r="G34" s="101">
        <v>7784</v>
      </c>
      <c r="H34" s="102">
        <v>120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1">
        <v>2651</v>
      </c>
      <c r="D35" s="101">
        <v>41052</v>
      </c>
      <c r="E35" s="102">
        <v>25</v>
      </c>
      <c r="F35" s="102">
        <v>6</v>
      </c>
      <c r="G35" s="101">
        <v>2523</v>
      </c>
      <c r="H35" s="102">
        <v>47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2">
        <v>466</v>
      </c>
      <c r="D36" s="101">
        <v>79256</v>
      </c>
      <c r="E36" s="102">
        <v>8</v>
      </c>
      <c r="F36" s="102">
        <v>0</v>
      </c>
      <c r="G36" s="102">
        <v>449</v>
      </c>
      <c r="H36" s="102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2">
        <v>549</v>
      </c>
      <c r="D37" s="101">
        <v>28600</v>
      </c>
      <c r="E37" s="102">
        <v>16</v>
      </c>
      <c r="F37" s="102">
        <v>2</v>
      </c>
      <c r="G37" s="102">
        <v>533</v>
      </c>
      <c r="H37" s="102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1">
        <v>7544</v>
      </c>
      <c r="D38" s="101">
        <v>153838</v>
      </c>
      <c r="E38" s="102">
        <v>269</v>
      </c>
      <c r="F38" s="102">
        <v>7</v>
      </c>
      <c r="G38" s="101">
        <v>7125</v>
      </c>
      <c r="H38" s="102">
        <v>120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1">
        <v>11166</v>
      </c>
      <c r="D39" s="101">
        <v>523290</v>
      </c>
      <c r="E39" s="102">
        <v>384</v>
      </c>
      <c r="F39" s="102">
        <v>16</v>
      </c>
      <c r="G39" s="101">
        <v>10548</v>
      </c>
      <c r="H39" s="102">
        <v>150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1">
        <v>3065</v>
      </c>
      <c r="D40" s="101">
        <v>113166</v>
      </c>
      <c r="E40" s="102">
        <v>179</v>
      </c>
      <c r="F40" s="102">
        <v>2</v>
      </c>
      <c r="G40" s="101">
        <v>2817</v>
      </c>
      <c r="H40" s="102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1">
        <v>1641</v>
      </c>
      <c r="D41" s="101">
        <v>61260</v>
      </c>
      <c r="E41" s="102">
        <v>17</v>
      </c>
      <c r="F41" s="102">
        <v>0</v>
      </c>
      <c r="G41" s="101">
        <v>1561</v>
      </c>
      <c r="H41" s="10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1">
        <v>2063</v>
      </c>
      <c r="D42" s="101">
        <v>81398</v>
      </c>
      <c r="E42" s="102">
        <v>64</v>
      </c>
      <c r="F42" s="102">
        <v>4</v>
      </c>
      <c r="G42" s="101">
        <v>1978</v>
      </c>
      <c r="H42" s="102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1">
        <v>2736</v>
      </c>
      <c r="D43" s="101">
        <v>91487</v>
      </c>
      <c r="E43" s="102">
        <v>20</v>
      </c>
      <c r="F43" s="102">
        <v>4</v>
      </c>
      <c r="G43" s="101">
        <v>2641</v>
      </c>
      <c r="H43" s="102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1">
        <v>1652</v>
      </c>
      <c r="D44" s="101">
        <v>10530</v>
      </c>
      <c r="E44" s="102">
        <v>127</v>
      </c>
      <c r="F44" s="102">
        <v>12</v>
      </c>
      <c r="G44" s="101">
        <v>1504</v>
      </c>
      <c r="H44" s="102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1">
        <v>34937</v>
      </c>
      <c r="D45" s="101">
        <v>786833</v>
      </c>
      <c r="E45" s="101">
        <v>1818</v>
      </c>
      <c r="F45" s="102">
        <v>43</v>
      </c>
      <c r="G45" s="101">
        <v>32584</v>
      </c>
      <c r="H45" s="102">
        <v>490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1">
        <v>2538</v>
      </c>
      <c r="D46" s="101">
        <v>52950</v>
      </c>
      <c r="E46" s="102">
        <v>43</v>
      </c>
      <c r="F46" s="102">
        <v>1</v>
      </c>
      <c r="G46" s="101">
        <v>2505</v>
      </c>
      <c r="H46" s="102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1">
        <v>3051</v>
      </c>
      <c r="D47" s="101">
        <v>117671</v>
      </c>
      <c r="E47" s="102">
        <v>146</v>
      </c>
      <c r="F47" s="102">
        <v>1</v>
      </c>
      <c r="G47" s="101">
        <v>2837</v>
      </c>
      <c r="H47" s="102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1">
        <v>6393</v>
      </c>
      <c r="D48" s="101">
        <v>80282</v>
      </c>
      <c r="E48" s="102">
        <v>185</v>
      </c>
      <c r="F48" s="102">
        <v>11</v>
      </c>
      <c r="G48" s="101">
        <v>6100</v>
      </c>
      <c r="H48" s="102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1">
        <v>3467</v>
      </c>
      <c r="D49" s="101">
        <v>157369</v>
      </c>
      <c r="E49" s="102">
        <v>92</v>
      </c>
      <c r="F49" s="102">
        <v>3</v>
      </c>
      <c r="G49" s="101">
        <v>3316</v>
      </c>
      <c r="H49" s="102">
        <v>59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1">
        <v>3056</v>
      </c>
      <c r="D50" s="101">
        <v>43591</v>
      </c>
      <c r="E50" s="102">
        <v>36</v>
      </c>
      <c r="F50" s="102">
        <v>2</v>
      </c>
      <c r="G50" s="101">
        <v>2983</v>
      </c>
      <c r="H50" s="102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1">
        <v>3569</v>
      </c>
      <c r="D51" s="101">
        <v>107325</v>
      </c>
      <c r="E51" s="102">
        <v>190</v>
      </c>
      <c r="F51" s="102">
        <v>2</v>
      </c>
      <c r="G51" s="101">
        <v>3364</v>
      </c>
      <c r="H51" s="102">
        <v>33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1">
        <v>19404</v>
      </c>
      <c r="D52" s="101">
        <v>232351</v>
      </c>
      <c r="E52" s="101">
        <v>2266</v>
      </c>
      <c r="F52" s="102">
        <v>78</v>
      </c>
      <c r="G52" s="101">
        <v>16985</v>
      </c>
      <c r="H52" s="102">
        <v>159</v>
      </c>
      <c r="I52" s="25"/>
    </row>
    <row r="53" spans="1:9" ht="12" customHeight="1" x14ac:dyDescent="0.55000000000000004">
      <c r="B53" s="22" t="s">
        <v>276</v>
      </c>
      <c r="C53" s="102">
        <v>149</v>
      </c>
      <c r="D53" s="103" t="s">
        <v>337</v>
      </c>
      <c r="E53" s="102">
        <v>0</v>
      </c>
      <c r="F53" s="103" t="s">
        <v>337</v>
      </c>
      <c r="G53" s="102">
        <v>149</v>
      </c>
      <c r="H53" s="103" t="s">
        <v>337</v>
      </c>
      <c r="I53" s="25"/>
    </row>
    <row r="54" spans="1:9" ht="12" customHeight="1" x14ac:dyDescent="0.55000000000000004">
      <c r="B54" s="21" t="s">
        <v>164</v>
      </c>
      <c r="C54" s="101">
        <v>770791</v>
      </c>
      <c r="D54" s="101">
        <v>14677832</v>
      </c>
      <c r="E54" s="101">
        <v>31250</v>
      </c>
      <c r="F54" s="102">
        <v>852</v>
      </c>
      <c r="G54" s="101">
        <v>724762</v>
      </c>
      <c r="H54" s="101">
        <v>14028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45"/>
  <sheetViews>
    <sheetView workbookViewId="0">
      <selection activeCell="A3" sqref="A3:G4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7" t="s">
        <v>305</v>
      </c>
      <c r="B1" s="107"/>
      <c r="C1" s="107"/>
      <c r="D1" s="107"/>
      <c r="E1" s="107"/>
      <c r="F1" s="107"/>
      <c r="G1" s="107"/>
      <c r="H1" s="107"/>
    </row>
    <row r="2" spans="1:8" x14ac:dyDescent="0.55000000000000004">
      <c r="A2" s="81"/>
      <c r="B2" s="81"/>
      <c r="C2" s="81"/>
      <c r="D2" s="81"/>
      <c r="E2" s="81"/>
      <c r="F2" s="81"/>
      <c r="G2" s="82" t="s">
        <v>306</v>
      </c>
    </row>
    <row r="3" spans="1:8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8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8" x14ac:dyDescent="0.55000000000000004">
      <c r="A5" s="127" t="s">
        <v>287</v>
      </c>
      <c r="B5" s="128"/>
      <c r="C5" s="71">
        <f t="shared" ref="C5:C12" si="0">SUM(D5:G5)</f>
        <v>8959914</v>
      </c>
      <c r="D5" s="71">
        <v>5141243</v>
      </c>
      <c r="E5" s="71">
        <v>9078</v>
      </c>
      <c r="F5" s="71">
        <v>3809593</v>
      </c>
      <c r="G5" s="71">
        <v>0</v>
      </c>
    </row>
    <row r="6" spans="1:8" x14ac:dyDescent="0.55000000000000004">
      <c r="A6" s="98">
        <v>44357</v>
      </c>
      <c r="B6" s="97" t="s">
        <v>308</v>
      </c>
      <c r="C6" s="71">
        <f t="shared" si="0"/>
        <v>136591</v>
      </c>
      <c r="D6" s="71">
        <v>52250</v>
      </c>
      <c r="E6" s="71">
        <v>1719</v>
      </c>
      <c r="F6" s="71">
        <v>82622</v>
      </c>
      <c r="G6" s="71">
        <v>0</v>
      </c>
    </row>
    <row r="7" spans="1:8" x14ac:dyDescent="0.55000000000000004">
      <c r="A7" s="98">
        <v>44356</v>
      </c>
      <c r="B7" s="97" t="s">
        <v>309</v>
      </c>
      <c r="C7" s="71">
        <f t="shared" si="0"/>
        <v>167384</v>
      </c>
      <c r="D7" s="71">
        <v>67694</v>
      </c>
      <c r="E7" s="71">
        <v>1047</v>
      </c>
      <c r="F7" s="71">
        <v>98643</v>
      </c>
      <c r="G7" s="71">
        <v>0</v>
      </c>
    </row>
    <row r="8" spans="1:8" x14ac:dyDescent="0.55000000000000004">
      <c r="A8" s="98">
        <v>44355</v>
      </c>
      <c r="B8" s="97" t="s">
        <v>296</v>
      </c>
      <c r="C8" s="71">
        <f t="shared" si="0"/>
        <v>161922</v>
      </c>
      <c r="D8" s="71">
        <v>71689</v>
      </c>
      <c r="E8" s="71">
        <v>990</v>
      </c>
      <c r="F8" s="71">
        <v>89243</v>
      </c>
      <c r="G8" s="71">
        <v>0</v>
      </c>
    </row>
    <row r="9" spans="1:8" x14ac:dyDescent="0.55000000000000004">
      <c r="A9" s="98">
        <v>44354</v>
      </c>
      <c r="B9" s="97" t="s">
        <v>295</v>
      </c>
      <c r="C9" s="71">
        <f t="shared" si="0"/>
        <v>239337</v>
      </c>
      <c r="D9" s="71">
        <v>104435</v>
      </c>
      <c r="E9" s="71">
        <v>2146</v>
      </c>
      <c r="F9" s="71">
        <v>132756</v>
      </c>
      <c r="G9" s="71">
        <v>0</v>
      </c>
    </row>
    <row r="10" spans="1:8" x14ac:dyDescent="0.55000000000000004">
      <c r="A10" s="98">
        <v>44351</v>
      </c>
      <c r="B10" s="97" t="s">
        <v>307</v>
      </c>
      <c r="C10" s="71">
        <f t="shared" si="0"/>
        <v>159203</v>
      </c>
      <c r="D10" s="71">
        <v>62634</v>
      </c>
      <c r="E10" s="71">
        <v>929</v>
      </c>
      <c r="F10" s="71">
        <v>95640</v>
      </c>
      <c r="G10" s="71">
        <v>0</v>
      </c>
    </row>
    <row r="11" spans="1:8" x14ac:dyDescent="0.55000000000000004">
      <c r="A11" s="75">
        <v>44350</v>
      </c>
      <c r="B11" s="73" t="s">
        <v>308</v>
      </c>
      <c r="C11" s="71">
        <f t="shared" si="0"/>
        <v>143157</v>
      </c>
      <c r="D11" s="71">
        <v>59654</v>
      </c>
      <c r="E11" s="71">
        <v>112</v>
      </c>
      <c r="F11" s="71">
        <v>83391</v>
      </c>
      <c r="G11" s="71">
        <v>0</v>
      </c>
    </row>
    <row r="12" spans="1:8" x14ac:dyDescent="0.55000000000000004">
      <c r="A12" s="75">
        <v>44349</v>
      </c>
      <c r="B12" s="73" t="s">
        <v>309</v>
      </c>
      <c r="C12" s="71">
        <f t="shared" si="0"/>
        <v>159126</v>
      </c>
      <c r="D12" s="71">
        <v>71140</v>
      </c>
      <c r="E12" s="71">
        <v>316</v>
      </c>
      <c r="F12" s="71">
        <v>87670</v>
      </c>
      <c r="G12" s="71">
        <v>0</v>
      </c>
    </row>
    <row r="13" spans="1:8" x14ac:dyDescent="0.55000000000000004">
      <c r="A13" s="75">
        <v>44348</v>
      </c>
      <c r="B13" s="73" t="s">
        <v>296</v>
      </c>
      <c r="C13" s="71">
        <f t="shared" ref="C13:C43" si="1">SUM(D13:G13)</f>
        <v>159057</v>
      </c>
      <c r="D13" s="71">
        <v>66264</v>
      </c>
      <c r="E13" s="71">
        <v>123</v>
      </c>
      <c r="F13" s="71">
        <v>92670</v>
      </c>
      <c r="G13" s="71">
        <v>0</v>
      </c>
    </row>
    <row r="14" spans="1:8" x14ac:dyDescent="0.55000000000000004">
      <c r="A14" s="75">
        <v>44347</v>
      </c>
      <c r="B14" s="73" t="s">
        <v>295</v>
      </c>
      <c r="C14" s="71">
        <f t="shared" si="1"/>
        <v>273255</v>
      </c>
      <c r="D14" s="71">
        <v>131423</v>
      </c>
      <c r="E14" s="71">
        <v>582</v>
      </c>
      <c r="F14" s="71">
        <v>141250</v>
      </c>
      <c r="G14" s="71">
        <v>0</v>
      </c>
    </row>
    <row r="15" spans="1:8" x14ac:dyDescent="0.55000000000000004">
      <c r="A15" s="75">
        <v>44344</v>
      </c>
      <c r="B15" s="73" t="s">
        <v>307</v>
      </c>
      <c r="C15" s="71">
        <f t="shared" si="1"/>
        <v>164516</v>
      </c>
      <c r="D15" s="71">
        <v>87584</v>
      </c>
      <c r="E15" s="71">
        <v>157</v>
      </c>
      <c r="F15" s="71">
        <v>76775</v>
      </c>
      <c r="G15" s="71">
        <v>0</v>
      </c>
    </row>
    <row r="16" spans="1:8" x14ac:dyDescent="0.55000000000000004">
      <c r="A16" s="75">
        <v>44343</v>
      </c>
      <c r="B16" s="73" t="s">
        <v>308</v>
      </c>
      <c r="C16" s="71">
        <f t="shared" si="1"/>
        <v>145149</v>
      </c>
      <c r="D16" s="71">
        <v>84217</v>
      </c>
      <c r="E16" s="71">
        <v>40</v>
      </c>
      <c r="F16" s="71">
        <v>60892</v>
      </c>
      <c r="G16" s="71">
        <v>0</v>
      </c>
    </row>
    <row r="17" spans="1:7" x14ac:dyDescent="0.55000000000000004">
      <c r="A17" s="75">
        <v>44342</v>
      </c>
      <c r="B17" s="73" t="s">
        <v>309</v>
      </c>
      <c r="C17" s="71">
        <f t="shared" si="1"/>
        <v>142589</v>
      </c>
      <c r="D17" s="71">
        <v>93243</v>
      </c>
      <c r="E17" s="71">
        <v>172</v>
      </c>
      <c r="F17" s="71">
        <v>49174</v>
      </c>
      <c r="G17" s="71">
        <v>0</v>
      </c>
    </row>
    <row r="18" spans="1:7" x14ac:dyDescent="0.55000000000000004">
      <c r="A18" s="75">
        <v>44341</v>
      </c>
      <c r="B18" s="73" t="s">
        <v>296</v>
      </c>
      <c r="C18" s="71">
        <f t="shared" si="1"/>
        <v>139652</v>
      </c>
      <c r="D18" s="71">
        <v>87114</v>
      </c>
      <c r="E18" s="71">
        <v>476</v>
      </c>
      <c r="F18" s="71">
        <v>52062</v>
      </c>
      <c r="G18" s="71">
        <v>0</v>
      </c>
    </row>
    <row r="19" spans="1:7" x14ac:dyDescent="0.55000000000000004">
      <c r="A19" s="75">
        <v>44340</v>
      </c>
      <c r="B19" s="73" t="s">
        <v>295</v>
      </c>
      <c r="C19" s="71">
        <f t="shared" si="1"/>
        <v>330589</v>
      </c>
      <c r="D19" s="71">
        <v>136491</v>
      </c>
      <c r="E19" s="71">
        <v>269</v>
      </c>
      <c r="F19" s="71">
        <v>193829</v>
      </c>
      <c r="G19" s="71">
        <v>0</v>
      </c>
    </row>
    <row r="20" spans="1:7" x14ac:dyDescent="0.55000000000000004">
      <c r="A20" s="75">
        <v>44337</v>
      </c>
      <c r="B20" s="73" t="s">
        <v>307</v>
      </c>
      <c r="C20" s="71">
        <f t="shared" si="1"/>
        <v>249021</v>
      </c>
      <c r="D20" s="71">
        <v>99918</v>
      </c>
      <c r="E20" s="71"/>
      <c r="F20" s="71">
        <v>149103</v>
      </c>
      <c r="G20" s="71"/>
    </row>
    <row r="21" spans="1:7" x14ac:dyDescent="0.55000000000000004">
      <c r="A21" s="75">
        <v>44336</v>
      </c>
      <c r="B21" s="73" t="s">
        <v>308</v>
      </c>
      <c r="C21" s="71">
        <f t="shared" si="1"/>
        <v>190533</v>
      </c>
      <c r="D21" s="71">
        <v>81422</v>
      </c>
      <c r="E21" s="71"/>
      <c r="F21" s="71">
        <v>109111</v>
      </c>
      <c r="G21" s="71"/>
    </row>
    <row r="22" spans="1:7" x14ac:dyDescent="0.55000000000000004">
      <c r="A22" s="75">
        <v>44335</v>
      </c>
      <c r="B22" s="73" t="s">
        <v>309</v>
      </c>
      <c r="C22" s="71">
        <f t="shared" si="1"/>
        <v>267866</v>
      </c>
      <c r="D22" s="71">
        <v>88163</v>
      </c>
      <c r="E22" s="71"/>
      <c r="F22" s="71">
        <v>179703</v>
      </c>
      <c r="G22" s="71"/>
    </row>
    <row r="23" spans="1:7" x14ac:dyDescent="0.55000000000000004">
      <c r="A23" s="75">
        <v>44334</v>
      </c>
      <c r="B23" s="73" t="s">
        <v>296</v>
      </c>
      <c r="C23" s="71">
        <f t="shared" si="1"/>
        <v>250244</v>
      </c>
      <c r="D23" s="71">
        <v>94577</v>
      </c>
      <c r="E23" s="71"/>
      <c r="F23" s="71">
        <v>155667</v>
      </c>
      <c r="G23" s="71"/>
    </row>
    <row r="24" spans="1:7" x14ac:dyDescent="0.55000000000000004">
      <c r="A24" s="75">
        <v>44333</v>
      </c>
      <c r="B24" s="73" t="s">
        <v>295</v>
      </c>
      <c r="C24" s="71">
        <f t="shared" si="1"/>
        <v>349566</v>
      </c>
      <c r="D24" s="71">
        <v>133843</v>
      </c>
      <c r="E24" s="71"/>
      <c r="F24" s="71">
        <v>215723</v>
      </c>
      <c r="G24" s="71"/>
    </row>
    <row r="25" spans="1:7" x14ac:dyDescent="0.55000000000000004">
      <c r="A25" s="75">
        <v>44330</v>
      </c>
      <c r="B25" s="73" t="s">
        <v>307</v>
      </c>
      <c r="C25" s="71">
        <f t="shared" si="1"/>
        <v>242878</v>
      </c>
      <c r="D25" s="71">
        <v>99493</v>
      </c>
      <c r="E25" s="71"/>
      <c r="F25" s="71">
        <v>143385</v>
      </c>
      <c r="G25" s="71"/>
    </row>
    <row r="26" spans="1:7" x14ac:dyDescent="0.55000000000000004">
      <c r="A26" s="75">
        <v>44329</v>
      </c>
      <c r="B26" s="73" t="s">
        <v>308</v>
      </c>
      <c r="C26" s="71">
        <f t="shared" si="1"/>
        <v>219139</v>
      </c>
      <c r="D26" s="71">
        <v>93429</v>
      </c>
      <c r="E26" s="71"/>
      <c r="F26" s="71">
        <v>125710</v>
      </c>
      <c r="G26" s="71"/>
    </row>
    <row r="27" spans="1:7" x14ac:dyDescent="0.55000000000000004">
      <c r="A27" s="75">
        <v>44328</v>
      </c>
      <c r="B27" s="73" t="s">
        <v>309</v>
      </c>
      <c r="C27" s="71">
        <f t="shared" si="1"/>
        <v>181720</v>
      </c>
      <c r="D27" s="71">
        <v>82959</v>
      </c>
      <c r="E27" s="71"/>
      <c r="F27" s="71">
        <v>98761</v>
      </c>
      <c r="G27" s="71"/>
    </row>
    <row r="28" spans="1:7" x14ac:dyDescent="0.55000000000000004">
      <c r="A28" s="75">
        <v>44327</v>
      </c>
      <c r="B28" s="73" t="s">
        <v>310</v>
      </c>
      <c r="C28" s="71">
        <f t="shared" si="1"/>
        <v>168738</v>
      </c>
      <c r="D28" s="71">
        <v>90287</v>
      </c>
      <c r="E28" s="71"/>
      <c r="F28" s="71">
        <v>78451</v>
      </c>
      <c r="G28" s="71"/>
    </row>
    <row r="29" spans="1:7" x14ac:dyDescent="0.55000000000000004">
      <c r="A29" s="75">
        <v>44326</v>
      </c>
      <c r="B29" s="73" t="s">
        <v>295</v>
      </c>
      <c r="C29" s="71">
        <f t="shared" si="1"/>
        <v>223504</v>
      </c>
      <c r="D29" s="71">
        <v>155255</v>
      </c>
      <c r="E29" s="71"/>
      <c r="F29" s="71">
        <v>68249</v>
      </c>
      <c r="G29" s="71"/>
    </row>
    <row r="30" spans="1:7" x14ac:dyDescent="0.55000000000000004">
      <c r="A30" s="75">
        <v>44323</v>
      </c>
      <c r="B30" s="73" t="s">
        <v>307</v>
      </c>
      <c r="C30" s="71">
        <f t="shared" si="1"/>
        <v>140344</v>
      </c>
      <c r="D30" s="71">
        <v>97165</v>
      </c>
      <c r="E30" s="71"/>
      <c r="F30" s="71">
        <v>43179</v>
      </c>
      <c r="G30" s="71"/>
    </row>
    <row r="31" spans="1:7" x14ac:dyDescent="0.55000000000000004">
      <c r="A31" s="75">
        <v>44322</v>
      </c>
      <c r="B31" s="73" t="s">
        <v>308</v>
      </c>
      <c r="C31" s="71">
        <f t="shared" si="1"/>
        <v>331914</v>
      </c>
      <c r="D31" s="71">
        <v>268978</v>
      </c>
      <c r="E31" s="71"/>
      <c r="F31" s="71">
        <v>62936</v>
      </c>
      <c r="G31" s="71"/>
    </row>
    <row r="32" spans="1:7" x14ac:dyDescent="0.55000000000000004">
      <c r="A32" s="75">
        <v>44316</v>
      </c>
      <c r="B32" s="73" t="s">
        <v>307</v>
      </c>
      <c r="C32" s="71">
        <f t="shared" si="1"/>
        <v>274907</v>
      </c>
      <c r="D32" s="71">
        <v>227667</v>
      </c>
      <c r="E32" s="71"/>
      <c r="F32" s="71">
        <v>47240</v>
      </c>
      <c r="G32" s="71"/>
    </row>
    <row r="33" spans="1:7" x14ac:dyDescent="0.55000000000000004">
      <c r="A33" s="75">
        <v>44314</v>
      </c>
      <c r="B33" s="73" t="s">
        <v>309</v>
      </c>
      <c r="C33" s="71">
        <f t="shared" si="1"/>
        <v>238273</v>
      </c>
      <c r="D33" s="71">
        <v>194005</v>
      </c>
      <c r="E33" s="71"/>
      <c r="F33" s="71">
        <v>44268</v>
      </c>
      <c r="G33" s="71"/>
    </row>
    <row r="34" spans="1:7" x14ac:dyDescent="0.55000000000000004">
      <c r="A34" s="75">
        <v>44313</v>
      </c>
      <c r="B34" s="73" t="s">
        <v>296</v>
      </c>
      <c r="C34" s="71">
        <f t="shared" si="1"/>
        <v>203174</v>
      </c>
      <c r="D34" s="71">
        <v>172069</v>
      </c>
      <c r="E34" s="71"/>
      <c r="F34" s="71">
        <v>31105</v>
      </c>
      <c r="G34" s="71"/>
    </row>
    <row r="35" spans="1:7" x14ac:dyDescent="0.55000000000000004">
      <c r="A35" s="75">
        <v>44312</v>
      </c>
      <c r="B35" s="73" t="s">
        <v>311</v>
      </c>
      <c r="C35" s="71">
        <f t="shared" si="1"/>
        <v>263328</v>
      </c>
      <c r="D35" s="71">
        <v>221677</v>
      </c>
      <c r="E35" s="71"/>
      <c r="F35" s="71">
        <v>41651</v>
      </c>
      <c r="G35" s="71"/>
    </row>
    <row r="36" spans="1:7" x14ac:dyDescent="0.55000000000000004">
      <c r="A36" s="75">
        <v>44309</v>
      </c>
      <c r="B36" s="73" t="s">
        <v>312</v>
      </c>
      <c r="C36" s="71">
        <f t="shared" si="1"/>
        <v>177672</v>
      </c>
      <c r="D36" s="71">
        <v>147989</v>
      </c>
      <c r="E36" s="71"/>
      <c r="F36" s="71">
        <v>29683</v>
      </c>
      <c r="G36" s="71"/>
    </row>
    <row r="37" spans="1:7" x14ac:dyDescent="0.55000000000000004">
      <c r="A37" s="75">
        <v>44308</v>
      </c>
      <c r="B37" s="73" t="s">
        <v>313</v>
      </c>
      <c r="C37" s="71">
        <f t="shared" si="1"/>
        <v>150489</v>
      </c>
      <c r="D37" s="71">
        <v>128634</v>
      </c>
      <c r="E37" s="71"/>
      <c r="F37" s="71">
        <v>21855</v>
      </c>
      <c r="G37" s="71"/>
    </row>
    <row r="38" spans="1:7" x14ac:dyDescent="0.55000000000000004">
      <c r="A38" s="75">
        <v>44307</v>
      </c>
      <c r="B38" s="73" t="s">
        <v>314</v>
      </c>
      <c r="C38" s="71">
        <f t="shared" si="1"/>
        <v>152884</v>
      </c>
      <c r="D38" s="71">
        <v>126188</v>
      </c>
      <c r="E38" s="71"/>
      <c r="F38" s="71">
        <v>26696</v>
      </c>
      <c r="G38" s="71"/>
    </row>
    <row r="39" spans="1:7" x14ac:dyDescent="0.55000000000000004">
      <c r="A39" s="75">
        <v>44306</v>
      </c>
      <c r="B39" s="73" t="s">
        <v>296</v>
      </c>
      <c r="C39" s="71">
        <f t="shared" si="1"/>
        <v>126419</v>
      </c>
      <c r="D39" s="71">
        <v>98622</v>
      </c>
      <c r="E39" s="71"/>
      <c r="F39" s="71">
        <v>27797</v>
      </c>
      <c r="G39" s="71"/>
    </row>
    <row r="40" spans="1:7" x14ac:dyDescent="0.55000000000000004">
      <c r="A40" s="86">
        <v>44305</v>
      </c>
      <c r="B40" s="74" t="str">
        <f t="shared" ref="B40:B45" si="2">"("&amp;TEXT(A40,"aaa")&amp;")"</f>
        <v>(月)</v>
      </c>
      <c r="C40" s="71">
        <f t="shared" si="1"/>
        <v>119032</v>
      </c>
      <c r="D40" s="71">
        <v>64725</v>
      </c>
      <c r="E40" s="71"/>
      <c r="F40" s="71">
        <v>54307</v>
      </c>
      <c r="G40" s="71"/>
    </row>
    <row r="41" spans="1:7" x14ac:dyDescent="0.55000000000000004">
      <c r="A41" s="75">
        <v>44302</v>
      </c>
      <c r="B41" s="74" t="str">
        <f t="shared" si="2"/>
        <v>(金)</v>
      </c>
      <c r="C41" s="71">
        <f t="shared" si="1"/>
        <v>69687</v>
      </c>
      <c r="D41" s="71">
        <v>29696</v>
      </c>
      <c r="E41" s="71"/>
      <c r="F41" s="71">
        <v>39991</v>
      </c>
      <c r="G41" s="71"/>
    </row>
    <row r="42" spans="1:7" x14ac:dyDescent="0.55000000000000004">
      <c r="A42" s="75">
        <v>44301</v>
      </c>
      <c r="B42" s="74" t="str">
        <f t="shared" si="2"/>
        <v>(木)</v>
      </c>
      <c r="C42" s="71">
        <f t="shared" si="1"/>
        <v>52620</v>
      </c>
      <c r="D42" s="71">
        <v>16637</v>
      </c>
      <c r="E42" s="71"/>
      <c r="F42" s="71">
        <v>35983</v>
      </c>
      <c r="G42" s="71"/>
    </row>
    <row r="43" spans="1:7" x14ac:dyDescent="0.55000000000000004">
      <c r="A43" s="75">
        <v>44300</v>
      </c>
      <c r="B43" s="74" t="str">
        <f t="shared" si="2"/>
        <v>(水)</v>
      </c>
      <c r="C43" s="71">
        <f t="shared" si="1"/>
        <v>50996</v>
      </c>
      <c r="D43" s="71">
        <v>9569</v>
      </c>
      <c r="E43" s="71"/>
      <c r="F43" s="71">
        <v>41427</v>
      </c>
      <c r="G43" s="71"/>
    </row>
    <row r="44" spans="1:7" x14ac:dyDescent="0.55000000000000004">
      <c r="A44" s="72">
        <v>44299</v>
      </c>
      <c r="B44" s="74" t="str">
        <f t="shared" si="2"/>
        <v>(火)</v>
      </c>
      <c r="C44" s="71">
        <f t="shared" ref="C44:C45" si="3">SUM(D44:G44)</f>
        <v>53986</v>
      </c>
      <c r="D44" s="71">
        <v>13896</v>
      </c>
      <c r="E44" s="71"/>
      <c r="F44" s="71">
        <v>40090</v>
      </c>
      <c r="G44" s="71"/>
    </row>
    <row r="45" spans="1:7" x14ac:dyDescent="0.55000000000000004">
      <c r="A45" s="72">
        <v>44298</v>
      </c>
      <c r="B45" s="74" t="str">
        <f t="shared" si="2"/>
        <v>(月)</v>
      </c>
      <c r="C45" s="71">
        <f t="shared" si="3"/>
        <v>96936</v>
      </c>
      <c r="D45" s="71">
        <v>26850</v>
      </c>
      <c r="E45" s="71"/>
      <c r="F45" s="71">
        <v>70086</v>
      </c>
      <c r="G45" s="71"/>
    </row>
  </sheetData>
  <mergeCells count="7">
    <mergeCell ref="A5:B5"/>
    <mergeCell ref="A1:H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5"/>
  <sheetViews>
    <sheetView workbookViewId="0">
      <selection activeCell="A3" sqref="A3:G6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7" t="s">
        <v>297</v>
      </c>
      <c r="B1" s="107"/>
      <c r="C1" s="107"/>
      <c r="D1" s="107"/>
      <c r="E1" s="107"/>
      <c r="F1" s="107"/>
      <c r="G1" s="107"/>
    </row>
    <row r="2" spans="1:7" x14ac:dyDescent="0.55000000000000004">
      <c r="A2" s="81"/>
      <c r="B2" s="81"/>
      <c r="C2" s="81"/>
      <c r="D2" s="81"/>
      <c r="E2" s="81"/>
      <c r="F2" s="81"/>
      <c r="G2" s="82" t="str">
        <f>"（" &amp; TEXT($A$6,"m月d日") &amp; "時点）"</f>
        <v>（6月10日時点）</v>
      </c>
    </row>
    <row r="3" spans="1:7" x14ac:dyDescent="0.55000000000000004">
      <c r="A3" s="129" t="s">
        <v>298</v>
      </c>
      <c r="B3" s="130" t="s">
        <v>299</v>
      </c>
      <c r="C3" s="132" t="s">
        <v>300</v>
      </c>
      <c r="D3" s="132" t="s">
        <v>301</v>
      </c>
      <c r="E3" s="128"/>
      <c r="F3" s="132" t="s">
        <v>302</v>
      </c>
      <c r="G3" s="128"/>
    </row>
    <row r="4" spans="1:7" x14ac:dyDescent="0.55000000000000004">
      <c r="A4" s="128"/>
      <c r="B4" s="131"/>
      <c r="C4" s="128"/>
      <c r="D4" s="83" t="s">
        <v>303</v>
      </c>
      <c r="E4" s="83" t="s">
        <v>304</v>
      </c>
      <c r="F4" s="83" t="s">
        <v>303</v>
      </c>
      <c r="G4" s="83" t="s">
        <v>304</v>
      </c>
    </row>
    <row r="5" spans="1:7" x14ac:dyDescent="0.55000000000000004">
      <c r="A5" s="127" t="s">
        <v>287</v>
      </c>
      <c r="B5" s="128"/>
      <c r="C5" s="71">
        <v>12448211</v>
      </c>
      <c r="D5" s="71">
        <v>10449935</v>
      </c>
      <c r="E5" s="71">
        <v>342008</v>
      </c>
      <c r="F5" s="71">
        <v>1656268</v>
      </c>
      <c r="G5" s="71">
        <v>0</v>
      </c>
    </row>
    <row r="6" spans="1:7" x14ac:dyDescent="0.55000000000000004">
      <c r="A6" s="98">
        <v>44357</v>
      </c>
      <c r="B6" s="73" t="s">
        <v>323</v>
      </c>
      <c r="C6" s="71">
        <v>472644</v>
      </c>
      <c r="D6" s="71">
        <v>309368</v>
      </c>
      <c r="E6" s="71">
        <v>27481</v>
      </c>
      <c r="F6" s="71">
        <v>135795</v>
      </c>
      <c r="G6" s="71">
        <v>0</v>
      </c>
    </row>
    <row r="7" spans="1:7" x14ac:dyDescent="0.55000000000000004">
      <c r="A7" s="98">
        <v>44356</v>
      </c>
      <c r="B7" s="73" t="s">
        <v>324</v>
      </c>
      <c r="C7" s="71">
        <v>573401</v>
      </c>
      <c r="D7" s="71">
        <v>385590</v>
      </c>
      <c r="E7" s="71">
        <v>26921</v>
      </c>
      <c r="F7" s="71">
        <v>160890</v>
      </c>
      <c r="G7" s="71">
        <v>0</v>
      </c>
    </row>
    <row r="8" spans="1:7" x14ac:dyDescent="0.55000000000000004">
      <c r="A8" s="98">
        <v>44355</v>
      </c>
      <c r="B8" s="73" t="s">
        <v>325</v>
      </c>
      <c r="C8" s="71">
        <v>603478</v>
      </c>
      <c r="D8" s="71">
        <v>426364</v>
      </c>
      <c r="E8" s="71">
        <v>29118</v>
      </c>
      <c r="F8" s="71">
        <v>147996</v>
      </c>
      <c r="G8" s="71">
        <v>0</v>
      </c>
    </row>
    <row r="9" spans="1:7" x14ac:dyDescent="0.55000000000000004">
      <c r="A9" s="98">
        <v>44354</v>
      </c>
      <c r="B9" s="73" t="s">
        <v>326</v>
      </c>
      <c r="C9" s="71">
        <v>568475</v>
      </c>
      <c r="D9" s="71">
        <v>411688</v>
      </c>
      <c r="E9" s="71">
        <v>28817</v>
      </c>
      <c r="F9" s="71">
        <v>127970</v>
      </c>
      <c r="G9" s="71">
        <v>0</v>
      </c>
    </row>
    <row r="10" spans="1:7" x14ac:dyDescent="0.55000000000000004">
      <c r="A10" s="75">
        <v>44353</v>
      </c>
      <c r="B10" s="73" t="s">
        <v>327</v>
      </c>
      <c r="C10" s="71">
        <v>504326</v>
      </c>
      <c r="D10" s="71">
        <v>352678</v>
      </c>
      <c r="E10" s="71">
        <v>22748</v>
      </c>
      <c r="F10" s="71">
        <v>128900</v>
      </c>
      <c r="G10" s="71">
        <v>0</v>
      </c>
    </row>
    <row r="11" spans="1:7" x14ac:dyDescent="0.55000000000000004">
      <c r="A11" s="75">
        <v>44352</v>
      </c>
      <c r="B11" s="73" t="s">
        <v>328</v>
      </c>
      <c r="C11" s="71">
        <v>520536</v>
      </c>
      <c r="D11" s="71">
        <v>413084</v>
      </c>
      <c r="E11" s="71">
        <v>20369</v>
      </c>
      <c r="F11" s="71">
        <v>87083</v>
      </c>
      <c r="G11" s="71">
        <v>0</v>
      </c>
    </row>
    <row r="12" spans="1:7" x14ac:dyDescent="0.55000000000000004">
      <c r="A12" s="75">
        <v>44351</v>
      </c>
      <c r="B12" s="73" t="s">
        <v>329</v>
      </c>
      <c r="C12" s="71">
        <v>549055</v>
      </c>
      <c r="D12" s="71">
        <v>447521</v>
      </c>
      <c r="E12" s="71">
        <v>20190</v>
      </c>
      <c r="F12" s="71">
        <v>81344</v>
      </c>
      <c r="G12" s="71">
        <v>0</v>
      </c>
    </row>
    <row r="13" spans="1:7" x14ac:dyDescent="0.55000000000000004">
      <c r="A13" s="75">
        <v>44350</v>
      </c>
      <c r="B13" s="73" t="s">
        <v>323</v>
      </c>
      <c r="C13" s="71">
        <v>584777</v>
      </c>
      <c r="D13" s="71">
        <v>471877</v>
      </c>
      <c r="E13" s="71">
        <v>19992</v>
      </c>
      <c r="F13" s="71">
        <v>92908</v>
      </c>
      <c r="G13" s="71">
        <v>0</v>
      </c>
    </row>
    <row r="14" spans="1:7" x14ac:dyDescent="0.55000000000000004">
      <c r="A14" s="75">
        <v>44349</v>
      </c>
      <c r="B14" s="73" t="s">
        <v>324</v>
      </c>
      <c r="C14" s="71">
        <v>597763</v>
      </c>
      <c r="D14" s="71">
        <v>476096</v>
      </c>
      <c r="E14" s="71">
        <v>19693</v>
      </c>
      <c r="F14" s="71">
        <v>101974</v>
      </c>
      <c r="G14" s="71">
        <v>0</v>
      </c>
    </row>
    <row r="15" spans="1:7" x14ac:dyDescent="0.55000000000000004">
      <c r="A15" s="75">
        <v>44348</v>
      </c>
      <c r="B15" s="73" t="s">
        <v>325</v>
      </c>
      <c r="C15" s="71">
        <v>562197</v>
      </c>
      <c r="D15" s="71">
        <v>463874</v>
      </c>
      <c r="E15" s="71">
        <v>19197</v>
      </c>
      <c r="F15" s="71">
        <v>79126</v>
      </c>
      <c r="G15" s="71">
        <v>0</v>
      </c>
    </row>
    <row r="16" spans="1:7" x14ac:dyDescent="0.55000000000000004">
      <c r="A16" s="75">
        <v>44347</v>
      </c>
      <c r="B16" s="73" t="s">
        <v>326</v>
      </c>
      <c r="C16" s="71">
        <v>496706</v>
      </c>
      <c r="D16" s="71">
        <v>411607</v>
      </c>
      <c r="E16" s="71">
        <v>18349</v>
      </c>
      <c r="F16" s="71">
        <v>66750</v>
      </c>
      <c r="G16" s="71">
        <v>0</v>
      </c>
    </row>
    <row r="17" spans="1:7" x14ac:dyDescent="0.55000000000000004">
      <c r="A17" s="75">
        <v>44346</v>
      </c>
      <c r="B17" s="73" t="s">
        <v>327</v>
      </c>
      <c r="C17" s="71">
        <v>436562</v>
      </c>
      <c r="D17" s="71">
        <v>366985</v>
      </c>
      <c r="E17" s="71">
        <v>15926</v>
      </c>
      <c r="F17" s="71">
        <v>53651</v>
      </c>
      <c r="G17" s="71">
        <v>0</v>
      </c>
    </row>
    <row r="18" spans="1:7" x14ac:dyDescent="0.55000000000000004">
      <c r="A18" s="75">
        <v>44345</v>
      </c>
      <c r="B18" s="73" t="s">
        <v>328</v>
      </c>
      <c r="C18" s="71">
        <v>425182</v>
      </c>
      <c r="D18" s="71">
        <v>368259</v>
      </c>
      <c r="E18" s="71">
        <v>15524</v>
      </c>
      <c r="F18" s="71">
        <v>41399</v>
      </c>
      <c r="G18" s="71">
        <v>0</v>
      </c>
    </row>
    <row r="19" spans="1:7" x14ac:dyDescent="0.55000000000000004">
      <c r="A19" s="75">
        <v>44344</v>
      </c>
      <c r="B19" s="73" t="s">
        <v>329</v>
      </c>
      <c r="C19" s="71">
        <v>454546</v>
      </c>
      <c r="D19" s="71">
        <v>415351</v>
      </c>
      <c r="E19" s="71">
        <v>14263</v>
      </c>
      <c r="F19" s="71">
        <v>24932</v>
      </c>
      <c r="G19" s="71">
        <v>0</v>
      </c>
    </row>
    <row r="20" spans="1:7" x14ac:dyDescent="0.55000000000000004">
      <c r="A20" s="75">
        <v>44343</v>
      </c>
      <c r="B20" s="73" t="s">
        <v>323</v>
      </c>
      <c r="C20" s="71">
        <v>477219</v>
      </c>
      <c r="D20" s="71">
        <v>437370</v>
      </c>
      <c r="E20" s="71">
        <v>12381</v>
      </c>
      <c r="F20" s="71">
        <v>27468</v>
      </c>
      <c r="G20" s="71">
        <v>0</v>
      </c>
    </row>
    <row r="21" spans="1:7" x14ac:dyDescent="0.55000000000000004">
      <c r="A21" s="75">
        <v>44342</v>
      </c>
      <c r="B21" s="73" t="s">
        <v>324</v>
      </c>
      <c r="C21" s="71">
        <v>478087</v>
      </c>
      <c r="D21" s="71">
        <v>458228</v>
      </c>
      <c r="E21" s="71">
        <v>11468</v>
      </c>
      <c r="F21" s="71">
        <v>8391</v>
      </c>
      <c r="G21" s="71">
        <v>0</v>
      </c>
    </row>
    <row r="22" spans="1:7" x14ac:dyDescent="0.55000000000000004">
      <c r="A22" s="75">
        <v>44341</v>
      </c>
      <c r="B22" s="73" t="s">
        <v>325</v>
      </c>
      <c r="C22" s="71">
        <v>430119</v>
      </c>
      <c r="D22" s="71">
        <v>413499</v>
      </c>
      <c r="E22" s="71">
        <v>9812</v>
      </c>
      <c r="F22" s="71">
        <v>6808</v>
      </c>
      <c r="G22" s="71">
        <v>0</v>
      </c>
    </row>
    <row r="23" spans="1:7" x14ac:dyDescent="0.55000000000000004">
      <c r="A23" s="75">
        <v>44340</v>
      </c>
      <c r="B23" s="73" t="s">
        <v>326</v>
      </c>
      <c r="C23" s="71">
        <v>376670</v>
      </c>
      <c r="D23" s="71">
        <v>360673</v>
      </c>
      <c r="E23" s="71">
        <v>9758</v>
      </c>
      <c r="F23" s="71">
        <v>6239</v>
      </c>
      <c r="G23" s="71">
        <v>0</v>
      </c>
    </row>
    <row r="24" spans="1:7" x14ac:dyDescent="0.55000000000000004">
      <c r="A24" s="75">
        <v>44339</v>
      </c>
      <c r="B24" s="73" t="s">
        <v>327</v>
      </c>
      <c r="C24" s="71">
        <v>294447</v>
      </c>
      <c r="D24" s="71">
        <v>277445</v>
      </c>
      <c r="E24" s="71">
        <v>0</v>
      </c>
      <c r="F24" s="71">
        <v>17002</v>
      </c>
      <c r="G24" s="71">
        <v>0</v>
      </c>
    </row>
    <row r="25" spans="1:7" x14ac:dyDescent="0.55000000000000004">
      <c r="A25" s="75">
        <v>44338</v>
      </c>
      <c r="B25" s="73" t="s">
        <v>328</v>
      </c>
      <c r="C25" s="71">
        <v>263056</v>
      </c>
      <c r="D25" s="71">
        <v>241159</v>
      </c>
      <c r="E25" s="71">
        <v>0</v>
      </c>
      <c r="F25" s="71">
        <v>21897</v>
      </c>
      <c r="G25" s="71">
        <v>0</v>
      </c>
    </row>
    <row r="26" spans="1:7" x14ac:dyDescent="0.55000000000000004">
      <c r="A26" s="75">
        <v>44337</v>
      </c>
      <c r="B26" s="73" t="s">
        <v>329</v>
      </c>
      <c r="C26" s="71">
        <v>247489</v>
      </c>
      <c r="D26" s="71">
        <v>227492</v>
      </c>
      <c r="E26" s="71">
        <v>0</v>
      </c>
      <c r="F26" s="71">
        <v>19997</v>
      </c>
      <c r="G26" s="71">
        <v>0</v>
      </c>
    </row>
    <row r="27" spans="1:7" x14ac:dyDescent="0.55000000000000004">
      <c r="A27" s="75">
        <v>44336</v>
      </c>
      <c r="B27" s="73" t="s">
        <v>323</v>
      </c>
      <c r="C27" s="71">
        <v>273292</v>
      </c>
      <c r="D27" s="71">
        <v>261714</v>
      </c>
      <c r="E27" s="71">
        <v>0</v>
      </c>
      <c r="F27" s="71">
        <v>11578</v>
      </c>
      <c r="G27" s="71">
        <v>0</v>
      </c>
    </row>
    <row r="28" spans="1:7" x14ac:dyDescent="0.55000000000000004">
      <c r="A28" s="75">
        <v>44335</v>
      </c>
      <c r="B28" s="73" t="s">
        <v>324</v>
      </c>
      <c r="C28" s="71">
        <v>280660</v>
      </c>
      <c r="D28" s="71">
        <v>253409</v>
      </c>
      <c r="E28" s="71">
        <v>0</v>
      </c>
      <c r="F28" s="71">
        <v>27251</v>
      </c>
      <c r="G28" s="71">
        <v>0</v>
      </c>
    </row>
    <row r="29" spans="1:7" x14ac:dyDescent="0.55000000000000004">
      <c r="A29" s="75">
        <v>44334</v>
      </c>
      <c r="B29" s="73" t="s">
        <v>325</v>
      </c>
      <c r="C29" s="71">
        <v>232799</v>
      </c>
      <c r="D29" s="71">
        <v>205047</v>
      </c>
      <c r="E29" s="71">
        <v>0</v>
      </c>
      <c r="F29" s="71">
        <v>27752</v>
      </c>
      <c r="G29" s="71">
        <v>0</v>
      </c>
    </row>
    <row r="30" spans="1:7" x14ac:dyDescent="0.55000000000000004">
      <c r="A30" s="75">
        <v>44333</v>
      </c>
      <c r="B30" s="73" t="s">
        <v>326</v>
      </c>
      <c r="C30" s="71">
        <v>192291</v>
      </c>
      <c r="D30" s="71">
        <v>171874</v>
      </c>
      <c r="E30" s="71">
        <v>0</v>
      </c>
      <c r="F30" s="71">
        <v>20417</v>
      </c>
      <c r="G30" s="71">
        <v>0</v>
      </c>
    </row>
    <row r="31" spans="1:7" x14ac:dyDescent="0.55000000000000004">
      <c r="A31" s="75">
        <v>44332</v>
      </c>
      <c r="B31" s="73" t="s">
        <v>327</v>
      </c>
      <c r="C31" s="71">
        <v>183538</v>
      </c>
      <c r="D31" s="71">
        <v>170517</v>
      </c>
      <c r="E31" s="71">
        <v>0</v>
      </c>
      <c r="F31" s="71">
        <v>13021</v>
      </c>
      <c r="G31" s="71">
        <v>0</v>
      </c>
    </row>
    <row r="32" spans="1:7" x14ac:dyDescent="0.55000000000000004">
      <c r="A32" s="75">
        <v>44331</v>
      </c>
      <c r="B32" s="73" t="s">
        <v>328</v>
      </c>
      <c r="C32" s="71">
        <v>131898</v>
      </c>
      <c r="D32" s="71">
        <v>118458</v>
      </c>
      <c r="E32" s="71">
        <v>0</v>
      </c>
      <c r="F32" s="71">
        <v>13440</v>
      </c>
      <c r="G32" s="71">
        <v>0</v>
      </c>
    </row>
    <row r="33" spans="1:7" x14ac:dyDescent="0.55000000000000004">
      <c r="A33" s="75">
        <v>44330</v>
      </c>
      <c r="B33" s="73" t="s">
        <v>329</v>
      </c>
      <c r="C33" s="71">
        <v>117512</v>
      </c>
      <c r="D33" s="71">
        <v>103090</v>
      </c>
      <c r="E33" s="71">
        <v>0</v>
      </c>
      <c r="F33" s="71">
        <v>14422</v>
      </c>
      <c r="G33" s="71">
        <v>0</v>
      </c>
    </row>
    <row r="34" spans="1:7" x14ac:dyDescent="0.55000000000000004">
      <c r="A34" s="75">
        <v>44329</v>
      </c>
      <c r="B34" s="73" t="s">
        <v>323</v>
      </c>
      <c r="C34" s="71">
        <v>145284</v>
      </c>
      <c r="D34" s="71">
        <v>125984</v>
      </c>
      <c r="E34" s="71">
        <v>0</v>
      </c>
      <c r="F34" s="71">
        <v>19300</v>
      </c>
      <c r="G34" s="71">
        <v>0</v>
      </c>
    </row>
    <row r="35" spans="1:7" x14ac:dyDescent="0.55000000000000004">
      <c r="A35" s="75">
        <v>44328</v>
      </c>
      <c r="B35" s="73" t="s">
        <v>324</v>
      </c>
      <c r="C35" s="71">
        <v>149385</v>
      </c>
      <c r="D35" s="71">
        <v>128115</v>
      </c>
      <c r="E35" s="71">
        <v>1</v>
      </c>
      <c r="F35" s="71">
        <v>21269</v>
      </c>
      <c r="G35" s="71">
        <v>0</v>
      </c>
    </row>
    <row r="36" spans="1:7" x14ac:dyDescent="0.55000000000000004">
      <c r="A36" s="75">
        <v>44327</v>
      </c>
      <c r="B36" s="73" t="s">
        <v>325</v>
      </c>
      <c r="C36" s="71">
        <v>118496</v>
      </c>
      <c r="D36" s="71">
        <v>100450</v>
      </c>
      <c r="E36" s="71">
        <v>0</v>
      </c>
      <c r="F36" s="71">
        <v>18046</v>
      </c>
      <c r="G36" s="71">
        <v>0</v>
      </c>
    </row>
    <row r="37" spans="1:7" x14ac:dyDescent="0.55000000000000004">
      <c r="A37" s="75">
        <v>44326</v>
      </c>
      <c r="B37" s="73" t="s">
        <v>326</v>
      </c>
      <c r="C37" s="71">
        <v>90461</v>
      </c>
      <c r="D37" s="71">
        <v>79391</v>
      </c>
      <c r="E37" s="71">
        <v>0</v>
      </c>
      <c r="F37" s="71">
        <v>11070</v>
      </c>
      <c r="G37" s="71">
        <v>0</v>
      </c>
    </row>
    <row r="38" spans="1:7" x14ac:dyDescent="0.55000000000000004">
      <c r="A38" s="75">
        <v>44325</v>
      </c>
      <c r="B38" s="73" t="s">
        <v>327</v>
      </c>
      <c r="C38" s="71">
        <v>71669</v>
      </c>
      <c r="D38" s="71">
        <v>65664</v>
      </c>
      <c r="E38" s="71">
        <v>0</v>
      </c>
      <c r="F38" s="71">
        <v>6005</v>
      </c>
      <c r="G38" s="71">
        <v>0</v>
      </c>
    </row>
    <row r="39" spans="1:7" x14ac:dyDescent="0.55000000000000004">
      <c r="A39" s="75">
        <v>44324</v>
      </c>
      <c r="B39" s="73" t="s">
        <v>328</v>
      </c>
      <c r="C39" s="71">
        <v>52314</v>
      </c>
      <c r="D39" s="71">
        <v>48737</v>
      </c>
      <c r="E39" s="71">
        <v>0</v>
      </c>
      <c r="F39" s="71">
        <v>3577</v>
      </c>
      <c r="G39" s="71">
        <v>0</v>
      </c>
    </row>
    <row r="40" spans="1:7" x14ac:dyDescent="0.55000000000000004">
      <c r="A40" s="75">
        <v>44323</v>
      </c>
      <c r="B40" s="73" t="s">
        <v>329</v>
      </c>
      <c r="C40" s="71">
        <v>33763</v>
      </c>
      <c r="D40" s="71">
        <v>29585</v>
      </c>
      <c r="E40" s="71">
        <v>0</v>
      </c>
      <c r="F40" s="71">
        <v>4178</v>
      </c>
      <c r="G40" s="71">
        <v>0</v>
      </c>
    </row>
    <row r="41" spans="1:7" x14ac:dyDescent="0.55000000000000004">
      <c r="A41" s="75">
        <v>44322</v>
      </c>
      <c r="B41" s="73" t="s">
        <v>323</v>
      </c>
      <c r="C41" s="71">
        <v>35796</v>
      </c>
      <c r="D41" s="71">
        <v>31466</v>
      </c>
      <c r="E41" s="71">
        <v>0</v>
      </c>
      <c r="F41" s="71">
        <v>4330</v>
      </c>
      <c r="G41" s="71">
        <v>0</v>
      </c>
    </row>
    <row r="42" spans="1:7" x14ac:dyDescent="0.55000000000000004">
      <c r="A42" s="75">
        <v>44321</v>
      </c>
      <c r="B42" s="73" t="s">
        <v>324</v>
      </c>
      <c r="C42" s="71">
        <v>8580</v>
      </c>
      <c r="D42" s="71">
        <v>7823</v>
      </c>
      <c r="E42" s="71">
        <v>0</v>
      </c>
      <c r="F42" s="71">
        <v>757</v>
      </c>
      <c r="G42" s="71">
        <v>0</v>
      </c>
    </row>
    <row r="43" spans="1:7" x14ac:dyDescent="0.55000000000000004">
      <c r="A43" s="75">
        <v>44320</v>
      </c>
      <c r="B43" s="73" t="s">
        <v>325</v>
      </c>
      <c r="C43" s="71">
        <v>7030</v>
      </c>
      <c r="D43" s="71">
        <v>6459</v>
      </c>
      <c r="E43" s="71">
        <v>0</v>
      </c>
      <c r="F43" s="71">
        <v>571</v>
      </c>
      <c r="G43" s="71">
        <v>0</v>
      </c>
    </row>
    <row r="44" spans="1:7" x14ac:dyDescent="0.55000000000000004">
      <c r="A44" s="75">
        <v>44319</v>
      </c>
      <c r="B44" s="73" t="s">
        <v>326</v>
      </c>
      <c r="C44" s="71">
        <v>6237</v>
      </c>
      <c r="D44" s="71">
        <v>5473</v>
      </c>
      <c r="E44" s="71">
        <v>0</v>
      </c>
      <c r="F44" s="71">
        <v>764</v>
      </c>
      <c r="G44" s="71">
        <v>0</v>
      </c>
    </row>
    <row r="45" spans="1:7" x14ac:dyDescent="0.55000000000000004">
      <c r="A45" s="75">
        <v>44318</v>
      </c>
      <c r="B45" s="73" t="s">
        <v>327</v>
      </c>
      <c r="C45" s="71">
        <v>20174</v>
      </c>
      <c r="D45" s="71">
        <v>20174</v>
      </c>
      <c r="E45" s="71">
        <v>0</v>
      </c>
      <c r="F45" s="71">
        <v>0</v>
      </c>
      <c r="G45" s="71">
        <v>0</v>
      </c>
    </row>
    <row r="46" spans="1:7" x14ac:dyDescent="0.55000000000000004">
      <c r="A46" s="75">
        <v>44317</v>
      </c>
      <c r="B46" s="73" t="s">
        <v>328</v>
      </c>
      <c r="C46" s="71">
        <v>25164</v>
      </c>
      <c r="D46" s="71">
        <v>25164</v>
      </c>
      <c r="E46" s="71">
        <v>0</v>
      </c>
      <c r="F46" s="71">
        <v>0</v>
      </c>
      <c r="G46" s="71">
        <v>0</v>
      </c>
    </row>
    <row r="47" spans="1:7" x14ac:dyDescent="0.55000000000000004">
      <c r="A47" s="75">
        <v>44316</v>
      </c>
      <c r="B47" s="73" t="s">
        <v>329</v>
      </c>
      <c r="C47" s="71">
        <v>32885</v>
      </c>
      <c r="D47" s="71">
        <v>32885</v>
      </c>
      <c r="E47" s="71">
        <v>0</v>
      </c>
      <c r="F47" s="71">
        <v>0</v>
      </c>
      <c r="G47" s="71">
        <v>0</v>
      </c>
    </row>
    <row r="48" spans="1:7" x14ac:dyDescent="0.55000000000000004">
      <c r="A48" s="75">
        <v>44315</v>
      </c>
      <c r="B48" s="73" t="s">
        <v>323</v>
      </c>
      <c r="C48" s="71">
        <v>13037</v>
      </c>
      <c r="D48" s="71">
        <v>13037</v>
      </c>
      <c r="E48" s="71">
        <v>0</v>
      </c>
      <c r="F48" s="71">
        <v>0</v>
      </c>
      <c r="G48" s="84">
        <v>0</v>
      </c>
    </row>
    <row r="49" spans="1:7" x14ac:dyDescent="0.55000000000000004">
      <c r="A49" s="75">
        <v>44314</v>
      </c>
      <c r="B49" s="73" t="s">
        <v>324</v>
      </c>
      <c r="C49" s="71">
        <v>42769</v>
      </c>
      <c r="D49" s="84">
        <v>42769</v>
      </c>
      <c r="E49" s="84">
        <v>0</v>
      </c>
      <c r="F49" s="84">
        <v>0</v>
      </c>
      <c r="G49" s="84">
        <v>0</v>
      </c>
    </row>
    <row r="50" spans="1:7" x14ac:dyDescent="0.55000000000000004">
      <c r="A50" s="75">
        <v>44313</v>
      </c>
      <c r="B50" s="73" t="s">
        <v>325</v>
      </c>
      <c r="C50" s="71">
        <v>42221</v>
      </c>
      <c r="D50" s="84">
        <v>42221</v>
      </c>
      <c r="E50" s="84">
        <v>0</v>
      </c>
      <c r="F50" s="84">
        <v>0</v>
      </c>
      <c r="G50" s="85">
        <v>0</v>
      </c>
    </row>
    <row r="51" spans="1:7" x14ac:dyDescent="0.55000000000000004">
      <c r="A51" s="75">
        <v>44312</v>
      </c>
      <c r="B51" s="73" t="s">
        <v>326</v>
      </c>
      <c r="C51" s="71">
        <v>31904</v>
      </c>
      <c r="D51" s="85">
        <v>31904</v>
      </c>
      <c r="E51" s="85">
        <v>0</v>
      </c>
      <c r="F51" s="85">
        <v>0</v>
      </c>
      <c r="G51" s="85">
        <v>0</v>
      </c>
    </row>
    <row r="52" spans="1:7" x14ac:dyDescent="0.55000000000000004">
      <c r="A52" s="75">
        <v>44311</v>
      </c>
      <c r="B52" s="73" t="s">
        <v>327</v>
      </c>
      <c r="C52" s="71">
        <v>14786</v>
      </c>
      <c r="D52" s="85">
        <v>14786</v>
      </c>
      <c r="E52" s="85">
        <v>0</v>
      </c>
      <c r="F52" s="85">
        <v>0</v>
      </c>
      <c r="G52" s="85">
        <v>0</v>
      </c>
    </row>
    <row r="53" spans="1:7" x14ac:dyDescent="0.55000000000000004">
      <c r="A53" s="75">
        <v>44310</v>
      </c>
      <c r="B53" s="73" t="s">
        <v>328</v>
      </c>
      <c r="C53" s="71">
        <v>17909</v>
      </c>
      <c r="D53" s="85">
        <v>17909</v>
      </c>
      <c r="E53" s="85">
        <v>0</v>
      </c>
      <c r="F53" s="85">
        <v>0</v>
      </c>
      <c r="G53" s="85">
        <v>0</v>
      </c>
    </row>
    <row r="54" spans="1:7" x14ac:dyDescent="0.55000000000000004">
      <c r="A54" s="75">
        <v>44309</v>
      </c>
      <c r="B54" s="73" t="s">
        <v>329</v>
      </c>
      <c r="C54" s="71">
        <v>25618</v>
      </c>
      <c r="D54" s="85">
        <v>25618</v>
      </c>
      <c r="E54" s="85">
        <v>0</v>
      </c>
      <c r="F54" s="85">
        <v>0</v>
      </c>
      <c r="G54" s="85">
        <v>0</v>
      </c>
    </row>
    <row r="55" spans="1:7" x14ac:dyDescent="0.55000000000000004">
      <c r="A55" s="75">
        <v>44308</v>
      </c>
      <c r="B55" s="73" t="s">
        <v>323</v>
      </c>
      <c r="C55" s="71">
        <v>30196</v>
      </c>
      <c r="D55" s="85">
        <v>30196</v>
      </c>
      <c r="E55" s="85">
        <v>0</v>
      </c>
      <c r="F55" s="85">
        <v>0</v>
      </c>
      <c r="G55" s="85">
        <v>0</v>
      </c>
    </row>
    <row r="56" spans="1:7" x14ac:dyDescent="0.55000000000000004">
      <c r="A56" s="75">
        <v>44307</v>
      </c>
      <c r="B56" s="73" t="s">
        <v>324</v>
      </c>
      <c r="C56" s="71">
        <v>31643</v>
      </c>
      <c r="D56" s="85">
        <v>31643</v>
      </c>
      <c r="E56" s="85">
        <v>0</v>
      </c>
      <c r="F56" s="85">
        <v>0</v>
      </c>
      <c r="G56" s="85">
        <v>0</v>
      </c>
    </row>
    <row r="57" spans="1:7" x14ac:dyDescent="0.55000000000000004">
      <c r="A57" s="75">
        <v>44306</v>
      </c>
      <c r="B57" s="73" t="s">
        <v>325</v>
      </c>
      <c r="C57" s="71">
        <v>25945</v>
      </c>
      <c r="D57" s="85">
        <v>25945</v>
      </c>
      <c r="E57" s="85">
        <v>0</v>
      </c>
      <c r="F57" s="85">
        <v>0</v>
      </c>
      <c r="G57" s="85">
        <v>0</v>
      </c>
    </row>
    <row r="58" spans="1:7" x14ac:dyDescent="0.55000000000000004">
      <c r="A58" s="75">
        <v>44305</v>
      </c>
      <c r="B58" s="73" t="s">
        <v>326</v>
      </c>
      <c r="C58" s="71">
        <v>15910</v>
      </c>
      <c r="D58" s="85">
        <v>15910</v>
      </c>
      <c r="E58" s="85">
        <v>0</v>
      </c>
      <c r="F58" s="85">
        <v>0</v>
      </c>
      <c r="G58" s="85">
        <v>0</v>
      </c>
    </row>
    <row r="59" spans="1:7" x14ac:dyDescent="0.55000000000000004">
      <c r="A59" s="75">
        <v>44304</v>
      </c>
      <c r="B59" s="73" t="s">
        <v>327</v>
      </c>
      <c r="C59" s="71">
        <v>5984</v>
      </c>
      <c r="D59" s="85">
        <v>5984</v>
      </c>
      <c r="E59" s="85">
        <v>0</v>
      </c>
      <c r="F59" s="85">
        <v>0</v>
      </c>
      <c r="G59" s="85">
        <v>0</v>
      </c>
    </row>
    <row r="60" spans="1:7" x14ac:dyDescent="0.55000000000000004">
      <c r="A60" s="75">
        <v>44303</v>
      </c>
      <c r="B60" s="73" t="s">
        <v>328</v>
      </c>
      <c r="C60" s="71">
        <v>4193</v>
      </c>
      <c r="D60" s="85">
        <v>4193</v>
      </c>
      <c r="E60" s="85">
        <v>0</v>
      </c>
      <c r="F60" s="85">
        <v>0</v>
      </c>
      <c r="G60" s="85">
        <v>0</v>
      </c>
    </row>
    <row r="61" spans="1:7" x14ac:dyDescent="0.55000000000000004">
      <c r="A61" s="75">
        <v>44302</v>
      </c>
      <c r="B61" s="73" t="s">
        <v>329</v>
      </c>
      <c r="C61" s="71">
        <v>4945</v>
      </c>
      <c r="D61" s="85">
        <v>4945</v>
      </c>
      <c r="E61" s="85">
        <v>0</v>
      </c>
      <c r="F61" s="85">
        <v>0</v>
      </c>
      <c r="G61" s="85">
        <v>0</v>
      </c>
    </row>
    <row r="62" spans="1:7" x14ac:dyDescent="0.55000000000000004">
      <c r="A62" s="75">
        <v>44301</v>
      </c>
      <c r="B62" s="73" t="s">
        <v>323</v>
      </c>
      <c r="C62" s="71">
        <v>5111</v>
      </c>
      <c r="D62" s="85">
        <v>5111</v>
      </c>
      <c r="E62" s="85">
        <v>0</v>
      </c>
      <c r="F62" s="85">
        <v>0</v>
      </c>
      <c r="G62" s="85">
        <v>0</v>
      </c>
    </row>
    <row r="63" spans="1:7" x14ac:dyDescent="0.55000000000000004">
      <c r="A63" s="75">
        <v>44300</v>
      </c>
      <c r="B63" s="73" t="s">
        <v>324</v>
      </c>
      <c r="C63" s="71">
        <v>3475</v>
      </c>
      <c r="D63" s="85">
        <v>3475</v>
      </c>
      <c r="E63" s="85">
        <v>0</v>
      </c>
      <c r="F63" s="85">
        <v>0</v>
      </c>
      <c r="G63" s="85">
        <v>0</v>
      </c>
    </row>
    <row r="64" spans="1:7" x14ac:dyDescent="0.55000000000000004">
      <c r="A64" s="75">
        <v>44299</v>
      </c>
      <c r="B64" s="73" t="s">
        <v>325</v>
      </c>
      <c r="C64" s="71">
        <v>3141</v>
      </c>
      <c r="D64" s="85">
        <v>3141</v>
      </c>
      <c r="E64" s="85">
        <v>0</v>
      </c>
      <c r="F64" s="85">
        <v>0</v>
      </c>
      <c r="G64" s="85">
        <v>0</v>
      </c>
    </row>
    <row r="65" spans="1:7" x14ac:dyDescent="0.55000000000000004">
      <c r="A65" s="75">
        <v>44298</v>
      </c>
      <c r="B65" s="73" t="s">
        <v>326</v>
      </c>
      <c r="C65" s="71">
        <v>3461</v>
      </c>
      <c r="D65" s="85">
        <v>3461</v>
      </c>
      <c r="E65" s="85">
        <v>0</v>
      </c>
      <c r="F65" s="85">
        <v>0</v>
      </c>
      <c r="G65" s="85">
        <v>0</v>
      </c>
    </row>
  </sheetData>
  <mergeCells count="7">
    <mergeCell ref="A5:B5"/>
    <mergeCell ref="A1:G1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2021-06-13T13:26:31Z</dcterms:modified>
</cp:coreProperties>
</file>