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D2714DC0-E0AB-4A6D-9A70-02CC5B631C02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9" l="1"/>
  <c r="B46" i="9"/>
  <c r="C45" i="9"/>
  <c r="B45" i="9"/>
  <c r="C44" i="9"/>
  <c r="B44" i="9"/>
  <c r="C43" i="9"/>
  <c r="B43" i="9"/>
  <c r="C42" i="9"/>
  <c r="B42" i="9"/>
  <c r="C41" i="9"/>
  <c r="B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N70" i="7" s="1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N78" i="7" s="1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270" i="7" l="1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O204" i="7"/>
  <c r="N198" i="7"/>
  <c r="O196" i="7"/>
  <c r="N190" i="7"/>
  <c r="O188" i="7"/>
  <c r="N182" i="7"/>
  <c r="O180" i="7"/>
  <c r="N174" i="7"/>
  <c r="O172" i="7"/>
  <c r="N166" i="7"/>
  <c r="O164" i="7"/>
  <c r="N158" i="7"/>
  <c r="O156" i="7"/>
  <c r="N150" i="7"/>
  <c r="O148" i="7"/>
  <c r="N142" i="7"/>
  <c r="O140" i="7"/>
  <c r="N134" i="7"/>
  <c r="O132" i="7"/>
  <c r="N126" i="7"/>
  <c r="O124" i="7"/>
  <c r="N118" i="7"/>
  <c r="O116" i="7"/>
  <c r="N110" i="7"/>
  <c r="O108" i="7"/>
  <c r="N102" i="7"/>
  <c r="O100" i="7"/>
  <c r="N94" i="7"/>
  <c r="O92" i="7"/>
  <c r="N86" i="7"/>
  <c r="O84" i="7"/>
  <c r="O76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N7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N41" i="7"/>
  <c r="N9" i="7"/>
  <c r="N36" i="7"/>
  <c r="O34" i="7"/>
  <c r="N28" i="7"/>
  <c r="O26" i="7"/>
  <c r="N20" i="7"/>
  <c r="O18" i="7"/>
  <c r="N12" i="7"/>
  <c r="O10" i="7"/>
  <c r="N263" i="7"/>
  <c r="N255" i="7"/>
  <c r="N247" i="7"/>
  <c r="N239" i="7"/>
  <c r="O237" i="7"/>
  <c r="N231" i="7"/>
  <c r="N223" i="7"/>
  <c r="N215" i="7"/>
  <c r="N207" i="7"/>
  <c r="N199" i="7"/>
  <c r="N191" i="7"/>
  <c r="N183" i="7"/>
  <c r="O181" i="7"/>
  <c r="N175" i="7"/>
  <c r="N167" i="7"/>
  <c r="N159" i="7"/>
  <c r="N151" i="7"/>
  <c r="N143" i="7"/>
  <c r="N135" i="7"/>
  <c r="O133" i="7"/>
  <c r="N127" i="7"/>
  <c r="N119" i="7"/>
  <c r="N111" i="7"/>
  <c r="N103" i="7"/>
  <c r="N95" i="7"/>
  <c r="N87" i="7"/>
  <c r="N71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N10" i="7"/>
  <c r="O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O70" i="7"/>
  <c r="N8" i="7"/>
  <c r="N67" i="7"/>
  <c r="N51" i="7"/>
  <c r="N43" i="7"/>
  <c r="O41" i="7"/>
  <c r="N35" i="7"/>
  <c r="O33" i="7"/>
  <c r="N27" i="7"/>
  <c r="O25" i="7"/>
  <c r="N11" i="7"/>
  <c r="O9" i="7"/>
  <c r="O12" i="7"/>
  <c r="O47" i="7"/>
  <c r="O39" i="7"/>
  <c r="N33" i="7"/>
  <c r="O31" i="7"/>
  <c r="N25" i="7"/>
  <c r="O23" i="7"/>
  <c r="N17" i="7"/>
  <c r="O15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N100" i="7"/>
  <c r="O98" i="7"/>
  <c r="N92" i="7"/>
  <c r="O90" i="7"/>
  <c r="N84" i="7"/>
  <c r="O82" i="7"/>
  <c r="N76" i="7"/>
  <c r="O74" i="7"/>
  <c r="N68" i="7"/>
  <c r="O66" i="7"/>
  <c r="N60" i="7"/>
  <c r="O58" i="7"/>
  <c r="N52" i="7"/>
  <c r="O50" i="7"/>
  <c r="N44" i="7"/>
  <c r="O42" i="7"/>
  <c r="O7" i="7"/>
  <c r="O269" i="7"/>
  <c r="O261" i="7"/>
  <c r="O253" i="7"/>
  <c r="O245" i="7"/>
  <c r="O229" i="7"/>
  <c r="O221" i="7"/>
  <c r="O213" i="7"/>
  <c r="O205" i="7"/>
  <c r="O197" i="7"/>
  <c r="O189" i="7"/>
  <c r="O173" i="7"/>
  <c r="O165" i="7"/>
  <c r="O157" i="7"/>
  <c r="O149" i="7"/>
  <c r="O141" i="7"/>
  <c r="O125" i="7"/>
  <c r="O117" i="7"/>
  <c r="O109" i="7"/>
  <c r="O101" i="7"/>
  <c r="O93" i="7"/>
  <c r="O85" i="7"/>
  <c r="N79" i="7"/>
  <c r="O77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O13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64" i="7"/>
  <c r="O62" i="7"/>
  <c r="N56" i="7"/>
  <c r="O54" i="7"/>
  <c r="N48" i="7"/>
  <c r="O46" i="7"/>
  <c r="N40" i="7"/>
  <c r="O38" i="7"/>
  <c r="N32" i="7"/>
  <c r="O30" i="7"/>
  <c r="N24" i="7"/>
  <c r="O22" i="7"/>
  <c r="N16" i="7"/>
  <c r="O14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O65" i="7"/>
  <c r="N59" i="7"/>
  <c r="O57" i="7"/>
  <c r="O49" i="7"/>
  <c r="N19" i="7"/>
  <c r="O17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<sst xmlns="http://schemas.openxmlformats.org/spreadsheetml/2006/main" count="29748" uniqueCount="338">
  <si>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</si>
  <si>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</si>
  <si>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</si>
  <si>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</si>
  <si>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</si>
  <si>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</si>
  <si>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</si>
  <si>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</si>
  <si>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</si>
  <si>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</si>
  <si>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</si>
  <si>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</si>
  <si>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</si>
  <si>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</si>
  <si>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</si>
  <si>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</si>
  <si>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</si>
  <si>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</si>
  <si>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</si>
  <si>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</si>
  <si>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</si>
  <si>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</si>
  <si>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</si>
  <si>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</si>
  <si>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</si>
  <si>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</si>
  <si>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</si>
  <si>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</si>
  <si>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</si>
  <si>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</si>
  <si>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</si>
  <si>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</si>
  <si>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</si>
  <si>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</si>
  <si>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</si>
  <si>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</si>
  <si>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</si>
  <si>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</si>
  <si>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</si>
  <si>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</si>
  <si>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</si>
  <si>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</si>
  <si>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</si>
  <si>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</si>
  <si>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</si>
  <si>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</si>
  <si>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</si>
  <si>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</si>
  <si>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</si>
  <si>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</si>
  <si>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</si>
  <si>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</si>
  <si>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</si>
  <si>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</si>
  <si>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</si>
  <si>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</si>
  <si>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</si>
  <si>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</si>
  <si>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</si>
  <si>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</si>
  <si>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</si>
  <si>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</si>
  <si>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</si>
  <si>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</si>
  <si>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</si>
  <si>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</si>
  <si>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</si>
  <si>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</si>
  <si>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</si>
  <si>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</si>
  <si>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</si>
  <si>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</si>
  <si>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</si>
  <si>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</si>
  <si>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</si>
  <si>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</si>
  <si>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</si>
  <si>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</si>
  <si>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</si>
  <si>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</si>
  <si>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</si>
  <si>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</si>
  <si>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</si>
  <si>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</si>
  <si>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</si>
  <si>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</si>
  <si>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</si>
  <si>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</si>
  <si>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</si>
  <si>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</si>
  <si>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</si>
  <si>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</si>
  <si>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</si>
  <si>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</si>
  <si>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</si>
  <si>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</si>
  <si>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</si>
  <si>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</si>
  <si>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</si>
  <si>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</si>
  <si>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</si>
  <si>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</si>
  <si>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</si>
  <si>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</si>
  <si>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</si>
  <si>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</si>
  <si>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</si>
  <si>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</si>
  <si>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</si>
  <si>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</si>
  <si>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</si>
  <si>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</si>
  <si>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</si>
  <si>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</si>
  <si>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</si>
  <si>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</si>
  <si>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</si>
  <si>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</si>
  <si>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</si>
  <si>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</si>
  <si>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</si>
  <si>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</si>
  <si>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</si>
  <si>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</si>
  <si>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</si>
  <si>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</si>
  <si>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</si>
  <si>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</si>
  <si>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</si>
  <si>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</si>
  <si>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</si>
  <si>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</si>
  <si>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</si>
  <si>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</si>
  <si>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</si>
  <si>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</si>
  <si>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</si>
  <si>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</si>
  <si>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</si>
  <si>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</si>
  <si>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</si>
  <si>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</si>
  <si>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</si>
  <si>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</si>
  <si>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</si>
  <si>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</si>
  <si>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</si>
  <si>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</si>
  <si>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</si>
  <si>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</si>
  <si>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</si>
  <si>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</si>
  <si>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</si>
  <si>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</si>
  <si>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</si>
  <si>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</si>
  <si>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</si>
  <si>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</si>
  <si>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</si>
  <si>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</si>
  <si>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</si>
  <si>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</si>
  <si>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</si>
  <si>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</si>
  <si>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</si>
  <si>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</si>
  <si>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</si>
  <si>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</si>
  <si>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</si>
  <si>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</si>
  <si>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</si>
  <si>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</si>
  <si>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</si>
  <si>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</si>
  <si>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</si>
  <si>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</si>
  <si>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</si>
  <si>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</si>
  <si>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</si>
  <si>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</si>
  <si>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</si>
  <si>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</si>
  <si>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</si>
  <si>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</si>
  <si>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</si>
  <si>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</si>
  <si>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</si>
  <si>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</si>
  <si>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</si>
  <si>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</si>
  <si>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</si>
  <si>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</si>
  <si>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</si>
  <si>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</si>
  <si>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</si>
  <si>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</si>
  <si>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</si>
  <si>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</si>
  <si>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</si>
  <si>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</si>
  <si>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</si>
  <si>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</si>
  <si>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</si>
  <si>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</si>
  <si>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</si>
  <si>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</si>
  <si>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</si>
  <si>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</si>
  <si>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</si>
  <si>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</si>
  <si>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</si>
  <si>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</si>
  <si>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</si>
  <si>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</si>
  <si>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</si>
  <si>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</si>
  <si>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</si>
  <si>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</si>
  <si>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</si>
  <si>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</si>
  <si>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</si>
  <si>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</si>
  <si>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</si>
  <si>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</si>
  <si>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</si>
  <si>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</si>
  <si>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</si>
  <si>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</si>
  <si>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</si>
  <si>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</si>
  <si>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</si>
  <si>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</si>
  <si>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</si>
  <si>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</si>
  <si>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</si>
  <si>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</si>
  <si>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</si>
  <si>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</si>
  <si>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</si>
  <si>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</si>
  <si>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</si>
  <si>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</si>
  <si>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</si>
  <si>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</si>
  <si>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</si>
  <si>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</si>
  <si>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</si>
  <si>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</si>
  <si>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</si>
  <si>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</si>
  <si>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</si>
  <si>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</si>
  <si>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</si>
  <si>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</si>
  <si>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</si>
  <si>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</si>
  <si>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</si>
  <si>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</si>
  <si>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</si>
  <si>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</si>
  <si>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</si>
  <si>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</si>
  <si>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</si>
  <si>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</si>
  <si>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</si>
  <si>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</si>
  <si>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</si>
  <si>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</si>
  <si>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</si>
  <si>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</si>
  <si>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</si>
  <si>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</si>
  <si>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</si>
  <si>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</si>
  <si>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</si>
  <si>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</si>
  <si>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</si>
  <si>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</si>
  <si>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</si>
  <si>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</si>
  <si>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</si>
  <si>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</si>
  <si>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</si>
  <si>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</si>
  <si>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</si>
  <si>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</si>
  <si>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</si>
  <si>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</si>
  <si>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</si>
  <si>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</si>
  <si>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</si>
  <si>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</si>
  <si>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</si>
  <si>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</si>
  <si>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</si>
  <si>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</si>
  <si>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</si>
  <si>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</si>
  <si>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</si>
  <si>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</si>
  <si>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</si>
  <si>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</si>
  <si>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</si>
  <si>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</si>
  <si>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</si>
  <si>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</si>
  <si>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</si>
  <si>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</si>
  <si>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</si>
  <si>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</si>
  <si>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</si>
  <si>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</si>
  <si>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</si>
  <si>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</si>
  <si>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</si>
  <si>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</si>
  <si>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</si>
  <si>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</si>
  <si>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</si>
  <si>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</si>
  <si>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</si>
  <si>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</si>
  <si>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</si>
  <si>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</si>
  <si>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(水)</t>
  </si>
  <si>
    <t>(火)</t>
  </si>
  <si>
    <t>(月)</t>
  </si>
  <si>
    <t>(日)</t>
  </si>
  <si>
    <t>(土)</t>
  </si>
  <si>
    <t>(金)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</si>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</sst>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0" fillId="0" borderId="7" xfId="0" applyBorder="1" applyAlignment="1">
      <alignment horizontal="left" vertical="top" wrapText="1" indent="1"/>
    </xf>
    <xf numFmtId="0" fontId="26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2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6" fillId="0" borderId="6" xfId="0" applyFont="1" applyBorder="1" applyAlignment="1">
      <alignment horizontal="left" vertical="center" wrapText="1" indent="1"/>
    </xf>
    <xf numFmtId="0" fontId="26" fillId="0" borderId="7" xfId="0" applyFont="1" applyBorder="1" applyAlignment="1">
      <alignment horizontal="left" vertical="center" wrapText="1" indent="1"/>
    </xf>
    <xf numFmtId="0" fontId="26" fillId="0" borderId="6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top" wrapText="1"/>
    </xf>
    <xf numFmtId="0" fontId="26" fillId="0" borderId="13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48"/>
  <sheetViews>
    <sheetView workbookViewId="0">
      <pane ySplit="1" topLeftCell="A1436" activePane="bottomLeft" state="frozen"/>
      <selection activeCell="A21246" sqref="A21246:H21292"/>
      <selection pane="bottomLeft" activeCell="A21246" sqref="A21246:H21292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30516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17232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13207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22367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35352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4579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6360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82194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126418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160036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161435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175853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18743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15167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255318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217105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239837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13423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263115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25528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20483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5732</v>
      </c>
      <c r="P1320" s="27">
        <v>763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6655</v>
      </c>
      <c r="P1323" s="27">
        <v>571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8031</v>
      </c>
      <c r="P1326" s="27">
        <v>873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300974</v>
      </c>
      <c r="P1329" s="27">
        <v>67458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127694</v>
      </c>
      <c r="P1332" s="27">
        <v>47543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49730</v>
      </c>
      <c r="P1335" s="27">
        <v>3838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66868</v>
      </c>
      <c r="P1338" s="27">
        <v>6078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236037</v>
      </c>
      <c r="P1341" s="27">
        <v>80253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192451</v>
      </c>
      <c r="P1344" s="27">
        <v>97714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213594</v>
      </c>
      <c r="P1347" s="27">
        <v>121532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221750</v>
      </c>
      <c r="P1350" s="27">
        <v>146614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204592</v>
      </c>
      <c r="P1353" s="27">
        <v>159272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120257</v>
      </c>
      <c r="P1356" s="27">
        <v>14477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172441</v>
      </c>
      <c r="P1359" s="27">
        <v>13147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314030</v>
      </c>
      <c r="P1362" s="27">
        <v>237742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309274</v>
      </c>
      <c r="P1365" s="27">
        <v>185970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352202</v>
      </c>
      <c r="P1368" s="27">
        <v>209254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352941</v>
      </c>
      <c r="P1371" s="27">
        <v>121657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337808</v>
      </c>
      <c r="P1374" s="27">
        <v>170889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249352</v>
      </c>
      <c r="P1377" s="27">
        <v>22696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289250</v>
      </c>
      <c r="P1380" s="27">
        <v>17430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524683</v>
      </c>
      <c r="P1383" s="27">
        <v>200432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531107</v>
      </c>
      <c r="P1386" s="27">
        <v>59217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586739</v>
      </c>
      <c r="P1389" s="27">
        <v>57821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556318</v>
      </c>
      <c r="P1392" s="27">
        <v>89746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538660</v>
      </c>
      <c r="P1395" s="27">
        <v>103560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399669</v>
      </c>
      <c r="P1398" s="27">
        <v>44135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399498</v>
      </c>
      <c r="P1401" s="27">
        <v>56412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584774</v>
      </c>
      <c r="P1404" s="27">
        <v>210456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571347</v>
      </c>
      <c r="P1407" s="27">
        <v>174625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590036</v>
      </c>
      <c r="P1410" s="27">
        <v>193456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578091</v>
      </c>
      <c r="P1413" s="27">
        <v>184450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557744</v>
      </c>
      <c r="P1416" s="27">
        <v>180356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456653</v>
      </c>
      <c r="P1419" s="27">
        <v>92434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402970</v>
      </c>
      <c r="P1422" s="27">
        <v>136842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572175</v>
      </c>
      <c r="P1425" s="27">
        <v>270506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561809</v>
      </c>
      <c r="P1428" s="27">
        <v>250097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527331</v>
      </c>
      <c r="P1431" s="27">
        <v>280761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489903</v>
      </c>
      <c r="P1434" s="27">
        <v>266838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459973</v>
      </c>
      <c r="P1437" s="27">
        <v>238722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316118</v>
      </c>
      <c r="P1440" s="27">
        <v>122147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237360</v>
      </c>
      <c r="P1443" s="27">
        <v>122950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>
        <v>0</v>
      </c>
      <c r="P1446">
        <v>0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>
        <v>0</v>
      </c>
      <c r="P144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>
        <v>0</v>
      </c>
      <c r="P144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292"/>
  <sheetViews>
    <sheetView workbookViewId="0">
      <pane xSplit="1" ySplit="1" topLeftCell="B21280" activePane="bottomRight" state="frozen"/>
      <selection activeCell="A21246" sqref="A21246:H21292"/>
      <selection pane="topRight" activeCell="A21246" sqref="A21246:H21292"/>
      <selection pane="bottomLeft" activeCell="A21246" sqref="A21246:H21292"/>
      <selection pane="bottomRight" activeCell="A21246" sqref="A21246:H21292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69" sqref="M7:O69"/>
    </sheetView>
  </sheetViews>
  <sheetFormatPr defaultRowHeight="18" x14ac:dyDescent="0.55000000000000004"/>
  <cols>
    <col min="1" max="1" width="11.08203125" style="9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106" t="s">
        <v>292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</row>
    <row r="2" spans="1:15" x14ac:dyDescent="0.55000000000000004">
      <c r="A2" s="108" t="s">
        <v>322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M2" s="104" t="s">
        <v>321</v>
      </c>
      <c r="N2" s="104"/>
      <c r="O2" s="104"/>
    </row>
    <row r="3" spans="1:15" x14ac:dyDescent="0.55000000000000004">
      <c r="A3" s="107" t="s">
        <v>315</v>
      </c>
      <c r="B3" s="107"/>
      <c r="C3" s="107"/>
      <c r="D3" s="107"/>
      <c r="E3" s="107"/>
      <c r="F3" s="107"/>
      <c r="G3" s="77"/>
      <c r="H3" s="109" t="s">
        <v>320</v>
      </c>
      <c r="I3" s="109"/>
      <c r="J3" s="109"/>
      <c r="K3" s="109"/>
      <c r="L3" s="109"/>
      <c r="M3" s="104" t="s">
        <v>287</v>
      </c>
      <c r="N3" s="104"/>
      <c r="O3" s="104"/>
    </row>
    <row r="4" spans="1:15" s="79" customFormat="1" x14ac:dyDescent="0.55000000000000004">
      <c r="A4" s="87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104"/>
      <c r="N4" s="104"/>
      <c r="O4" s="104"/>
    </row>
    <row r="5" spans="1:15" s="79" customFormat="1" x14ac:dyDescent="0.55000000000000004">
      <c r="A5" s="87"/>
      <c r="B5" s="80"/>
      <c r="C5" s="80"/>
      <c r="D5" s="105" t="s">
        <v>282</v>
      </c>
      <c r="E5" s="105"/>
      <c r="F5" s="105" t="s">
        <v>317</v>
      </c>
      <c r="G5" s="105"/>
      <c r="H5" s="80"/>
      <c r="I5" s="105" t="s">
        <v>282</v>
      </c>
      <c r="J5" s="105"/>
      <c r="K5" s="105" t="s">
        <v>317</v>
      </c>
      <c r="L5" s="105"/>
    </row>
    <row r="6" spans="1:15" x14ac:dyDescent="0.55000000000000004">
      <c r="A6" s="88" t="s">
        <v>290</v>
      </c>
      <c r="B6" s="93" t="s">
        <v>289</v>
      </c>
      <c r="C6" s="91" t="s">
        <v>316</v>
      </c>
      <c r="D6" s="83" t="s">
        <v>318</v>
      </c>
      <c r="E6" s="83" t="s">
        <v>319</v>
      </c>
      <c r="F6" s="83" t="s">
        <v>318</v>
      </c>
      <c r="G6" s="83" t="s">
        <v>319</v>
      </c>
      <c r="H6" s="96" t="s">
        <v>287</v>
      </c>
      <c r="I6" s="83" t="s">
        <v>318</v>
      </c>
      <c r="J6" s="83" t="s">
        <v>319</v>
      </c>
      <c r="K6" s="83" t="s">
        <v>318</v>
      </c>
      <c r="L6" s="83" t="s">
        <v>319</v>
      </c>
      <c r="M6" s="94" t="s">
        <v>290</v>
      </c>
      <c r="N6" s="95" t="s">
        <v>282</v>
      </c>
      <c r="O6" s="95" t="s">
        <v>283</v>
      </c>
    </row>
    <row r="7" spans="1:15" x14ac:dyDescent="0.55000000000000004">
      <c r="A7" s="8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3666</v>
      </c>
      <c r="I7" s="55">
        <f>IFERROR(VLOOKUP($A7, ワクチン高齢者等!$A:$G, I$4, FALSE), 0)</f>
        <v>3666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2">
        <f>IFERROR(VLOOKUP($A7, ワクチン高齢者等!$A:$G, L$4, FALSE), 0)</f>
        <v>0</v>
      </c>
      <c r="M7" s="57">
        <f>A7</f>
        <v>44298</v>
      </c>
      <c r="N7" s="56">
        <f>IF($A7="","",IF(D7+E7+I7+J7=0, "", D7+E7+I7+J7))</f>
        <v>30516</v>
      </c>
      <c r="O7" s="56">
        <f>IF($A7="", "", IF(F7+G7+K7+L7=0, "", F7+G7+K7+L7))</f>
        <v>70086</v>
      </c>
    </row>
    <row r="8" spans="1:15" x14ac:dyDescent="0.55000000000000004">
      <c r="A8" s="8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3336</v>
      </c>
      <c r="I8" s="55">
        <f>IFERROR(VLOOKUP($A8, ワクチン高齢者等!$A:$G, I$4, FALSE), 0)</f>
        <v>3336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 t="shared" ref="N8:N70" si="1">IF($A8="", "", D8+E8+I8+J8)</f>
        <v>17232</v>
      </c>
      <c r="O8" s="56">
        <f t="shared" ref="O8:O70" si="2">IF($A8="", "", F8+G8+K8+L8)</f>
        <v>40090</v>
      </c>
    </row>
    <row r="9" spans="1:15" x14ac:dyDescent="0.55000000000000004">
      <c r="A9" s="8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3638</v>
      </c>
      <c r="I9" s="55">
        <f>IFERROR(VLOOKUP($A9, ワクチン高齢者等!$A:$G, I$4, FALSE), 0)</f>
        <v>3638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 t="shared" si="1"/>
        <v>13207</v>
      </c>
      <c r="O9" s="56">
        <f t="shared" si="2"/>
        <v>41427</v>
      </c>
    </row>
    <row r="10" spans="1:15" x14ac:dyDescent="0.55000000000000004">
      <c r="A10" s="8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5730</v>
      </c>
      <c r="I10" s="55">
        <f>IFERROR(VLOOKUP($A10, ワクチン高齢者等!$A:$G, I$4, FALSE), 0)</f>
        <v>5730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 t="shared" si="1"/>
        <v>22367</v>
      </c>
      <c r="O10" s="56">
        <f t="shared" si="2"/>
        <v>35983</v>
      </c>
    </row>
    <row r="11" spans="1:15" x14ac:dyDescent="0.55000000000000004">
      <c r="A11" s="8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5656</v>
      </c>
      <c r="I11" s="55">
        <f>IFERROR(VLOOKUP($A11, ワクチン高齢者等!$A:$G, I$4, FALSE), 0)</f>
        <v>5656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 t="shared" si="1"/>
        <v>35352</v>
      </c>
      <c r="O11" s="56">
        <f t="shared" si="2"/>
        <v>39991</v>
      </c>
    </row>
    <row r="12" spans="1:15" x14ac:dyDescent="0.55000000000000004">
      <c r="A12" s="89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4579</v>
      </c>
      <c r="I12" s="55">
        <f>IFERROR(VLOOKUP($A12, ワクチン高齢者等!$A:$G, I$4, FALSE), 0)</f>
        <v>4579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 t="shared" si="1"/>
        <v>4579</v>
      </c>
      <c r="O12" s="56">
        <f t="shared" si="2"/>
        <v>0</v>
      </c>
    </row>
    <row r="13" spans="1:15" x14ac:dyDescent="0.55000000000000004">
      <c r="A13" s="89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6360</v>
      </c>
      <c r="I13" s="55">
        <f>IFERROR(VLOOKUP($A13, ワクチン高齢者等!$A:$G, I$4, FALSE), 0)</f>
        <v>6360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 t="shared" si="1"/>
        <v>6360</v>
      </c>
      <c r="O13" s="56">
        <f t="shared" si="2"/>
        <v>0</v>
      </c>
    </row>
    <row r="14" spans="1:15" x14ac:dyDescent="0.55000000000000004">
      <c r="A14" s="8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17469</v>
      </c>
      <c r="I14" s="55">
        <f>IFERROR(VLOOKUP($A14, ワクチン高齢者等!$A:$G, I$4, FALSE), 0)</f>
        <v>17469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 t="shared" si="1"/>
        <v>82194</v>
      </c>
      <c r="O14" s="56">
        <f t="shared" si="2"/>
        <v>54307</v>
      </c>
    </row>
    <row r="15" spans="1:15" x14ac:dyDescent="0.55000000000000004">
      <c r="A15" s="8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27796</v>
      </c>
      <c r="I15" s="55">
        <f>IFERROR(VLOOKUP($A15, ワクチン高齢者等!$A:$G, I$4, FALSE), 0)</f>
        <v>27796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 t="shared" si="1"/>
        <v>126418</v>
      </c>
      <c r="O15" s="56">
        <f t="shared" si="2"/>
        <v>27797</v>
      </c>
    </row>
    <row r="16" spans="1:15" x14ac:dyDescent="0.55000000000000004">
      <c r="A16" s="8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33848</v>
      </c>
      <c r="I16" s="55">
        <f>IFERROR(VLOOKUP($A16, ワクチン高齢者等!$A:$G, I$4, FALSE), 0)</f>
        <v>33848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 t="shared" si="1"/>
        <v>160036</v>
      </c>
      <c r="O16" s="56">
        <f t="shared" si="2"/>
        <v>26696</v>
      </c>
    </row>
    <row r="17" spans="1:15" x14ac:dyDescent="0.55000000000000004">
      <c r="A17" s="8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32801</v>
      </c>
      <c r="I17" s="55">
        <f>IFERROR(VLOOKUP($A17, ワクチン高齢者等!$A:$G, I$4, FALSE), 0)</f>
        <v>32801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 t="shared" si="1"/>
        <v>161435</v>
      </c>
      <c r="O17" s="56">
        <f t="shared" si="2"/>
        <v>21855</v>
      </c>
    </row>
    <row r="18" spans="1:15" x14ac:dyDescent="0.55000000000000004">
      <c r="A18" s="8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27864</v>
      </c>
      <c r="I18" s="55">
        <f>IFERROR(VLOOKUP($A18, ワクチン高齢者等!$A:$G, I$4, FALSE), 0)</f>
        <v>27864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 t="shared" si="1"/>
        <v>175853</v>
      </c>
      <c r="O18" s="56">
        <f t="shared" si="2"/>
        <v>29683</v>
      </c>
    </row>
    <row r="19" spans="1:15" x14ac:dyDescent="0.55000000000000004">
      <c r="A19" s="89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18743</v>
      </c>
      <c r="I19" s="55">
        <f>IFERROR(VLOOKUP($A19, ワクチン高齢者等!$A:$G, I$4, FALSE), 0)</f>
        <v>18743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 t="shared" si="1"/>
        <v>18743</v>
      </c>
      <c r="O19" s="56">
        <f t="shared" si="2"/>
        <v>0</v>
      </c>
    </row>
    <row r="20" spans="1:15" x14ac:dyDescent="0.55000000000000004">
      <c r="A20" s="89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15167</v>
      </c>
      <c r="I20" s="55">
        <f>IFERROR(VLOOKUP($A20, ワクチン高齢者等!$A:$G, I$4, FALSE), 0)</f>
        <v>15167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 t="shared" si="1"/>
        <v>15167</v>
      </c>
      <c r="O20" s="56">
        <f t="shared" si="2"/>
        <v>0</v>
      </c>
    </row>
    <row r="21" spans="1:15" x14ac:dyDescent="0.55000000000000004">
      <c r="A21" s="8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33641</v>
      </c>
      <c r="I21" s="55">
        <f>IFERROR(VLOOKUP($A21, ワクチン高齢者等!$A:$G, I$4, FALSE), 0)</f>
        <v>33641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 t="shared" si="1"/>
        <v>255318</v>
      </c>
      <c r="O21" s="56">
        <f t="shared" si="2"/>
        <v>41651</v>
      </c>
    </row>
    <row r="22" spans="1:15" x14ac:dyDescent="0.55000000000000004">
      <c r="A22" s="8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45036</v>
      </c>
      <c r="I22" s="55">
        <f>IFERROR(VLOOKUP($A22, ワクチン高齢者等!$A:$G, I$4, FALSE), 0)</f>
        <v>45036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 t="shared" si="1"/>
        <v>217105</v>
      </c>
      <c r="O22" s="56">
        <f t="shared" si="2"/>
        <v>31105</v>
      </c>
    </row>
    <row r="23" spans="1:15" x14ac:dyDescent="0.55000000000000004">
      <c r="A23" s="8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45832</v>
      </c>
      <c r="I23" s="55">
        <f>IFERROR(VLOOKUP($A23, ワクチン高齢者等!$A:$G, I$4, FALSE), 0)</f>
        <v>45832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 t="shared" si="1"/>
        <v>239837</v>
      </c>
      <c r="O23" s="56">
        <f t="shared" si="2"/>
        <v>44268</v>
      </c>
    </row>
    <row r="24" spans="1:15" x14ac:dyDescent="0.55000000000000004">
      <c r="A24" s="89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13423</v>
      </c>
      <c r="I24" s="55">
        <f>IFERROR(VLOOKUP($A24, ワクチン高齢者等!$A:$G, I$4, FALSE), 0)</f>
        <v>13423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 t="shared" si="1"/>
        <v>13423</v>
      </c>
      <c r="O24" s="56">
        <f t="shared" si="2"/>
        <v>0</v>
      </c>
    </row>
    <row r="25" spans="1:15" x14ac:dyDescent="0.55000000000000004">
      <c r="A25" s="8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35448</v>
      </c>
      <c r="I25" s="55">
        <f>IFERROR(VLOOKUP($A25, ワクチン高齢者等!$A:$G, I$4, FALSE), 0)</f>
        <v>35448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 t="shared" si="1"/>
        <v>263115</v>
      </c>
      <c r="O25" s="56">
        <f t="shared" si="2"/>
        <v>47240</v>
      </c>
    </row>
    <row r="26" spans="1:15" x14ac:dyDescent="0.55000000000000004">
      <c r="A26" s="89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25528</v>
      </c>
      <c r="I26" s="55">
        <f>IFERROR(VLOOKUP($A26, ワクチン高齢者等!$A:$G, I$4, FALSE), 0)</f>
        <v>25528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 t="shared" si="1"/>
        <v>25528</v>
      </c>
      <c r="O26" s="56">
        <f t="shared" si="2"/>
        <v>0</v>
      </c>
    </row>
    <row r="27" spans="1:15" x14ac:dyDescent="0.55000000000000004">
      <c r="A27" s="89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20483</v>
      </c>
      <c r="I27" s="55">
        <f>IFERROR(VLOOKUP($A27, ワクチン高齢者等!$A:$G, I$4, FALSE), 0)</f>
        <v>20483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 t="shared" si="1"/>
        <v>20483</v>
      </c>
      <c r="O27" s="56">
        <f t="shared" si="2"/>
        <v>0</v>
      </c>
    </row>
    <row r="28" spans="1:15" x14ac:dyDescent="0.55000000000000004">
      <c r="A28" s="89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6495</v>
      </c>
      <c r="I28" s="55">
        <f>IFERROR(VLOOKUP($A28, ワクチン高齢者等!$A:$G, I$4, FALSE), 0)</f>
        <v>5732</v>
      </c>
      <c r="J28" s="55">
        <f>IFERROR(VLOOKUP($A28, ワクチン高齢者等!$A:$G, J$4, FALSE), 0)</f>
        <v>0</v>
      </c>
      <c r="K28" s="55">
        <f>IFERROR(VLOOKUP($A28, ワクチン高齢者等!$A:$G, K$4, FALSE), 0)</f>
        <v>763</v>
      </c>
      <c r="L28" s="55">
        <f>IFERROR(VLOOKUP($A28, ワクチン高齢者等!$A:$G, L$4, FALSE), 0)</f>
        <v>0</v>
      </c>
      <c r="M28" s="57">
        <f t="shared" si="0"/>
        <v>44319</v>
      </c>
      <c r="N28" s="56">
        <f t="shared" si="1"/>
        <v>5732</v>
      </c>
      <c r="O28" s="56">
        <f t="shared" si="2"/>
        <v>763</v>
      </c>
    </row>
    <row r="29" spans="1:15" x14ac:dyDescent="0.55000000000000004">
      <c r="A29" s="8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7226</v>
      </c>
      <c r="I29" s="55">
        <f>IFERROR(VLOOKUP($A29, ワクチン高齢者等!$A:$G, I$4, FALSE), 0)</f>
        <v>6655</v>
      </c>
      <c r="J29" s="55">
        <f>IFERROR(VLOOKUP($A29, ワクチン高齢者等!$A:$G, J$4, FALSE), 0)</f>
        <v>0</v>
      </c>
      <c r="K29" s="55">
        <f>IFERROR(VLOOKUP($A29, ワクチン高齢者等!$A:$G, K$4, FALSE), 0)</f>
        <v>571</v>
      </c>
      <c r="L29" s="55">
        <f>IFERROR(VLOOKUP($A29, ワクチン高齢者等!$A:$G, L$4, FALSE), 0)</f>
        <v>0</v>
      </c>
      <c r="M29" s="57">
        <f t="shared" si="0"/>
        <v>44320</v>
      </c>
      <c r="N29" s="56">
        <f t="shared" si="1"/>
        <v>6655</v>
      </c>
      <c r="O29" s="56">
        <f t="shared" si="2"/>
        <v>571</v>
      </c>
    </row>
    <row r="30" spans="1:15" x14ac:dyDescent="0.55000000000000004">
      <c r="A30" s="8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8904</v>
      </c>
      <c r="I30" s="55">
        <f>IFERROR(VLOOKUP($A30, ワクチン高齢者等!$A:$G, I$4, FALSE), 0)</f>
        <v>8031</v>
      </c>
      <c r="J30" s="55">
        <f>IFERROR(VLOOKUP($A30, ワクチン高齢者等!$A:$G, J$4, FALSE), 0)</f>
        <v>0</v>
      </c>
      <c r="K30" s="55">
        <f>IFERROR(VLOOKUP($A30, ワクチン高齢者等!$A:$G, K$4, FALSE), 0)</f>
        <v>873</v>
      </c>
      <c r="L30" s="55">
        <f>IFERROR(VLOOKUP($A30, ワクチン高齢者等!$A:$G, L$4, FALSE), 0)</f>
        <v>0</v>
      </c>
      <c r="M30" s="57">
        <f t="shared" si="0"/>
        <v>44321</v>
      </c>
      <c r="N30" s="56">
        <f t="shared" si="1"/>
        <v>8031</v>
      </c>
      <c r="O30" s="56">
        <f t="shared" si="2"/>
        <v>873</v>
      </c>
    </row>
    <row r="31" spans="1:15" x14ac:dyDescent="0.55000000000000004">
      <c r="A31" s="8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36518</v>
      </c>
      <c r="I31" s="55">
        <f>IFERROR(VLOOKUP($A31, ワクチン高齢者等!$A:$G, I$4, FALSE), 0)</f>
        <v>31996</v>
      </c>
      <c r="J31" s="55">
        <f>IFERROR(VLOOKUP($A31, ワクチン高齢者等!$A:$G, J$4, FALSE), 0)</f>
        <v>0</v>
      </c>
      <c r="K31" s="55">
        <f>IFERROR(VLOOKUP($A31, ワクチン高齢者等!$A:$G, K$4, FALSE), 0)</f>
        <v>4522</v>
      </c>
      <c r="L31" s="55">
        <f>IFERROR(VLOOKUP($A31, ワクチン高齢者等!$A:$G, L$4, FALSE), 0)</f>
        <v>0</v>
      </c>
      <c r="M31" s="57">
        <f t="shared" si="0"/>
        <v>44322</v>
      </c>
      <c r="N31" s="56">
        <f t="shared" si="1"/>
        <v>300974</v>
      </c>
      <c r="O31" s="56">
        <f t="shared" si="2"/>
        <v>67458</v>
      </c>
    </row>
    <row r="32" spans="1:15" x14ac:dyDescent="0.55000000000000004">
      <c r="A32" s="8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34893</v>
      </c>
      <c r="I32" s="55">
        <f>IFERROR(VLOOKUP($A32, ワクチン高齢者等!$A:$G, I$4, FALSE), 0)</f>
        <v>30529</v>
      </c>
      <c r="J32" s="55">
        <f>IFERROR(VLOOKUP($A32, ワクチン高齢者等!$A:$G, J$4, FALSE), 0)</f>
        <v>0</v>
      </c>
      <c r="K32" s="55">
        <f>IFERROR(VLOOKUP($A32, ワクチン高齢者等!$A:$G, K$4, FALSE), 0)</f>
        <v>4364</v>
      </c>
      <c r="L32" s="55">
        <f>IFERROR(VLOOKUP($A32, ワクチン高齢者等!$A:$G, L$4, FALSE), 0)</f>
        <v>0</v>
      </c>
      <c r="M32" s="57">
        <f t="shared" si="0"/>
        <v>44323</v>
      </c>
      <c r="N32" s="56">
        <f t="shared" si="1"/>
        <v>127694</v>
      </c>
      <c r="O32" s="56">
        <f t="shared" si="2"/>
        <v>47543</v>
      </c>
    </row>
    <row r="33" spans="1:15" x14ac:dyDescent="0.55000000000000004">
      <c r="A33" s="8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53568</v>
      </c>
      <c r="I33" s="55">
        <f>IFERROR(VLOOKUP($A33, ワクチン高齢者等!$A:$G, I$4, FALSE), 0)</f>
        <v>49730</v>
      </c>
      <c r="J33" s="55">
        <f>IFERROR(VLOOKUP($A33, ワクチン高齢者等!$A:$G, J$4, FALSE), 0)</f>
        <v>0</v>
      </c>
      <c r="K33" s="55">
        <f>IFERROR(VLOOKUP($A33, ワクチン高齢者等!$A:$G, K$4, FALSE), 0)</f>
        <v>3838</v>
      </c>
      <c r="L33" s="55">
        <f>IFERROR(VLOOKUP($A33, ワクチン高齢者等!$A:$G, L$4, FALSE), 0)</f>
        <v>0</v>
      </c>
      <c r="M33" s="57">
        <f t="shared" si="0"/>
        <v>44324</v>
      </c>
      <c r="N33" s="56">
        <f t="shared" si="1"/>
        <v>49730</v>
      </c>
      <c r="O33" s="56">
        <f t="shared" si="2"/>
        <v>3838</v>
      </c>
    </row>
    <row r="34" spans="1:15" x14ac:dyDescent="0.55000000000000004">
      <c r="A34" s="8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72946</v>
      </c>
      <c r="I34" s="55">
        <f>IFERROR(VLOOKUP($A34, ワクチン高齢者等!$A:$G, I$4, FALSE), 0)</f>
        <v>66868</v>
      </c>
      <c r="J34" s="55">
        <f>IFERROR(VLOOKUP($A34, ワクチン高齢者等!$A:$G, J$4, FALSE), 0)</f>
        <v>0</v>
      </c>
      <c r="K34" s="55">
        <f>IFERROR(VLOOKUP($A34, ワクチン高齢者等!$A:$G, K$4, FALSE), 0)</f>
        <v>6078</v>
      </c>
      <c r="L34" s="55">
        <f>IFERROR(VLOOKUP($A34, ワクチン高齢者等!$A:$G, L$4, FALSE), 0)</f>
        <v>0</v>
      </c>
      <c r="M34" s="57">
        <f t="shared" si="0"/>
        <v>44325</v>
      </c>
      <c r="N34" s="56">
        <f t="shared" si="1"/>
        <v>66868</v>
      </c>
      <c r="O34" s="56">
        <f t="shared" si="2"/>
        <v>6078</v>
      </c>
    </row>
    <row r="35" spans="1:15" x14ac:dyDescent="0.55000000000000004">
      <c r="A35" s="8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92786</v>
      </c>
      <c r="I35" s="55">
        <f>IFERROR(VLOOKUP($A35, ワクチン高齢者等!$A:$G, I$4, FALSE), 0)</f>
        <v>80782</v>
      </c>
      <c r="J35" s="55">
        <f>IFERROR(VLOOKUP($A35, ワクチン高齢者等!$A:$G, J$4, FALSE), 0)</f>
        <v>0</v>
      </c>
      <c r="K35" s="55">
        <f>IFERROR(VLOOKUP($A35, ワクチン高齢者等!$A:$G, K$4, FALSE), 0)</f>
        <v>12004</v>
      </c>
      <c r="L35" s="55">
        <f>IFERROR(VLOOKUP($A35, ワクチン高齢者等!$A:$G, L$4, FALSE), 0)</f>
        <v>0</v>
      </c>
      <c r="M35" s="57">
        <f t="shared" si="0"/>
        <v>44326</v>
      </c>
      <c r="N35" s="56">
        <f t="shared" si="1"/>
        <v>236037</v>
      </c>
      <c r="O35" s="56">
        <f t="shared" si="2"/>
        <v>80253</v>
      </c>
    </row>
    <row r="36" spans="1:15" x14ac:dyDescent="0.55000000000000004">
      <c r="A36" s="8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121427</v>
      </c>
      <c r="I36" s="55">
        <f>IFERROR(VLOOKUP($A36, ワクチン高齢者等!$A:$G, I$4, FALSE), 0)</f>
        <v>102164</v>
      </c>
      <c r="J36" s="55">
        <f>IFERROR(VLOOKUP($A36, ワクチン高齢者等!$A:$G, J$4, FALSE), 0)</f>
        <v>0</v>
      </c>
      <c r="K36" s="55">
        <f>IFERROR(VLOOKUP($A36, ワクチン高齢者等!$A:$G, K$4, FALSE), 0)</f>
        <v>19263</v>
      </c>
      <c r="L36" s="55">
        <f>IFERROR(VLOOKUP($A36, ワクチン高齢者等!$A:$G, L$4, FALSE), 0)</f>
        <v>0</v>
      </c>
      <c r="M36" s="57">
        <f t="shared" si="0"/>
        <v>44327</v>
      </c>
      <c r="N36" s="56">
        <f t="shared" si="1"/>
        <v>192451</v>
      </c>
      <c r="O36" s="56">
        <f t="shared" si="2"/>
        <v>97714</v>
      </c>
    </row>
    <row r="37" spans="1:15" x14ac:dyDescent="0.55000000000000004">
      <c r="A37" s="8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153406</v>
      </c>
      <c r="I37" s="55">
        <f>IFERROR(VLOOKUP($A37, ワクチン高齢者等!$A:$G, I$4, FALSE), 0)</f>
        <v>130635</v>
      </c>
      <c r="J37" s="55">
        <f>IFERROR(VLOOKUP($A37, ワクチン高齢者等!$A:$G, J$4, FALSE), 0)</f>
        <v>0</v>
      </c>
      <c r="K37" s="55">
        <f>IFERROR(VLOOKUP($A37, ワクチン高齢者等!$A:$G, K$4, FALSE), 0)</f>
        <v>22771</v>
      </c>
      <c r="L37" s="55">
        <f>IFERROR(VLOOKUP($A37, ワクチン高齢者等!$A:$G, L$4, FALSE), 0)</f>
        <v>0</v>
      </c>
      <c r="M37" s="57">
        <f t="shared" si="0"/>
        <v>44328</v>
      </c>
      <c r="N37" s="56">
        <f t="shared" si="1"/>
        <v>213594</v>
      </c>
      <c r="O37" s="56">
        <f t="shared" si="2"/>
        <v>121532</v>
      </c>
    </row>
    <row r="38" spans="1:15" x14ac:dyDescent="0.55000000000000004">
      <c r="A38" s="8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149225</v>
      </c>
      <c r="I38" s="55">
        <f>IFERROR(VLOOKUP($A38, ワクチン高齢者等!$A:$G, I$4, FALSE), 0)</f>
        <v>128321</v>
      </c>
      <c r="J38" s="55">
        <f>IFERROR(VLOOKUP($A38, ワクチン高齢者等!$A:$G, J$4, FALSE), 0)</f>
        <v>0</v>
      </c>
      <c r="K38" s="55">
        <f>IFERROR(VLOOKUP($A38, ワクチン高齢者等!$A:$G, K$4, FALSE), 0)</f>
        <v>20904</v>
      </c>
      <c r="L38" s="55">
        <f>IFERROR(VLOOKUP($A38, ワクチン高齢者等!$A:$G, L$4, FALSE), 0)</f>
        <v>0</v>
      </c>
      <c r="M38" s="57">
        <f t="shared" si="0"/>
        <v>44329</v>
      </c>
      <c r="N38" s="56">
        <f t="shared" si="1"/>
        <v>221750</v>
      </c>
      <c r="O38" s="56">
        <f t="shared" si="2"/>
        <v>146614</v>
      </c>
    </row>
    <row r="39" spans="1:15" x14ac:dyDescent="0.55000000000000004">
      <c r="A39" s="8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120986</v>
      </c>
      <c r="I39" s="55">
        <f>IFERROR(VLOOKUP($A39, ワクチン高齢者等!$A:$G, I$4, FALSE), 0)</f>
        <v>105099</v>
      </c>
      <c r="J39" s="55">
        <f>IFERROR(VLOOKUP($A39, ワクチン高齢者等!$A:$G, J$4, FALSE), 0)</f>
        <v>0</v>
      </c>
      <c r="K39" s="55">
        <f>IFERROR(VLOOKUP($A39, ワクチン高齢者等!$A:$G, K$4, FALSE), 0)</f>
        <v>15887</v>
      </c>
      <c r="L39" s="55">
        <f>IFERROR(VLOOKUP($A39, ワクチン高齢者等!$A:$G, L$4, FALSE), 0)</f>
        <v>0</v>
      </c>
      <c r="M39" s="57">
        <f t="shared" si="0"/>
        <v>44330</v>
      </c>
      <c r="N39" s="56">
        <f t="shared" si="1"/>
        <v>204592</v>
      </c>
      <c r="O39" s="56">
        <f t="shared" si="2"/>
        <v>159272</v>
      </c>
    </row>
    <row r="40" spans="1:15" x14ac:dyDescent="0.55000000000000004">
      <c r="A40" s="8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134734</v>
      </c>
      <c r="I40" s="55">
        <f>IFERROR(VLOOKUP($A40, ワクチン高齢者等!$A:$G, I$4, FALSE), 0)</f>
        <v>120257</v>
      </c>
      <c r="J40" s="55">
        <f>IFERROR(VLOOKUP($A40, ワクチン高齢者等!$A:$G, J$4, FALSE), 0)</f>
        <v>0</v>
      </c>
      <c r="K40" s="55">
        <f>IFERROR(VLOOKUP($A40, ワクチン高齢者等!$A:$G, K$4, FALSE), 0)</f>
        <v>14477</v>
      </c>
      <c r="L40" s="55">
        <f>IFERROR(VLOOKUP($A40, ワクチン高齢者等!$A:$G, L$4, FALSE), 0)</f>
        <v>0</v>
      </c>
      <c r="M40" s="57">
        <f t="shared" si="0"/>
        <v>44331</v>
      </c>
      <c r="N40" s="56">
        <f t="shared" si="1"/>
        <v>120257</v>
      </c>
      <c r="O40" s="56">
        <f t="shared" si="2"/>
        <v>14477</v>
      </c>
    </row>
    <row r="41" spans="1:15" x14ac:dyDescent="0.55000000000000004">
      <c r="A41" s="8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185588</v>
      </c>
      <c r="I41" s="55">
        <f>IFERROR(VLOOKUP($A41, ワクチン高齢者等!$A:$G, I$4, FALSE), 0)</f>
        <v>172441</v>
      </c>
      <c r="J41" s="55">
        <f>IFERROR(VLOOKUP($A41, ワクチン高齢者等!$A:$G, J$4, FALSE), 0)</f>
        <v>0</v>
      </c>
      <c r="K41" s="55">
        <f>IFERROR(VLOOKUP($A41, ワクチン高齢者等!$A:$G, K$4, FALSE), 0)</f>
        <v>13147</v>
      </c>
      <c r="L41" s="55">
        <f>IFERROR(VLOOKUP($A41, ワクチン高齢者等!$A:$G, L$4, FALSE), 0)</f>
        <v>0</v>
      </c>
      <c r="M41" s="57">
        <f t="shared" si="0"/>
        <v>44332</v>
      </c>
      <c r="N41" s="56">
        <f t="shared" si="1"/>
        <v>172441</v>
      </c>
      <c r="O41" s="56">
        <f t="shared" si="2"/>
        <v>13147</v>
      </c>
    </row>
    <row r="42" spans="1:15" x14ac:dyDescent="0.55000000000000004">
      <c r="A42" s="8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202206</v>
      </c>
      <c r="I42" s="55">
        <f>IFERROR(VLOOKUP($A42, ワクチン高齢者等!$A:$G, I$4, FALSE), 0)</f>
        <v>180187</v>
      </c>
      <c r="J42" s="55">
        <f>IFERROR(VLOOKUP($A42, ワクチン高齢者等!$A:$G, J$4, FALSE), 0)</f>
        <v>0</v>
      </c>
      <c r="K42" s="55">
        <f>IFERROR(VLOOKUP($A42, ワクチン高齢者等!$A:$G, K$4, FALSE), 0)</f>
        <v>22019</v>
      </c>
      <c r="L42" s="55">
        <f>IFERROR(VLOOKUP($A42, ワクチン高齢者等!$A:$G, L$4, FALSE), 0)</f>
        <v>0</v>
      </c>
      <c r="M42" s="57">
        <f t="shared" si="0"/>
        <v>44333</v>
      </c>
      <c r="N42" s="56">
        <f t="shared" si="1"/>
        <v>314030</v>
      </c>
      <c r="O42" s="56">
        <f t="shared" si="2"/>
        <v>237742</v>
      </c>
    </row>
    <row r="43" spans="1:15" x14ac:dyDescent="0.55000000000000004">
      <c r="A43" s="8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245000</v>
      </c>
      <c r="I43" s="55">
        <f>IFERROR(VLOOKUP($A43, ワクチン高齢者等!$A:$G, I$4, FALSE), 0)</f>
        <v>214697</v>
      </c>
      <c r="J43" s="55">
        <f>IFERROR(VLOOKUP($A43, ワクチン高齢者等!$A:$G, J$4, FALSE), 0)</f>
        <v>0</v>
      </c>
      <c r="K43" s="55">
        <f>IFERROR(VLOOKUP($A43, ワクチン高齢者等!$A:$G, K$4, FALSE), 0)</f>
        <v>30303</v>
      </c>
      <c r="L43" s="55">
        <f>IFERROR(VLOOKUP($A43, ワクチン高齢者等!$A:$G, L$4, FALSE), 0)</f>
        <v>0</v>
      </c>
      <c r="M43" s="57">
        <f t="shared" si="0"/>
        <v>44334</v>
      </c>
      <c r="N43" s="56">
        <f t="shared" si="1"/>
        <v>309274</v>
      </c>
      <c r="O43" s="56">
        <f t="shared" si="2"/>
        <v>185970</v>
      </c>
    </row>
    <row r="44" spans="1:15" x14ac:dyDescent="0.55000000000000004">
      <c r="A44" s="8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293590</v>
      </c>
      <c r="I44" s="55">
        <f>IFERROR(VLOOKUP($A44, ワクチン高齢者等!$A:$G, I$4, FALSE), 0)</f>
        <v>264039</v>
      </c>
      <c r="J44" s="55">
        <f>IFERROR(VLOOKUP($A44, ワクチン高齢者等!$A:$G, J$4, FALSE), 0)</f>
        <v>0</v>
      </c>
      <c r="K44" s="55">
        <f>IFERROR(VLOOKUP($A44, ワクチン高齢者等!$A:$G, K$4, FALSE), 0)</f>
        <v>29551</v>
      </c>
      <c r="L44" s="55">
        <f>IFERROR(VLOOKUP($A44, ワクチン高齢者等!$A:$G, L$4, FALSE), 0)</f>
        <v>0</v>
      </c>
      <c r="M44" s="57">
        <f t="shared" si="0"/>
        <v>44335</v>
      </c>
      <c r="N44" s="56">
        <f t="shared" si="1"/>
        <v>352202</v>
      </c>
      <c r="O44" s="56">
        <f t="shared" si="2"/>
        <v>209254</v>
      </c>
    </row>
    <row r="45" spans="1:15" x14ac:dyDescent="0.55000000000000004">
      <c r="A45" s="8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284065</v>
      </c>
      <c r="I45" s="55">
        <f>IFERROR(VLOOKUP($A45, ワクチン高齢者等!$A:$G, I$4, FALSE), 0)</f>
        <v>271519</v>
      </c>
      <c r="J45" s="55">
        <f>IFERROR(VLOOKUP($A45, ワクチン高齢者等!$A:$G, J$4, FALSE), 0)</f>
        <v>0</v>
      </c>
      <c r="K45" s="55">
        <f>IFERROR(VLOOKUP($A45, ワクチン高齢者等!$A:$G, K$4, FALSE), 0)</f>
        <v>12546</v>
      </c>
      <c r="L45" s="55">
        <f>IFERROR(VLOOKUP($A45, ワクチン高齢者等!$A:$G, L$4, FALSE), 0)</f>
        <v>0</v>
      </c>
      <c r="M45" s="57">
        <f t="shared" si="0"/>
        <v>44336</v>
      </c>
      <c r="N45" s="56">
        <f t="shared" si="1"/>
        <v>352941</v>
      </c>
      <c r="O45" s="56">
        <f t="shared" si="2"/>
        <v>121657</v>
      </c>
    </row>
    <row r="46" spans="1:15" x14ac:dyDescent="0.55000000000000004">
      <c r="A46" s="8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259676</v>
      </c>
      <c r="I46" s="55">
        <f>IFERROR(VLOOKUP($A46, ワクチン高齢者等!$A:$G, I$4, FALSE), 0)</f>
        <v>237890</v>
      </c>
      <c r="J46" s="55">
        <f>IFERROR(VLOOKUP($A46, ワクチン高齢者等!$A:$G, J$4, FALSE), 0)</f>
        <v>0</v>
      </c>
      <c r="K46" s="55">
        <f>IFERROR(VLOOKUP($A46, ワクチン高齢者等!$A:$G, K$4, FALSE), 0)</f>
        <v>21786</v>
      </c>
      <c r="L46" s="55">
        <f>IFERROR(VLOOKUP($A46, ワクチン高齢者等!$A:$G, L$4, FALSE), 0)</f>
        <v>0</v>
      </c>
      <c r="M46" s="57">
        <f t="shared" si="0"/>
        <v>44337</v>
      </c>
      <c r="N46" s="56">
        <f t="shared" si="1"/>
        <v>337808</v>
      </c>
      <c r="O46" s="56">
        <f t="shared" si="2"/>
        <v>170889</v>
      </c>
    </row>
    <row r="47" spans="1:15" x14ac:dyDescent="0.55000000000000004">
      <c r="A47" s="8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272048</v>
      </c>
      <c r="I47" s="55">
        <f>IFERROR(VLOOKUP($A47, ワクチン高齢者等!$A:$G, I$4, FALSE), 0)</f>
        <v>249352</v>
      </c>
      <c r="J47" s="55">
        <f>IFERROR(VLOOKUP($A47, ワクチン高齢者等!$A:$G, J$4, FALSE), 0)</f>
        <v>0</v>
      </c>
      <c r="K47" s="55">
        <f>IFERROR(VLOOKUP($A47, ワクチン高齢者等!$A:$G, K$4, FALSE), 0)</f>
        <v>22696</v>
      </c>
      <c r="L47" s="55">
        <f>IFERROR(VLOOKUP($A47, ワクチン高齢者等!$A:$G, L$4, FALSE), 0)</f>
        <v>0</v>
      </c>
      <c r="M47" s="57">
        <f t="shared" si="0"/>
        <v>44338</v>
      </c>
      <c r="N47" s="56">
        <f t="shared" si="1"/>
        <v>249352</v>
      </c>
      <c r="O47" s="56">
        <f t="shared" si="2"/>
        <v>22696</v>
      </c>
    </row>
    <row r="48" spans="1:15" x14ac:dyDescent="0.55000000000000004">
      <c r="A48" s="8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306680</v>
      </c>
      <c r="I48" s="55">
        <f>IFERROR(VLOOKUP($A48, ワクチン高齢者等!$A:$G, I$4, FALSE), 0)</f>
        <v>289250</v>
      </c>
      <c r="J48" s="55">
        <f>IFERROR(VLOOKUP($A48, ワクチン高齢者等!$A:$G, J$4, FALSE), 0)</f>
        <v>0</v>
      </c>
      <c r="K48" s="55">
        <f>IFERROR(VLOOKUP($A48, ワクチン高齢者等!$A:$G, K$4, FALSE), 0)</f>
        <v>17430</v>
      </c>
      <c r="L48" s="55">
        <f>IFERROR(VLOOKUP($A48, ワクチン高齢者等!$A:$G, L$4, FALSE), 0)</f>
        <v>0</v>
      </c>
      <c r="M48" s="57">
        <f t="shared" si="0"/>
        <v>44339</v>
      </c>
      <c r="N48" s="56">
        <f t="shared" si="1"/>
        <v>289250</v>
      </c>
      <c r="O48" s="56">
        <f t="shared" si="2"/>
        <v>17430</v>
      </c>
    </row>
    <row r="49" spans="1:15" x14ac:dyDescent="0.55000000000000004">
      <c r="A49" s="8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394526</v>
      </c>
      <c r="I49" s="55">
        <f>IFERROR(VLOOKUP($A49, ワクチン高齢者等!$A:$G, I$4, FALSE), 0)</f>
        <v>378164</v>
      </c>
      <c r="J49" s="55">
        <f>IFERROR(VLOOKUP($A49, ワクチン高齢者等!$A:$G, J$4, FALSE), 0)</f>
        <v>9759</v>
      </c>
      <c r="K49" s="55">
        <f>IFERROR(VLOOKUP($A49, ワクチン高齢者等!$A:$G, K$4, FALSE), 0)</f>
        <v>6603</v>
      </c>
      <c r="L49" s="55">
        <f>IFERROR(VLOOKUP($A49, ワクチン高齢者等!$A:$G, L$4, FALSE), 0)</f>
        <v>0</v>
      </c>
      <c r="M49" s="57">
        <f t="shared" si="0"/>
        <v>44340</v>
      </c>
      <c r="N49" s="56">
        <f t="shared" si="1"/>
        <v>524683</v>
      </c>
      <c r="O49" s="56">
        <f t="shared" si="2"/>
        <v>200432</v>
      </c>
    </row>
    <row r="50" spans="1:15" x14ac:dyDescent="0.55000000000000004">
      <c r="A50" s="8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450672</v>
      </c>
      <c r="I50" s="55">
        <f>IFERROR(VLOOKUP($A50, ワクチン高齢者等!$A:$G, I$4, FALSE), 0)</f>
        <v>433705</v>
      </c>
      <c r="J50" s="55">
        <f>IFERROR(VLOOKUP($A50, ワクチン高齢者等!$A:$G, J$4, FALSE), 0)</f>
        <v>9812</v>
      </c>
      <c r="K50" s="55">
        <f>IFERROR(VLOOKUP($A50, ワクチン高齢者等!$A:$G, K$4, FALSE), 0)</f>
        <v>7155</v>
      </c>
      <c r="L50" s="55">
        <f>IFERROR(VLOOKUP($A50, ワクチン高齢者等!$A:$G, L$4, FALSE), 0)</f>
        <v>0</v>
      </c>
      <c r="M50" s="57">
        <f t="shared" si="0"/>
        <v>44341</v>
      </c>
      <c r="N50" s="56">
        <f t="shared" si="1"/>
        <v>531107</v>
      </c>
      <c r="O50" s="56">
        <f t="shared" si="2"/>
        <v>59217</v>
      </c>
    </row>
    <row r="51" spans="1:15" x14ac:dyDescent="0.55000000000000004">
      <c r="A51" s="8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501971</v>
      </c>
      <c r="I51" s="55">
        <f>IFERROR(VLOOKUP($A51, ワクチン高齢者等!$A:$G, I$4, FALSE), 0)</f>
        <v>481856</v>
      </c>
      <c r="J51" s="55">
        <f>IFERROR(VLOOKUP($A51, ワクチン高齢者等!$A:$G, J$4, FALSE), 0)</f>
        <v>11468</v>
      </c>
      <c r="K51" s="55">
        <f>IFERROR(VLOOKUP($A51, ワクチン高齢者等!$A:$G, K$4, FALSE), 0)</f>
        <v>8647</v>
      </c>
      <c r="L51" s="55">
        <f>IFERROR(VLOOKUP($A51, ワクチン高齢者等!$A:$G, L$4, FALSE), 0)</f>
        <v>0</v>
      </c>
      <c r="M51" s="57">
        <f t="shared" si="0"/>
        <v>44342</v>
      </c>
      <c r="N51" s="56">
        <f t="shared" si="1"/>
        <v>586739</v>
      </c>
      <c r="O51" s="56">
        <f t="shared" si="2"/>
        <v>57821</v>
      </c>
    </row>
    <row r="52" spans="1:15" x14ac:dyDescent="0.55000000000000004">
      <c r="A52" s="8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500915</v>
      </c>
      <c r="I52" s="55">
        <f>IFERROR(VLOOKUP($A52, ワクチン高齢者等!$A:$G, I$4, FALSE), 0)</f>
        <v>459680</v>
      </c>
      <c r="J52" s="55">
        <f>IFERROR(VLOOKUP($A52, ワクチン高齢者等!$A:$G, J$4, FALSE), 0)</f>
        <v>12381</v>
      </c>
      <c r="K52" s="55">
        <f>IFERROR(VLOOKUP($A52, ワクチン高齢者等!$A:$G, K$4, FALSE), 0)</f>
        <v>28854</v>
      </c>
      <c r="L52" s="55">
        <f>IFERROR(VLOOKUP($A52, ワクチン高齢者等!$A:$G, L$4, FALSE), 0)</f>
        <v>0</v>
      </c>
      <c r="M52" s="57">
        <f t="shared" si="0"/>
        <v>44343</v>
      </c>
      <c r="N52" s="56">
        <f t="shared" si="1"/>
        <v>556318</v>
      </c>
      <c r="O52" s="56">
        <f t="shared" si="2"/>
        <v>89746</v>
      </c>
    </row>
    <row r="53" spans="1:15" x14ac:dyDescent="0.55000000000000004">
      <c r="A53" s="8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477704</v>
      </c>
      <c r="I53" s="55">
        <f>IFERROR(VLOOKUP($A53, ワクチン高齢者等!$A:$G, I$4, FALSE), 0)</f>
        <v>436656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26785</v>
      </c>
      <c r="L53" s="55">
        <f>IFERROR(VLOOKUP($A53, ワクチン高齢者等!$A:$G, L$4, FALSE), 0)</f>
        <v>0</v>
      </c>
      <c r="M53" s="57">
        <f t="shared" si="0"/>
        <v>44344</v>
      </c>
      <c r="N53" s="56">
        <f t="shared" si="1"/>
        <v>538660</v>
      </c>
      <c r="O53" s="56">
        <f t="shared" si="2"/>
        <v>103560</v>
      </c>
    </row>
    <row r="54" spans="1:15" x14ac:dyDescent="0.55000000000000004">
      <c r="A54" s="8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443804</v>
      </c>
      <c r="I54" s="55">
        <f>IFERROR(VLOOKUP($A54, ワクチン高齢者等!$A:$G, I$4, FALSE), 0)</f>
        <v>384145</v>
      </c>
      <c r="J54" s="55">
        <f>IFERROR(VLOOKUP($A54, ワクチン高齢者等!$A:$G, J$4, FALSE), 0)</f>
        <v>15524</v>
      </c>
      <c r="K54" s="55">
        <f>IFERROR(VLOOKUP($A54, ワクチン高齢者等!$A:$G, K$4, FALSE), 0)</f>
        <v>44135</v>
      </c>
      <c r="L54" s="55">
        <f>IFERROR(VLOOKUP($A54, ワクチン高齢者等!$A:$G, L$4, FALSE), 0)</f>
        <v>0</v>
      </c>
      <c r="M54" s="57">
        <f t="shared" si="0"/>
        <v>44345</v>
      </c>
      <c r="N54" s="56">
        <f t="shared" si="1"/>
        <v>399669</v>
      </c>
      <c r="O54" s="56">
        <f t="shared" si="2"/>
        <v>44135</v>
      </c>
    </row>
    <row r="55" spans="1:15" x14ac:dyDescent="0.55000000000000004">
      <c r="A55" s="8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455910</v>
      </c>
      <c r="I55" s="55">
        <f>IFERROR(VLOOKUP($A55, ワクチン高齢者等!$A:$G, I$4, FALSE), 0)</f>
        <v>383572</v>
      </c>
      <c r="J55" s="55">
        <f>IFERROR(VLOOKUP($A55, ワクチン高齢者等!$A:$G, J$4, FALSE), 0)</f>
        <v>15926</v>
      </c>
      <c r="K55" s="55">
        <f>IFERROR(VLOOKUP($A55, ワクチン高齢者等!$A:$G, K$4, FALSE), 0)</f>
        <v>56412</v>
      </c>
      <c r="L55" s="55">
        <f>IFERROR(VLOOKUP($A55, ワクチン高齢者等!$A:$G, L$4, FALSE), 0)</f>
        <v>0</v>
      </c>
      <c r="M55" s="57">
        <f t="shared" si="0"/>
        <v>44346</v>
      </c>
      <c r="N55" s="56">
        <f t="shared" si="1"/>
        <v>399498</v>
      </c>
      <c r="O55" s="56">
        <f t="shared" si="2"/>
        <v>56412</v>
      </c>
    </row>
    <row r="56" spans="1:15" x14ac:dyDescent="0.55000000000000004">
      <c r="A56" s="8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521975</v>
      </c>
      <c r="I56" s="55">
        <f>IFERROR(VLOOKUP($A56, ワクチン高齢者等!$A:$G, I$4, FALSE), 0)</f>
        <v>434417</v>
      </c>
      <c r="J56" s="55">
        <f>IFERROR(VLOOKUP($A56, ワクチン高齢者等!$A:$G, J$4, FALSE), 0)</f>
        <v>18352</v>
      </c>
      <c r="K56" s="55">
        <f>IFERROR(VLOOKUP($A56, ワクチン高齢者等!$A:$G, K$4, FALSE), 0)</f>
        <v>69206</v>
      </c>
      <c r="L56" s="55">
        <f>IFERROR(VLOOKUP($A56, ワクチン高齢者等!$A:$G, L$4, FALSE), 0)</f>
        <v>0</v>
      </c>
      <c r="M56" s="57">
        <f t="shared" si="0"/>
        <v>44347</v>
      </c>
      <c r="N56" s="56">
        <f t="shared" si="1"/>
        <v>584774</v>
      </c>
      <c r="O56" s="56">
        <f t="shared" si="2"/>
        <v>210456</v>
      </c>
    </row>
    <row r="57" spans="1:15" x14ac:dyDescent="0.55000000000000004">
      <c r="A57" s="8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586915</v>
      </c>
      <c r="I57" s="55">
        <f>IFERROR(VLOOKUP($A57, ワクチン高齢者等!$A:$G, I$4, FALSE), 0)</f>
        <v>485761</v>
      </c>
      <c r="J57" s="55">
        <f>IFERROR(VLOOKUP($A57, ワクチン高齢者等!$A:$G, J$4, FALSE), 0)</f>
        <v>19199</v>
      </c>
      <c r="K57" s="55">
        <f>IFERROR(VLOOKUP($A57, ワクチン高齢者等!$A:$G, K$4, FALSE), 0)</f>
        <v>81955</v>
      </c>
      <c r="L57" s="55">
        <f>IFERROR(VLOOKUP($A57, ワクチン高齢者等!$A:$G, L$4, FALSE), 0)</f>
        <v>0</v>
      </c>
      <c r="M57" s="57">
        <f t="shared" si="0"/>
        <v>44348</v>
      </c>
      <c r="N57" s="56">
        <f t="shared" si="1"/>
        <v>571347</v>
      </c>
      <c r="O57" s="56">
        <f t="shared" si="2"/>
        <v>174625</v>
      </c>
    </row>
    <row r="58" spans="1:15" x14ac:dyDescent="0.55000000000000004">
      <c r="A58" s="8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624366</v>
      </c>
      <c r="I58" s="55">
        <f>IFERROR(VLOOKUP($A58, ワクチン高齢者等!$A:$G, I$4, FALSE), 0)</f>
        <v>498888</v>
      </c>
      <c r="J58" s="55">
        <f>IFERROR(VLOOKUP($A58, ワクチン高齢者等!$A:$G, J$4, FALSE), 0)</f>
        <v>19692</v>
      </c>
      <c r="K58" s="55">
        <f>IFERROR(VLOOKUP($A58, ワクチン高齢者等!$A:$G, K$4, FALSE), 0)</f>
        <v>105786</v>
      </c>
      <c r="L58" s="55">
        <f>IFERROR(VLOOKUP($A58, ワクチン高齢者等!$A:$G, L$4, FALSE), 0)</f>
        <v>0</v>
      </c>
      <c r="M58" s="57">
        <f t="shared" si="0"/>
        <v>44349</v>
      </c>
      <c r="N58" s="56">
        <f t="shared" si="1"/>
        <v>590036</v>
      </c>
      <c r="O58" s="56">
        <f t="shared" si="2"/>
        <v>193456</v>
      </c>
    </row>
    <row r="59" spans="1:15" x14ac:dyDescent="0.55000000000000004">
      <c r="A59" s="8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619384</v>
      </c>
      <c r="I59" s="55">
        <f>IFERROR(VLOOKUP($A59, ワクチン高齢者等!$A:$G, I$4, FALSE), 0)</f>
        <v>498332</v>
      </c>
      <c r="J59" s="55">
        <f>IFERROR(VLOOKUP($A59, ワクチン高齢者等!$A:$G, J$4, FALSE), 0)</f>
        <v>19993</v>
      </c>
      <c r="K59" s="55">
        <f>IFERROR(VLOOKUP($A59, ワクチン高齢者等!$A:$G, K$4, FALSE), 0)</f>
        <v>101059</v>
      </c>
      <c r="L59" s="55">
        <f>IFERROR(VLOOKUP($A59, ワクチン高齢者等!$A:$G, L$4, FALSE), 0)</f>
        <v>0</v>
      </c>
      <c r="M59" s="57">
        <f t="shared" si="0"/>
        <v>44350</v>
      </c>
      <c r="N59" s="56">
        <f t="shared" si="1"/>
        <v>578091</v>
      </c>
      <c r="O59" s="56">
        <f t="shared" si="2"/>
        <v>184450</v>
      </c>
    </row>
    <row r="60" spans="1:15" x14ac:dyDescent="0.55000000000000004">
      <c r="A60" s="8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578897</v>
      </c>
      <c r="I60" s="55">
        <f>IFERROR(VLOOKUP($A60, ワクチン高齢者等!$A:$G, I$4, FALSE), 0)</f>
        <v>473988</v>
      </c>
      <c r="J60" s="55">
        <f>IFERROR(VLOOKUP($A60, ワクチン高齢者等!$A:$G, J$4, FALSE), 0)</f>
        <v>20193</v>
      </c>
      <c r="K60" s="55">
        <f>IFERROR(VLOOKUP($A60, ワクチン高齢者等!$A:$G, K$4, FALSE), 0)</f>
        <v>84716</v>
      </c>
      <c r="L60" s="55">
        <f>IFERROR(VLOOKUP($A60, ワクチン高齢者等!$A:$G, L$4, FALSE), 0)</f>
        <v>0</v>
      </c>
      <c r="M60" s="57">
        <f t="shared" si="0"/>
        <v>44351</v>
      </c>
      <c r="N60" s="56">
        <f t="shared" si="1"/>
        <v>557744</v>
      </c>
      <c r="O60" s="56">
        <f t="shared" si="2"/>
        <v>180356</v>
      </c>
    </row>
    <row r="61" spans="1:15" x14ac:dyDescent="0.55000000000000004">
      <c r="A61" s="8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549087</v>
      </c>
      <c r="I61" s="55">
        <f>IFERROR(VLOOKUP($A61, ワクチン高齢者等!$A:$G, I$4, FALSE), 0)</f>
        <v>436285</v>
      </c>
      <c r="J61" s="55">
        <f>IFERROR(VLOOKUP($A61, ワクチン高齢者等!$A:$G, J$4, FALSE), 0)</f>
        <v>20368</v>
      </c>
      <c r="K61" s="55">
        <f>IFERROR(VLOOKUP($A61, ワクチン高齢者等!$A:$G, K$4, FALSE), 0)</f>
        <v>92434</v>
      </c>
      <c r="L61" s="55">
        <f>IFERROR(VLOOKUP($A61, ワクチン高齢者等!$A:$G, L$4, FALSE), 0)</f>
        <v>0</v>
      </c>
      <c r="M61" s="57">
        <f t="shared" si="0"/>
        <v>44352</v>
      </c>
      <c r="N61" s="56">
        <f t="shared" si="1"/>
        <v>456653</v>
      </c>
      <c r="O61" s="56">
        <f t="shared" si="2"/>
        <v>92434</v>
      </c>
    </row>
    <row r="62" spans="1:15" x14ac:dyDescent="0.55000000000000004">
      <c r="A62" s="8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539812</v>
      </c>
      <c r="I62" s="55">
        <f>IFERROR(VLOOKUP($A62, ワクチン高齢者等!$A:$G, I$4, FALSE), 0)</f>
        <v>380216</v>
      </c>
      <c r="J62" s="55">
        <f>IFERROR(VLOOKUP($A62, ワクチン高齢者等!$A:$G, J$4, FALSE), 0)</f>
        <v>22754</v>
      </c>
      <c r="K62" s="55">
        <f>IFERROR(VLOOKUP($A62, ワクチン高齢者等!$A:$G, K$4, FALSE), 0)</f>
        <v>136842</v>
      </c>
      <c r="L62" s="55">
        <f>IFERROR(VLOOKUP($A62, ワクチン高齢者等!$A:$G, L$4, FALSE), 0)</f>
        <v>0</v>
      </c>
      <c r="M62" s="57">
        <f t="shared" si="0"/>
        <v>44353</v>
      </c>
      <c r="N62" s="56">
        <f t="shared" si="1"/>
        <v>402970</v>
      </c>
      <c r="O62" s="56">
        <f t="shared" si="2"/>
        <v>136842</v>
      </c>
    </row>
    <row r="63" spans="1:15" x14ac:dyDescent="0.55000000000000004">
      <c r="A63" s="8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603344</v>
      </c>
      <c r="I63" s="55">
        <f>IFERROR(VLOOKUP($A63, ワクチン高齢者等!$A:$G, I$4, FALSE), 0)</f>
        <v>436770</v>
      </c>
      <c r="J63" s="55">
        <f>IFERROR(VLOOKUP($A63, ワクチン高齢者等!$A:$G, J$4, FALSE), 0)</f>
        <v>28824</v>
      </c>
      <c r="K63" s="55">
        <f>IFERROR(VLOOKUP($A63, ワクチン高齢者等!$A:$G, K$4, FALSE), 0)</f>
        <v>137750</v>
      </c>
      <c r="L63" s="55">
        <f>IFERROR(VLOOKUP($A63, ワクチン高齢者等!$A:$G, L$4, FALSE), 0)</f>
        <v>0</v>
      </c>
      <c r="M63" s="57">
        <f t="shared" si="0"/>
        <v>44354</v>
      </c>
      <c r="N63" s="56">
        <f t="shared" si="1"/>
        <v>572175</v>
      </c>
      <c r="O63" s="56">
        <f t="shared" si="2"/>
        <v>270506</v>
      </c>
    </row>
    <row r="64" spans="1:15" x14ac:dyDescent="0.55000000000000004">
      <c r="A64" s="8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649984</v>
      </c>
      <c r="I64" s="55">
        <f>IFERROR(VLOOKUP($A64, ワクチン高齢者等!$A:$G, I$4, FALSE), 0)</f>
        <v>459994</v>
      </c>
      <c r="J64" s="55">
        <f>IFERROR(VLOOKUP($A64, ワクチン高齢者等!$A:$G, J$4, FALSE), 0)</f>
        <v>29136</v>
      </c>
      <c r="K64" s="55">
        <f>IFERROR(VLOOKUP($A64, ワクチン高齢者等!$A:$G, K$4, FALSE), 0)</f>
        <v>160854</v>
      </c>
      <c r="L64" s="55">
        <f>IFERROR(VLOOKUP($A64, ワクチン高齢者等!$A:$G, L$4, FALSE), 0)</f>
        <v>0</v>
      </c>
      <c r="M64" s="57">
        <f t="shared" si="0"/>
        <v>44355</v>
      </c>
      <c r="N64" s="56">
        <f t="shared" si="1"/>
        <v>561809</v>
      </c>
      <c r="O64" s="56">
        <f t="shared" si="2"/>
        <v>250097</v>
      </c>
    </row>
    <row r="65" spans="1:15" x14ac:dyDescent="0.55000000000000004">
      <c r="A65" s="89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640708</v>
      </c>
      <c r="I65" s="55">
        <f>IFERROR(VLOOKUP($A65, ワクチン高齢者等!$A:$G, I$4, FALSE), 0)</f>
        <v>431652</v>
      </c>
      <c r="J65" s="55">
        <f>IFERROR(VLOOKUP($A65, ワクチン高齢者等!$A:$G, J$4, FALSE), 0)</f>
        <v>26938</v>
      </c>
      <c r="K65" s="55">
        <f>IFERROR(VLOOKUP($A65, ワクチン高齢者等!$A:$G, K$4, FALSE), 0)</f>
        <v>182118</v>
      </c>
      <c r="L65" s="55">
        <f>IFERROR(VLOOKUP($A65, ワクチン高齢者等!$A:$G, L$4, FALSE), 0)</f>
        <v>0</v>
      </c>
      <c r="M65" s="57">
        <f t="shared" si="0"/>
        <v>44356</v>
      </c>
      <c r="N65" s="56">
        <f t="shared" si="1"/>
        <v>527331</v>
      </c>
      <c r="O65" s="56">
        <f t="shared" si="2"/>
        <v>280761</v>
      </c>
    </row>
    <row r="66" spans="1:15" x14ac:dyDescent="0.55000000000000004">
      <c r="A66" s="89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620150</v>
      </c>
      <c r="I66" s="55">
        <f>IFERROR(VLOOKUP($A66, ワクチン高齢者等!$A:$G, I$4, FALSE), 0)</f>
        <v>407523</v>
      </c>
      <c r="J66" s="55">
        <f>IFERROR(VLOOKUP($A66, ワクチン高齢者等!$A:$G, J$4, FALSE), 0)</f>
        <v>28411</v>
      </c>
      <c r="K66" s="55">
        <f>IFERROR(VLOOKUP($A66, ワクチン高齢者等!$A:$G, K$4, FALSE), 0)</f>
        <v>184216</v>
      </c>
      <c r="L66" s="55">
        <f>IFERROR(VLOOKUP($A66, ワクチン高齢者等!$A:$G, L$4, FALSE), 0)</f>
        <v>0</v>
      </c>
      <c r="M66" s="57">
        <f t="shared" si="0"/>
        <v>44357</v>
      </c>
      <c r="N66" s="56">
        <f t="shared" si="1"/>
        <v>489903</v>
      </c>
      <c r="O66" s="56">
        <f t="shared" si="2"/>
        <v>266838</v>
      </c>
    </row>
    <row r="67" spans="1:15" x14ac:dyDescent="0.55000000000000004">
      <c r="A67" s="89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550712</v>
      </c>
      <c r="I67" s="55">
        <f>IFERROR(VLOOKUP($A67, ワクチン高齢者等!$A:$G, I$4, FALSE), 0)</f>
        <v>375920</v>
      </c>
      <c r="J67" s="55">
        <f>IFERROR(VLOOKUP($A67, ワクチン高齢者等!$A:$G, J$4, FALSE), 0)</f>
        <v>27550</v>
      </c>
      <c r="K67" s="55">
        <f>IFERROR(VLOOKUP($A67, ワクチン高齢者等!$A:$G, K$4, FALSE), 0)</f>
        <v>147242</v>
      </c>
      <c r="L67" s="55">
        <f>IFERROR(VLOOKUP($A67, ワクチン高齢者等!$A:$G, L$4, FALSE), 0)</f>
        <v>0</v>
      </c>
      <c r="M67" s="57">
        <f t="shared" si="0"/>
        <v>44358</v>
      </c>
      <c r="N67" s="56">
        <f t="shared" si="1"/>
        <v>459973</v>
      </c>
      <c r="O67" s="56">
        <f t="shared" si="2"/>
        <v>238722</v>
      </c>
    </row>
    <row r="68" spans="1:15" x14ac:dyDescent="0.55000000000000004">
      <c r="A68" s="8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438265</v>
      </c>
      <c r="I68" s="55">
        <f>IFERROR(VLOOKUP($A68, ワクチン高齢者等!$A:$G, I$4, FALSE), 0)</f>
        <v>285371</v>
      </c>
      <c r="J68" s="55">
        <f>IFERROR(VLOOKUP($A68, ワクチン高齢者等!$A:$G, J$4, FALSE), 0)</f>
        <v>30747</v>
      </c>
      <c r="K68" s="55">
        <f>IFERROR(VLOOKUP($A68, ワクチン高齢者等!$A:$G, K$4, FALSE), 0)</f>
        <v>122147</v>
      </c>
      <c r="L68" s="55">
        <f>IFERROR(VLOOKUP($A68, ワクチン高齢者等!$A:$G, L$4, FALSE), 0)</f>
        <v>0</v>
      </c>
      <c r="M68" s="57">
        <f t="shared" si="0"/>
        <v>44359</v>
      </c>
      <c r="N68" s="56">
        <f t="shared" si="1"/>
        <v>316118</v>
      </c>
      <c r="O68" s="56">
        <f t="shared" si="2"/>
        <v>122147</v>
      </c>
    </row>
    <row r="69" spans="1:15" x14ac:dyDescent="0.55000000000000004">
      <c r="A69" s="8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360310</v>
      </c>
      <c r="I69" s="55">
        <f>IFERROR(VLOOKUP($A69, ワクチン高齢者等!$A:$G, I$4, FALSE), 0)</f>
        <v>209119</v>
      </c>
      <c r="J69" s="55">
        <f>IFERROR(VLOOKUP($A69, ワクチン高齢者等!$A:$G, J$4, FALSE), 0)</f>
        <v>28241</v>
      </c>
      <c r="K69" s="55">
        <f>IFERROR(VLOOKUP($A69, ワクチン高齢者等!$A:$G, K$4, FALSE), 0)</f>
        <v>122950</v>
      </c>
      <c r="L69" s="55">
        <f>IFERROR(VLOOKUP($A69, ワクチン高齢者等!$A:$G, L$4, FALSE), 0)</f>
        <v>0</v>
      </c>
      <c r="M69" s="57">
        <f t="shared" si="0"/>
        <v>44360</v>
      </c>
      <c r="N69" s="56">
        <f t="shared" si="1"/>
        <v>237360</v>
      </c>
      <c r="O69" s="56">
        <f t="shared" si="2"/>
        <v>122950</v>
      </c>
    </row>
    <row r="70" spans="1:15" x14ac:dyDescent="0.55000000000000004">
      <c r="A70" s="89">
        <v>44361</v>
      </c>
      <c r="B70" s="54" t="str">
        <f>IFERROR(VLOOKUP($A70, ワクチン医療従事者等!$A:$J, $B$4, FALSE), TEXT(A70, "aaa"))</f>
        <v>月</v>
      </c>
      <c r="C70" s="54">
        <f>IFERROR(VLOOKUP($A70, ワクチン医療従事者等!$A:$J, $C$4, FALSE), 0)</f>
        <v>0</v>
      </c>
      <c r="D70" s="54">
        <f>IFERROR(VLOOKUP($A70, ワクチン医療従事者等!$A:$J, $D$4, FALSE), 0)</f>
        <v>0</v>
      </c>
      <c r="E70" s="54">
        <f>IFERROR(VLOOKUP($A70, ワクチン医療従事者等!$A:$J, $E$4, FALSE), 0)</f>
        <v>0</v>
      </c>
      <c r="F70" s="54">
        <f>IFERROR(VLOOKUP($A70, ワクチン医療従事者等!$A:$J, $F$4, FALSE), 0)</f>
        <v>0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0</v>
      </c>
      <c r="I70" s="55">
        <f>IFERROR(VLOOKUP($A70, ワクチン高齢者等!$A:$G, I$4, FALSE), 0)</f>
        <v>0</v>
      </c>
      <c r="J70" s="55">
        <f>IFERROR(VLOOKUP($A70, ワクチン高齢者等!$A:$G, J$4, FALSE), 0)</f>
        <v>0</v>
      </c>
      <c r="K70" s="55">
        <f>IFERROR(VLOOKUP($A70, ワクチン高齢者等!$A:$G, K$4, FALSE), 0)</f>
        <v>0</v>
      </c>
      <c r="L70" s="55">
        <f>IFERROR(VLOOKUP($A70, ワクチン高齢者等!$A:$G, L$4, FALSE), 0)</f>
        <v>0</v>
      </c>
      <c r="M70" s="57">
        <f t="shared" si="0"/>
        <v>44361</v>
      </c>
      <c r="N70" s="56">
        <f t="shared" si="1"/>
        <v>0</v>
      </c>
      <c r="O70" s="56">
        <f t="shared" si="2"/>
        <v>0</v>
      </c>
    </row>
    <row r="71" spans="1:15" x14ac:dyDescent="0.55000000000000004">
      <c r="A71" s="89">
        <v>44362</v>
      </c>
      <c r="B71" s="54" t="str">
        <f>IFERROR(VLOOKUP($A71, ワクチン医療従事者等!$A:$J, $B$4, FALSE), TEXT(A71, "aaa"))</f>
        <v>火</v>
      </c>
      <c r="C71" s="54">
        <f>IFERROR(VLOOKUP($A71, ワクチン医療従事者等!$A:$J, $C$4, FALSE), 0)</f>
        <v>0</v>
      </c>
      <c r="D71" s="54">
        <f>IFERROR(VLOOKUP($A71, ワクチン医療従事者等!$A:$J, $D$4, FALSE), 0)</f>
        <v>0</v>
      </c>
      <c r="E71" s="54">
        <f>IFERROR(VLOOKUP($A71, ワクチン医療従事者等!$A:$J, $E$4, FALSE), 0)</f>
        <v>0</v>
      </c>
      <c r="F71" s="54">
        <f>IFERROR(VLOOKUP($A71, ワクチン医療従事者等!$A:$J, $F$4, FALSE), 0)</f>
        <v>0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0</v>
      </c>
      <c r="I71" s="55">
        <f>IFERROR(VLOOKUP($A71, ワクチン高齢者等!$A:$G, I$4, FALSE), 0)</f>
        <v>0</v>
      </c>
      <c r="J71" s="55">
        <f>IFERROR(VLOOKUP($A71, ワクチン高齢者等!$A:$G, J$4, FALSE), 0)</f>
        <v>0</v>
      </c>
      <c r="K71" s="55">
        <f>IFERROR(VLOOKUP($A71, ワクチン高齢者等!$A:$G, K$4, FALSE), 0)</f>
        <v>0</v>
      </c>
      <c r="L71" s="55">
        <f>IFERROR(VLOOKUP($A71, ワクチン高齢者等!$A:$G, L$4, FALSE), 0)</f>
        <v>0</v>
      </c>
      <c r="M71" s="57">
        <f t="shared" si="0"/>
        <v>44362</v>
      </c>
      <c r="N71" s="56">
        <f t="shared" ref="N71:N134" si="3">IF($A71="", "", D71+E71+I71+J71)</f>
        <v>0</v>
      </c>
      <c r="O71" s="56">
        <f t="shared" ref="O71:O134" si="4">IF($A71="", "", F71+G71+K71+L71)</f>
        <v>0</v>
      </c>
    </row>
    <row r="72" spans="1:15" x14ac:dyDescent="0.55000000000000004">
      <c r="A72" s="89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0</v>
      </c>
      <c r="O72" s="56">
        <f t="shared" si="4"/>
        <v>0</v>
      </c>
    </row>
    <row r="73" spans="1:15" x14ac:dyDescent="0.55000000000000004">
      <c r="A73" s="89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89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8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8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8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8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4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44361</v>
      </c>
      <c r="B3" s="26" t="s">
        <v>153</v>
      </c>
      <c r="C3" s="26">
        <f>IF(D21="", "", D21)</f>
        <v>772198</v>
      </c>
      <c r="D3" s="26">
        <f>IF(C21="", "", C21)</f>
        <v>14702891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30530</v>
      </c>
      <c r="I3" s="26" t="str">
        <f t="shared" si="1"/>
        <v/>
      </c>
      <c r="J3" s="26">
        <f t="shared" si="1"/>
        <v>849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727478</v>
      </c>
      <c r="N3" s="26">
        <f t="shared" si="2"/>
        <v>14066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44361</v>
      </c>
      <c r="B4" s="26" t="s">
        <v>154</v>
      </c>
      <c r="C4" s="26">
        <f>IF(D22="", "", D22)</f>
        <v>3018</v>
      </c>
      <c r="D4" s="26">
        <f>IF(C22="", "", C22)</f>
        <v>727600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60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2953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4" t="s">
        <v>156</v>
      </c>
      <c r="B7" s="104"/>
      <c r="C7" s="104"/>
      <c r="D7" s="104"/>
      <c r="E7" s="104"/>
      <c r="F7" s="104"/>
      <c r="G7" s="104"/>
      <c r="H7" s="104"/>
      <c r="I7" s="104"/>
      <c r="M7" s="51"/>
      <c r="O7" s="27"/>
      <c r="P7" s="27"/>
    </row>
    <row r="8" spans="1:17" x14ac:dyDescent="0.55000000000000004">
      <c r="A8" s="104" t="s">
        <v>294</v>
      </c>
      <c r="B8" s="104"/>
      <c r="C8" s="104"/>
      <c r="D8" s="104"/>
      <c r="E8" s="104"/>
      <c r="F8" s="104"/>
      <c r="G8" s="104"/>
      <c r="H8" s="104"/>
      <c r="I8" s="104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14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4" t="s">
        <v>157</v>
      </c>
      <c r="D10" s="104"/>
      <c r="E10" s="104" t="s">
        <v>158</v>
      </c>
      <c r="F10" s="104"/>
      <c r="G10" s="104" t="s">
        <v>159</v>
      </c>
      <c r="H10" s="104" t="s">
        <v>160</v>
      </c>
      <c r="I10" s="104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4"/>
      <c r="H11" s="104"/>
      <c r="I11" s="11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14702891</v>
      </c>
      <c r="D12" s="49">
        <v>772198</v>
      </c>
      <c r="E12" s="49">
        <v>30530</v>
      </c>
      <c r="F12" s="49">
        <v>849</v>
      </c>
      <c r="G12" s="49">
        <v>727478</v>
      </c>
      <c r="H12" s="49">
        <v>14066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727600</v>
      </c>
      <c r="D13" s="49">
        <v>3018</v>
      </c>
      <c r="E13" s="49">
        <v>60</v>
      </c>
      <c r="F13" s="49">
        <v>0</v>
      </c>
      <c r="G13" s="49">
        <v>2953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15431320</v>
      </c>
      <c r="D15" s="48">
        <f t="shared" si="3"/>
        <v>775231</v>
      </c>
      <c r="E15" s="48">
        <f t="shared" si="3"/>
        <v>30590</v>
      </c>
      <c r="F15" s="48">
        <f t="shared" si="3"/>
        <v>849</v>
      </c>
      <c r="G15" s="48">
        <f t="shared" si="3"/>
        <v>730446</v>
      </c>
      <c r="H15" s="48">
        <f t="shared" si="3"/>
        <v>14071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4" t="s">
        <v>157</v>
      </c>
      <c r="D18" s="110"/>
      <c r="E18" s="104" t="s">
        <v>169</v>
      </c>
      <c r="F18" s="110"/>
      <c r="G18" s="110"/>
      <c r="H18" s="104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4" t="s">
        <v>158</v>
      </c>
      <c r="I19" s="110"/>
      <c r="J19" s="110"/>
      <c r="K19" s="110"/>
      <c r="L19" s="110"/>
      <c r="M19" s="110"/>
      <c r="N19" s="110"/>
      <c r="O19" s="104" t="s">
        <v>159</v>
      </c>
      <c r="P19" s="10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14702891</v>
      </c>
      <c r="D21" s="28">
        <f t="shared" si="4"/>
        <v>772198</v>
      </c>
      <c r="E21" s="3"/>
      <c r="F21" s="3"/>
      <c r="G21" s="3"/>
      <c r="H21" s="3"/>
      <c r="I21" s="28">
        <f>E12</f>
        <v>30530</v>
      </c>
      <c r="J21" s="3"/>
      <c r="K21" s="28">
        <f>F12</f>
        <v>849</v>
      </c>
      <c r="L21" s="3"/>
      <c r="M21" s="3"/>
      <c r="N21" s="16">
        <f>G21</f>
        <v>0</v>
      </c>
      <c r="O21" s="28">
        <f t="shared" ref="O21:P23" si="5">G12</f>
        <v>727478</v>
      </c>
      <c r="P21" s="28">
        <f t="shared" si="5"/>
        <v>14066</v>
      </c>
    </row>
    <row r="22" spans="1:16" x14ac:dyDescent="0.55000000000000004">
      <c r="B22" s="26" t="s">
        <v>167</v>
      </c>
      <c r="C22" s="28">
        <f t="shared" si="4"/>
        <v>727600</v>
      </c>
      <c r="D22" s="28">
        <f t="shared" si="4"/>
        <v>3018</v>
      </c>
      <c r="E22" s="3"/>
      <c r="F22" s="3"/>
      <c r="G22" s="3"/>
      <c r="H22" s="3"/>
      <c r="I22" s="28">
        <f>E13</f>
        <v>60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2953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15431320</v>
      </c>
      <c r="D24" s="26">
        <f t="shared" si="6"/>
        <v>775231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30590</v>
      </c>
      <c r="J24" s="26">
        <f t="shared" si="6"/>
        <v>0</v>
      </c>
      <c r="K24" s="26">
        <f t="shared" si="6"/>
        <v>849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730446</v>
      </c>
      <c r="P24" s="26">
        <f t="shared" si="6"/>
        <v>14071</v>
      </c>
    </row>
    <row r="26" spans="1:16" x14ac:dyDescent="0.55000000000000004">
      <c r="F26" s="104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11" t="s">
        <v>280</v>
      </c>
      <c r="G27" s="111"/>
      <c r="H27" s="111"/>
      <c r="I27" s="111"/>
      <c r="J27" s="111"/>
      <c r="K27" s="111"/>
      <c r="L27" s="111"/>
    </row>
    <row r="29" spans="1:16" x14ac:dyDescent="0.55000000000000004">
      <c r="F29" s="104" t="s">
        <v>286</v>
      </c>
      <c r="G29" s="104"/>
      <c r="H29" s="104"/>
      <c r="I29" s="104"/>
      <c r="J29" s="104"/>
      <c r="K29" s="104"/>
      <c r="L29" s="104"/>
    </row>
    <row r="30" spans="1:16" x14ac:dyDescent="0.55000000000000004">
      <c r="F30" s="111" t="s">
        <v>281</v>
      </c>
      <c r="G30" s="111"/>
      <c r="H30" s="111"/>
      <c r="I30" s="111"/>
      <c r="J30" s="111"/>
      <c r="K30" s="111"/>
      <c r="L30" s="111"/>
      <c r="M30" s="111"/>
      <c r="N30" s="11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4" t="s">
        <v>293</v>
      </c>
      <c r="H32" s="104"/>
      <c r="I32" s="104"/>
      <c r="J32" s="104"/>
      <c r="K32" s="104"/>
      <c r="L32" s="104"/>
    </row>
    <row r="33" spans="6:14" x14ac:dyDescent="0.55000000000000004">
      <c r="F33" s="104" t="s">
        <v>288</v>
      </c>
      <c r="G33" s="104"/>
      <c r="H33" s="104"/>
      <c r="I33" s="104"/>
      <c r="J33" s="104"/>
      <c r="K33" s="104"/>
      <c r="L33" s="104"/>
      <c r="M33" s="104"/>
      <c r="N33" s="10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4" t="s">
        <v>177</v>
      </c>
      <c r="B1" s="104"/>
      <c r="C1" s="104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13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44360</v>
      </c>
      <c r="C5" s="30" t="s">
        <v>7</v>
      </c>
      <c r="D5" s="40">
        <f>IFERROR(INT(TRIM(SUBSTITUTE(VLOOKUP($A5&amp;"*",各都道府県の状況!$A:$I,D$3,FALSE), "※5", ""))), "")</f>
        <v>40472</v>
      </c>
      <c r="E5" s="40">
        <f>IFERROR(INT(TRIM(SUBSTITUTE(VLOOKUP($A5&amp;"*",各都道府県の状況!$A:$I,E$3,FALSE), "※5", ""))), "")</f>
        <v>734653</v>
      </c>
      <c r="F5" s="40">
        <f>IFERROR(INT(TRIM(SUBSTITUTE(VLOOKUP($A5&amp;"*",各都道府県の状況!$A:$I,F$3,FALSE), "※5", ""))), "")</f>
        <v>35468</v>
      </c>
      <c r="G5" s="40">
        <f>IFERROR(INT(TRIM(SUBSTITUTE(VLOOKUP($A5&amp;"*",各都道府県の状況!$A:$I,G$3,FALSE), "※5", ""))), "")</f>
        <v>1288</v>
      </c>
      <c r="H5" s="40">
        <f>IFERROR(INT(TRIM(SUBSTITUTE(VLOOKUP($A5&amp;"*",各都道府県の状況!$A:$I,H$3,FALSE), "※5", ""))), "")</f>
        <v>4453</v>
      </c>
      <c r="I5" s="40">
        <f>IFERROR(INT(TRIM(SUBSTITUTE(VLOOKUP($A5&amp;"*",各都道府県の状況!$A:$I,I$3,FALSE), "※5", ""))), "")</f>
        <v>34</v>
      </c>
      <c r="J5" s="2"/>
    </row>
    <row r="6" spans="1:10" x14ac:dyDescent="0.55000000000000004">
      <c r="A6" s="12" t="s">
        <v>182</v>
      </c>
      <c r="B6" s="13">
        <f t="shared" si="0"/>
        <v>44360</v>
      </c>
      <c r="C6" s="30" t="s">
        <v>11</v>
      </c>
      <c r="D6" s="40">
        <f>IFERROR(INT(TRIM(SUBSTITUTE(VLOOKUP($A6&amp;"*",各都道府県の状況!$A:$I,D$3,FALSE), "※5", ""))), "")</f>
        <v>2448</v>
      </c>
      <c r="E6" s="40">
        <f>IFERROR(INT(TRIM(SUBSTITUTE(VLOOKUP($A6&amp;"*",各都道府県の状況!$A:$I,E$3,FALSE), "※5", ""))), "")</f>
        <v>47747</v>
      </c>
      <c r="F6" s="40">
        <f>IFERROR(INT(TRIM(SUBSTITUTE(VLOOKUP($A6&amp;"*",各都道府県の状況!$A:$I,F$3,FALSE), "※5", ""))), "")</f>
        <v>2334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84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44360</v>
      </c>
      <c r="C7" s="30" t="s">
        <v>12</v>
      </c>
      <c r="D7" s="40">
        <f>IFERROR(INT(TRIM(SUBSTITUTE(VLOOKUP($A7&amp;"*",各都道府県の状況!$A:$I,D$3,FALSE), "※5", ""))), "")</f>
        <v>1590</v>
      </c>
      <c r="E7" s="40">
        <f>IFERROR(INT(TRIM(SUBSTITUTE(VLOOKUP($A7&amp;"*",各都道府県の状況!$A:$I,E$3,FALSE), "※5", ""))), "")</f>
        <v>80043</v>
      </c>
      <c r="F7" s="40">
        <f>IFERROR(INT(TRIM(SUBSTITUTE(VLOOKUP($A7&amp;"*",各都道府県の状況!$A:$I,F$3,FALSE), "※5", ""))), "")</f>
        <v>1423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121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44360</v>
      </c>
      <c r="C8" s="30" t="s">
        <v>13</v>
      </c>
      <c r="D8" s="40">
        <f>IFERROR(INT(TRIM(SUBSTITUTE(VLOOKUP($A8&amp;"*",各都道府県の状況!$A:$I,D$3,FALSE), "※5", ""))), "")</f>
        <v>9030</v>
      </c>
      <c r="E8" s="40">
        <f>IFERROR(INT(TRIM(SUBSTITUTE(VLOOKUP($A8&amp;"*",各都道府県の状況!$A:$I,E$3,FALSE), "※5", ""))), "")</f>
        <v>151062</v>
      </c>
      <c r="F8" s="40">
        <f>IFERROR(INT(TRIM(SUBSTITUTE(VLOOKUP($A8&amp;"*",各都道府県の状況!$A:$I,F$3,FALSE), "※5", ""))), "")</f>
        <v>8804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135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44360</v>
      </c>
      <c r="C9" s="30" t="s">
        <v>14</v>
      </c>
      <c r="D9" s="40">
        <f>IFERROR(INT(TRIM(SUBSTITUTE(VLOOKUP($A9&amp;"*",各都道府県の状況!$A:$I,D$3,FALSE), "※5", ""))), "")</f>
        <v>763</v>
      </c>
      <c r="E9" s="40">
        <f>IFERROR(INT(TRIM(SUBSTITUTE(VLOOKUP($A9&amp;"*",各都道府県の状況!$A:$I,E$3,FALSE), "※5", ""))), "")</f>
        <v>14046</v>
      </c>
      <c r="F9" s="40">
        <f>IFERROR(INT(TRIM(SUBSTITUTE(VLOOKUP($A9&amp;"*",各都道府県の状況!$A:$I,F$3,FALSE), "※5", ""))), "")</f>
        <v>727</v>
      </c>
      <c r="G9" s="40">
        <f>IFERROR(INT(TRIM(SUBSTITUTE(VLOOKUP($A9&amp;"*",各都道府県の状況!$A:$I,G$3,FALSE), "※5", ""))), "")</f>
        <v>19</v>
      </c>
      <c r="H9" s="40">
        <f>IFERROR(INT(TRIM(SUBSTITUTE(VLOOKUP($A9&amp;"*",各都道府県の状況!$A:$I,H$3,FALSE), "※5", ""))), "")</f>
        <v>17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44360</v>
      </c>
      <c r="C10" s="30" t="s">
        <v>15</v>
      </c>
      <c r="D10" s="40">
        <f>IFERROR(INT(TRIM(SUBSTITUTE(VLOOKUP($A10&amp;"*",各都道府県の状況!$A:$I,D$3,FALSE), "※5", ""))), "")</f>
        <v>2009</v>
      </c>
      <c r="E10" s="40">
        <f>IFERROR(INT(TRIM(SUBSTITUTE(VLOOKUP($A10&amp;"*",各都道府県の状況!$A:$I,E$3,FALSE), "※5", ""))), "")</f>
        <v>61869</v>
      </c>
      <c r="F10" s="40">
        <f>IFERROR(INT(TRIM(SUBSTITUTE(VLOOKUP($A10&amp;"*",各都道府県の状況!$A:$I,F$3,FALSE), "※5", ""))), "")</f>
        <v>1907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56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44360</v>
      </c>
      <c r="C11" s="30" t="s">
        <v>16</v>
      </c>
      <c r="D11" s="40">
        <f>IFERROR(INT(TRIM(SUBSTITUTE(VLOOKUP($A11&amp;"*",各都道府県の状況!$A:$I,D$3,FALSE), "※5", ""))), "")</f>
        <v>4714</v>
      </c>
      <c r="E11" s="40">
        <f>IFERROR(INT(TRIM(SUBSTITUTE(VLOOKUP($A11&amp;"*",各都道府県の状況!$A:$I,E$3,FALSE), "※5", ""))), "")</f>
        <v>262020</v>
      </c>
      <c r="F11" s="40">
        <f>IFERROR(INT(TRIM(SUBSTITUTE(VLOOKUP($A11&amp;"*",各都道府県の状況!$A:$I,F$3,FALSE), "※5", ""))), "")</f>
        <v>4434</v>
      </c>
      <c r="G11" s="40">
        <f>IFERROR(INT(TRIM(SUBSTITUTE(VLOOKUP($A11&amp;"*",各都道府県の状況!$A:$I,G$3,FALSE), "※5", ""))), "")</f>
        <v>155</v>
      </c>
      <c r="H11" s="40">
        <f>IFERROR(INT(TRIM(SUBSTITUTE(VLOOKUP($A11&amp;"*",各都道府県の状況!$A:$I,H$3,FALSE), "※5", ""))), "")</f>
        <v>125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44360</v>
      </c>
      <c r="C12" s="30" t="s">
        <v>17</v>
      </c>
      <c r="D12" s="40">
        <f>IFERROR(INT(TRIM(SUBSTITUTE(VLOOKUP($A12&amp;"*",各都道府県の状況!$A:$I,D$3,FALSE), "※5", ""))), "")</f>
        <v>10135</v>
      </c>
      <c r="E12" s="40">
        <f>IFERROR(INT(TRIM(SUBSTITUTE(VLOOKUP($A12&amp;"*",各都道府県の状況!$A:$I,E$3,FALSE), "※5", ""))), "")</f>
        <v>32980</v>
      </c>
      <c r="F12" s="40">
        <f>IFERROR(INT(TRIM(SUBSTITUTE(VLOOKUP($A12&amp;"*",各都道府県の状況!$A:$I,F$3,FALSE), "※5", ""))), "")</f>
        <v>9666</v>
      </c>
      <c r="G12" s="40">
        <f>IFERROR(INT(TRIM(SUBSTITUTE(VLOOKUP($A12&amp;"*",各都道府県の状況!$A:$I,G$3,FALSE), "※5", ""))), "")</f>
        <v>157</v>
      </c>
      <c r="H12" s="40">
        <f>IFERROR(INT(TRIM(SUBSTITUTE(VLOOKUP($A12&amp;"*",各都道府県の状況!$A:$I,H$3,FALSE), "※5", ""))), "")</f>
        <v>312</v>
      </c>
      <c r="I12" s="40">
        <f>IFERROR(INT(TRIM(SUBSTITUTE(VLOOKUP($A12&amp;"*",各都道府県の状況!$A:$I,I$3,FALSE), "※5", ""))), "")</f>
        <v>11</v>
      </c>
    </row>
    <row r="13" spans="1:10" x14ac:dyDescent="0.55000000000000004">
      <c r="A13" s="12" t="s">
        <v>189</v>
      </c>
      <c r="B13" s="13">
        <f t="shared" si="0"/>
        <v>44360</v>
      </c>
      <c r="C13" s="30" t="s">
        <v>18</v>
      </c>
      <c r="D13" s="40">
        <f>IFERROR(INT(TRIM(SUBSTITUTE(VLOOKUP($A13&amp;"*",各都道府県の状況!$A:$I,D$3,FALSE), "※5", ""))), "")</f>
        <v>6671</v>
      </c>
      <c r="E13" s="40">
        <f>IFERROR(INT(TRIM(SUBSTITUTE(VLOOKUP($A13&amp;"*",各都道府県の状況!$A:$I,E$3,FALSE), "※5", ""))), "")</f>
        <v>274446</v>
      </c>
      <c r="F13" s="40">
        <f>IFERROR(INT(TRIM(SUBSTITUTE(VLOOKUP($A13&amp;"*",各都道府県の状況!$A:$I,F$3,FALSE), "※5", ""))), "")</f>
        <v>6333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258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44360</v>
      </c>
      <c r="C14" s="30" t="s">
        <v>19</v>
      </c>
      <c r="D14" s="40">
        <f>IFERROR(INT(TRIM(SUBSTITUTE(VLOOKUP($A14&amp;"*",各都道府県の状況!$A:$I,D$3,FALSE), "※5", ""))), "")</f>
        <v>7980</v>
      </c>
      <c r="E14" s="40">
        <f>IFERROR(INT(TRIM(SUBSTITUTE(VLOOKUP($A14&amp;"*",各都道府県の状況!$A:$I,E$3,FALSE), "※5", ""))), "")</f>
        <v>182168</v>
      </c>
      <c r="F14" s="40">
        <f>IFERROR(INT(TRIM(SUBSTITUTE(VLOOKUP($A14&amp;"*",各都道府県の状況!$A:$I,F$3,FALSE), "※5", ""))), "")</f>
        <v>7692</v>
      </c>
      <c r="G14" s="40">
        <f>IFERROR(INT(TRIM(SUBSTITUTE(VLOOKUP($A14&amp;"*",各都道府県の状況!$A:$I,G$3,FALSE), "※5", ""))), "")</f>
        <v>148</v>
      </c>
      <c r="H14" s="40">
        <f>IFERROR(INT(TRIM(SUBSTITUTE(VLOOKUP($A14&amp;"*",各都道府県の状況!$A:$I,H$3,FALSE), "※5", ""))), "")</f>
        <v>140</v>
      </c>
      <c r="I14" s="40">
        <f>IFERROR(INT(TRIM(SUBSTITUTE(VLOOKUP($A14&amp;"*",各都道府県の状況!$A:$I,I$3,FALSE), "※5", ""))), "")</f>
        <v>8</v>
      </c>
    </row>
    <row r="15" spans="1:10" x14ac:dyDescent="0.55000000000000004">
      <c r="A15" s="12" t="s">
        <v>191</v>
      </c>
      <c r="B15" s="13">
        <f t="shared" si="0"/>
        <v>44360</v>
      </c>
      <c r="C15" s="30" t="s">
        <v>20</v>
      </c>
      <c r="D15" s="40">
        <f>IFERROR(INT(TRIM(SUBSTITUTE(VLOOKUP($A15&amp;"*",各都道府県の状況!$A:$I,D$3,FALSE), "※5", ""))), "")</f>
        <v>45040</v>
      </c>
      <c r="E15" s="40">
        <f>IFERROR(INT(TRIM(SUBSTITUTE(VLOOKUP($A15&amp;"*",各都道府県の状況!$A:$I,E$3,FALSE), "※5", ""))), "")</f>
        <v>918264</v>
      </c>
      <c r="F15" s="40">
        <f>IFERROR(INT(TRIM(SUBSTITUTE(VLOOKUP($A15&amp;"*",各都道府県の状況!$A:$I,F$3,FALSE), "※5", ""))), "")</f>
        <v>43157</v>
      </c>
      <c r="G15" s="40">
        <f>IFERROR(INT(TRIM(SUBSTITUTE(VLOOKUP($A15&amp;"*",各都道府県の状況!$A:$I,G$3,FALSE), "※5", ""))), "")</f>
        <v>817</v>
      </c>
      <c r="H15" s="40">
        <f>IFERROR(INT(TRIM(SUBSTITUTE(VLOOKUP($A15&amp;"*",各都道府県の状況!$A:$I,H$3,FALSE), "※5", ""))), "")</f>
        <v>1066</v>
      </c>
      <c r="I15" s="40">
        <f>IFERROR(INT(TRIM(SUBSTITUTE(VLOOKUP($A15&amp;"*",各都道府県の状況!$A:$I,I$3,FALSE), "※5", ""))), "")</f>
        <v>33</v>
      </c>
    </row>
    <row r="16" spans="1:10" x14ac:dyDescent="0.55000000000000004">
      <c r="A16" s="12" t="s">
        <v>192</v>
      </c>
      <c r="B16" s="13">
        <f t="shared" si="0"/>
        <v>44360</v>
      </c>
      <c r="C16" s="30" t="s">
        <v>21</v>
      </c>
      <c r="D16" s="40">
        <f>IFERROR(INT(TRIM(SUBSTITUTE(VLOOKUP($A16&amp;"*",各都道府県の状況!$A:$I,D$3,FALSE), "※5", ""))), "")</f>
        <v>38404</v>
      </c>
      <c r="E16" s="40">
        <f>IFERROR(INT(TRIM(SUBSTITUTE(VLOOKUP($A16&amp;"*",各都道府県の状況!$A:$I,E$3,FALSE), "※5", ""))), "")</f>
        <v>642098</v>
      </c>
      <c r="F16" s="40">
        <f>IFERROR(INT(TRIM(SUBSTITUTE(VLOOKUP($A16&amp;"*",各都道府県の状況!$A:$I,F$3,FALSE), "※5", ""))), "")</f>
        <v>36771</v>
      </c>
      <c r="G16" s="40">
        <f>IFERROR(INT(TRIM(SUBSTITUTE(VLOOKUP($A16&amp;"*",各都道府県の状況!$A:$I,G$3,FALSE), "※5", ""))), "")</f>
        <v>694</v>
      </c>
      <c r="H16" s="40">
        <f>IFERROR(INT(TRIM(SUBSTITUTE(VLOOKUP($A16&amp;"*",各都道府県の状況!$A:$I,H$3,FALSE), "※5", ""))), "")</f>
        <v>939</v>
      </c>
      <c r="I16" s="40">
        <f>IFERROR(INT(TRIM(SUBSTITUTE(VLOOKUP($A16&amp;"*",各都道府県の状況!$A:$I,I$3,FALSE), "※5", ""))), "")</f>
        <v>21</v>
      </c>
    </row>
    <row r="17" spans="1:9" x14ac:dyDescent="0.55000000000000004">
      <c r="A17" s="12" t="s">
        <v>193</v>
      </c>
      <c r="B17" s="13">
        <f t="shared" si="0"/>
        <v>44360</v>
      </c>
      <c r="C17" s="30" t="s">
        <v>22</v>
      </c>
      <c r="D17" s="40">
        <f>IFERROR(INT(TRIM(SUBSTITUTE(VLOOKUP($A17&amp;"*",各都道府県の状況!$A:$I,D$3,FALSE), "※5", ""))), "")</f>
        <v>166369</v>
      </c>
      <c r="E17" s="40">
        <f>IFERROR(INT(TRIM(SUBSTITUTE(VLOOKUP($A17&amp;"*",各都道府県の状況!$A:$I,E$3,FALSE), "※5", ""))), "")</f>
        <v>2381420</v>
      </c>
      <c r="F17" s="40">
        <f>IFERROR(INT(TRIM(SUBSTITUTE(VLOOKUP($A17&amp;"*",各都道府県の状況!$A:$I,F$3,FALSE), "※5", ""))), "")</f>
        <v>160595</v>
      </c>
      <c r="G17" s="40">
        <f>IFERROR(INT(TRIM(SUBSTITUTE(VLOOKUP($A17&amp;"*",各都道府県の状況!$A:$I,G$3,FALSE), "※5", ""))), "")</f>
        <v>2156</v>
      </c>
      <c r="H17" s="40">
        <f>IFERROR(INT(TRIM(SUBSTITUTE(VLOOKUP($A17&amp;"*",各都道府県の状況!$A:$I,H$3,FALSE), "※5", ""))), "")</f>
        <v>3618</v>
      </c>
      <c r="I17" s="40">
        <f>IFERROR(INT(TRIM(SUBSTITUTE(VLOOKUP($A17&amp;"*",各都道府県の状況!$A:$I,I$3,FALSE), "※5", ""))), "")</f>
        <v>47</v>
      </c>
    </row>
    <row r="18" spans="1:9" x14ac:dyDescent="0.55000000000000004">
      <c r="A18" s="12" t="s">
        <v>194</v>
      </c>
      <c r="B18" s="13">
        <f t="shared" si="0"/>
        <v>44360</v>
      </c>
      <c r="C18" s="30" t="s">
        <v>23</v>
      </c>
      <c r="D18" s="40">
        <f>IFERROR(INT(TRIM(SUBSTITUTE(VLOOKUP($A18&amp;"*",各都道府県の状況!$A:$I,D$3,FALSE), "※5", ""))), "")</f>
        <v>64195</v>
      </c>
      <c r="E18" s="40">
        <f>IFERROR(INT(TRIM(SUBSTITUTE(VLOOKUP($A18&amp;"*",各都道府県の状況!$A:$I,E$3,FALSE), "※5", ""))), "")</f>
        <v>972090</v>
      </c>
      <c r="F18" s="40">
        <f>IFERROR(INT(TRIM(SUBSTITUTE(VLOOKUP($A18&amp;"*",各都道府県の状況!$A:$I,F$3,FALSE), "※5", ""))), "")</f>
        <v>61460</v>
      </c>
      <c r="G18" s="40">
        <f>IFERROR(INT(TRIM(SUBSTITUTE(VLOOKUP($A18&amp;"*",各都道府県の状況!$A:$I,G$3,FALSE), "※5", ""))), "")</f>
        <v>924</v>
      </c>
      <c r="H18" s="40">
        <f>IFERROR(INT(TRIM(SUBSTITUTE(VLOOKUP($A18&amp;"*",各都道府県の状況!$A:$I,H$3,FALSE), "※5", ""))), "")</f>
        <v>1811</v>
      </c>
      <c r="I18" s="40">
        <f>IFERROR(INT(TRIM(SUBSTITUTE(VLOOKUP($A18&amp;"*",各都道府県の状況!$A:$I,I$3,FALSE), "※5", ""))), "")</f>
        <v>49</v>
      </c>
    </row>
    <row r="19" spans="1:9" x14ac:dyDescent="0.55000000000000004">
      <c r="A19" s="12" t="s">
        <v>195</v>
      </c>
      <c r="B19" s="13">
        <f t="shared" si="0"/>
        <v>44360</v>
      </c>
      <c r="C19" s="30" t="s">
        <v>24</v>
      </c>
      <c r="D19" s="40">
        <f>IFERROR(INT(TRIM(SUBSTITUTE(VLOOKUP($A19&amp;"*",各都道府県の状況!$A:$I,D$3,FALSE), "※5", ""))), "")</f>
        <v>3362</v>
      </c>
      <c r="E19" s="40">
        <f>IFERROR(INT(TRIM(SUBSTITUTE(VLOOKUP($A19&amp;"*",各都道府県の状況!$A:$I,E$3,FALSE), "※5", ""))), "")</f>
        <v>154992</v>
      </c>
      <c r="F19" s="40">
        <f>IFERROR(INT(TRIM(SUBSTITUTE(VLOOKUP($A19&amp;"*",各都道府県の状況!$A:$I,F$3,FALSE), "※5", ""))), "")</f>
        <v>3166</v>
      </c>
      <c r="G19" s="40">
        <f>IFERROR(INT(TRIM(SUBSTITUTE(VLOOKUP($A19&amp;"*",各都道府県の状況!$A:$I,G$3,FALSE), "※5", ""))), "")</f>
        <v>46</v>
      </c>
      <c r="H19" s="40">
        <f>IFERROR(INT(TRIM(SUBSTITUTE(VLOOKUP($A19&amp;"*",各都道府県の状況!$A:$I,H$3,FALSE), "※5", ""))), "")</f>
        <v>150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44360</v>
      </c>
      <c r="C20" s="30" t="s">
        <v>25</v>
      </c>
      <c r="D20" s="40">
        <f>IFERROR(INT(TRIM(SUBSTITUTE(VLOOKUP($A20&amp;"*",各都道府県の状況!$A:$I,D$3,FALSE), "※5", ""))), "")</f>
        <v>1959</v>
      </c>
      <c r="E20" s="40">
        <f>IFERROR(INT(TRIM(SUBSTITUTE(VLOOKUP($A20&amp;"*",各都道府県の状況!$A:$I,E$3,FALSE), "※5", ""))), "")</f>
        <v>68443</v>
      </c>
      <c r="F20" s="40">
        <f>IFERROR(INT(TRIM(SUBSTITUTE(VLOOKUP($A20&amp;"*",各都道府県の状況!$A:$I,F$3,FALSE), "※5", ""))), "")</f>
        <v>1849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73</v>
      </c>
      <c r="I20" s="40">
        <f>IFERROR(INT(TRIM(SUBSTITUTE(VLOOKUP($A20&amp;"*",各都道府県の状況!$A:$I,I$3,FALSE), "※5", ""))), "")</f>
        <v>5</v>
      </c>
    </row>
    <row r="21" spans="1:9" x14ac:dyDescent="0.55000000000000004">
      <c r="A21" s="12" t="s">
        <v>197</v>
      </c>
      <c r="B21" s="13">
        <f t="shared" si="0"/>
        <v>44360</v>
      </c>
      <c r="C21" s="30" t="s">
        <v>26</v>
      </c>
      <c r="D21" s="40">
        <f>IFERROR(INT(TRIM(SUBSTITUTE(VLOOKUP($A21&amp;"*",各都道府県の状況!$A:$I,D$3,FALSE), "※5", ""))), "")</f>
        <v>3875</v>
      </c>
      <c r="E21" s="40">
        <f>IFERROR(INT(TRIM(SUBSTITUTE(VLOOKUP($A21&amp;"*",各都道府県の状況!$A:$I,E$3,FALSE), "※5", ""))), "")</f>
        <v>112509</v>
      </c>
      <c r="F21" s="40">
        <f>IFERROR(INT(TRIM(SUBSTITUTE(VLOOKUP($A21&amp;"*",各都道府県の状況!$A:$I,F$3,FALSE), "※5", ""))), "")</f>
        <v>3642</v>
      </c>
      <c r="G21" s="40">
        <f>IFERROR(INT(TRIM(SUBSTITUTE(VLOOKUP($A21&amp;"*",各都道府県の状況!$A:$I,G$3,FALSE), "※5", ""))), "")</f>
        <v>112</v>
      </c>
      <c r="H21" s="40">
        <f>IFERROR(INT(TRIM(SUBSTITUTE(VLOOKUP($A21&amp;"*",各都道府県の状況!$A:$I,H$3,FALSE), "※5", ""))), "")</f>
        <v>118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44360</v>
      </c>
      <c r="C22" s="30" t="s">
        <v>27</v>
      </c>
      <c r="D22" s="40">
        <f>IFERROR(INT(TRIM(SUBSTITUTE(VLOOKUP($A22&amp;"*",各都道府県の状況!$A:$I,D$3,FALSE), "※5", ""))), "")</f>
        <v>1063</v>
      </c>
      <c r="E22" s="40">
        <f>IFERROR(INT(TRIM(SUBSTITUTE(VLOOKUP($A22&amp;"*",各都道府県の状況!$A:$I,E$3,FALSE), "※5", ""))), "")</f>
        <v>61324</v>
      </c>
      <c r="F22" s="40">
        <f>IFERROR(INT(TRIM(SUBSTITUTE(VLOOKUP($A22&amp;"*",各都道府県の状況!$A:$I,F$3,FALSE), "※5", ""))), "")</f>
        <v>1011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18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44360</v>
      </c>
      <c r="C23" s="30" t="s">
        <v>28</v>
      </c>
      <c r="D23" s="40">
        <f>IFERROR(INT(TRIM(SUBSTITUTE(VLOOKUP($A23&amp;"*",各都道府県の状況!$A:$I,D$3,FALSE), "※5", ""))), "")</f>
        <v>1777</v>
      </c>
      <c r="E23" s="40">
        <f>IFERROR(INT(TRIM(SUBSTITUTE(VLOOKUP($A23&amp;"*",各都道府県の状況!$A:$I,E$3,FALSE), "※5", ""))), "")</f>
        <v>47764</v>
      </c>
      <c r="F23" s="40">
        <f>IFERROR(INT(TRIM(SUBSTITUTE(VLOOKUP($A23&amp;"*",各都道府県の状況!$A:$I,F$3,FALSE), "※5", ""))), "")</f>
        <v>1537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220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44360</v>
      </c>
      <c r="C24" s="30" t="s">
        <v>29</v>
      </c>
      <c r="D24" s="40">
        <f>IFERROR(INT(TRIM(SUBSTITUTE(VLOOKUP($A24&amp;"*",各都道府県の状況!$A:$I,D$3,FALSE), "※5", ""))), "")</f>
        <v>4934</v>
      </c>
      <c r="E24" s="40">
        <f>IFERROR(INT(TRIM(SUBSTITUTE(VLOOKUP($A24&amp;"*",各都道府県の状況!$A:$I,E$3,FALSE), "※5", ""))), "")</f>
        <v>189515</v>
      </c>
      <c r="F24" s="40">
        <f>IFERROR(INT(TRIM(SUBSTITUTE(VLOOKUP($A24&amp;"*",各都道府県の状況!$A:$I,F$3,FALSE), "※5", ""))), "")</f>
        <v>4794</v>
      </c>
      <c r="G24" s="40">
        <f>IFERROR(INT(TRIM(SUBSTITUTE(VLOOKUP($A24&amp;"*",各都道府県の状況!$A:$I,G$3,FALSE), "※5", ""))), "")</f>
        <v>89</v>
      </c>
      <c r="H24" s="40">
        <f>IFERROR(INT(TRIM(SUBSTITUTE(VLOOKUP($A24&amp;"*",各都道府県の状況!$A:$I,H$3,FALSE), "※5", ""))), "")</f>
        <v>124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44360</v>
      </c>
      <c r="C25" s="30" t="s">
        <v>30</v>
      </c>
      <c r="D25" s="40">
        <f>IFERROR(INT(TRIM(SUBSTITUTE(VLOOKUP($A25&amp;"*",各都道府県の状況!$A:$I,D$3,FALSE), "※5", ""))), "")</f>
        <v>9267</v>
      </c>
      <c r="E25" s="40">
        <f>IFERROR(INT(TRIM(SUBSTITUTE(VLOOKUP($A25&amp;"*",各都道府県の状況!$A:$I,E$3,FALSE), "※5", ""))), "")</f>
        <v>255000</v>
      </c>
      <c r="F25" s="40">
        <f>IFERROR(INT(TRIM(SUBSTITUTE(VLOOKUP($A25&amp;"*",各都道府県の状況!$A:$I,F$3,FALSE), "※5", ""))), "")</f>
        <v>8726</v>
      </c>
      <c r="G25" s="40">
        <f>IFERROR(INT(TRIM(SUBSTITUTE(VLOOKUP($A25&amp;"*",各都道府県の状況!$A:$I,G$3,FALSE), "※5", ""))), "")</f>
        <v>179</v>
      </c>
      <c r="H25" s="40">
        <f>IFERROR(INT(TRIM(SUBSTITUTE(VLOOKUP($A25&amp;"*",各都道府県の状況!$A:$I,H$3,FALSE), "※5", ""))), "")</f>
        <v>362</v>
      </c>
      <c r="I25" s="40">
        <f>IFERROR(INT(TRIM(SUBSTITUTE(VLOOKUP($A25&amp;"*",各都道府県の状況!$A:$I,I$3,FALSE), "※5", ""))), "")</f>
        <v>17</v>
      </c>
    </row>
    <row r="26" spans="1:9" x14ac:dyDescent="0.55000000000000004">
      <c r="A26" s="12" t="s">
        <v>202</v>
      </c>
      <c r="B26" s="13">
        <f t="shared" si="0"/>
        <v>44360</v>
      </c>
      <c r="C26" s="30" t="s">
        <v>31</v>
      </c>
      <c r="D26" s="40">
        <f>IFERROR(INT(TRIM(SUBSTITUTE(VLOOKUP($A26&amp;"*",各都道府県の状況!$A:$I,D$3,FALSE), "※5", ""))), "")</f>
        <v>8856</v>
      </c>
      <c r="E26" s="40">
        <f>IFERROR(INT(TRIM(SUBSTITUTE(VLOOKUP($A26&amp;"*",各都道府県の状況!$A:$I,E$3,FALSE), "※5", ""))), "")</f>
        <v>372339</v>
      </c>
      <c r="F26" s="40">
        <f>IFERROR(INT(TRIM(SUBSTITUTE(VLOOKUP($A26&amp;"*",各都道府県の状況!$A:$I,F$3,FALSE), "※5", ""))), "")</f>
        <v>8246</v>
      </c>
      <c r="G26" s="40">
        <f>IFERROR(INT(TRIM(SUBSTITUTE(VLOOKUP($A26&amp;"*",各都道府県の状況!$A:$I,G$3,FALSE), "※5", ""))), "")</f>
        <v>143</v>
      </c>
      <c r="H26" s="40">
        <f>IFERROR(INT(TRIM(SUBSTITUTE(VLOOKUP($A26&amp;"*",各都道府県の状況!$A:$I,H$3,FALSE), "※5", ""))), "")</f>
        <v>467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44360</v>
      </c>
      <c r="C27" s="30" t="s">
        <v>32</v>
      </c>
      <c r="D27" s="40">
        <f>IFERROR(INT(TRIM(SUBSTITUTE(VLOOKUP($A27&amp;"*",各都道府県の状況!$A:$I,D$3,FALSE), "※5", ""))), "")</f>
        <v>49716</v>
      </c>
      <c r="E27" s="40">
        <f>IFERROR(INT(TRIM(SUBSTITUTE(VLOOKUP($A27&amp;"*",各都道府県の状況!$A:$I,E$3,FALSE), "※5", ""))), "")</f>
        <v>763178</v>
      </c>
      <c r="F27" s="40">
        <f>IFERROR(INT(TRIM(SUBSTITUTE(VLOOKUP($A27&amp;"*",各都道府県の状況!$A:$I,F$3,FALSE), "※5", ""))), "")</f>
        <v>45986</v>
      </c>
      <c r="G27" s="40">
        <f>IFERROR(INT(TRIM(SUBSTITUTE(VLOOKUP($A27&amp;"*",各都道府県の状況!$A:$I,G$3,FALSE), "※5", ""))), "")</f>
        <v>888</v>
      </c>
      <c r="H27" s="40">
        <f>IFERROR(INT(TRIM(SUBSTITUTE(VLOOKUP($A27&amp;"*",各都道府県の状況!$A:$I,H$3,FALSE), "※5", ""))), "")</f>
        <v>2842</v>
      </c>
      <c r="I27" s="40">
        <f>IFERROR(INT(TRIM(SUBSTITUTE(VLOOKUP($A27&amp;"*",各都道府県の状況!$A:$I,I$3,FALSE), "※5", ""))), "")</f>
        <v>74</v>
      </c>
    </row>
    <row r="28" spans="1:9" x14ac:dyDescent="0.55000000000000004">
      <c r="A28" s="12" t="s">
        <v>204</v>
      </c>
      <c r="B28" s="13">
        <f t="shared" si="0"/>
        <v>44360</v>
      </c>
      <c r="C28" s="30" t="s">
        <v>33</v>
      </c>
      <c r="D28" s="40">
        <f>IFERROR(INT(TRIM(SUBSTITUTE(VLOOKUP($A28&amp;"*",各都道府県の状況!$A:$I,D$3,FALSE), "※5", ""))), "")</f>
        <v>5145</v>
      </c>
      <c r="E28" s="40">
        <f>IFERROR(INT(TRIM(SUBSTITUTE(VLOOKUP($A28&amp;"*",各都道府県の状況!$A:$I,E$3,FALSE), "※5", ""))), "")</f>
        <v>134562</v>
      </c>
      <c r="F28" s="40">
        <f>IFERROR(INT(TRIM(SUBSTITUTE(VLOOKUP($A28&amp;"*",各都道府県の状況!$A:$I,F$3,FALSE), "※5", ""))), "")</f>
        <v>4954</v>
      </c>
      <c r="G28" s="40">
        <f>IFERROR(INT(TRIM(SUBSTITUTE(VLOOKUP($A28&amp;"*",各都道府県の状況!$A:$I,G$3,FALSE), "※5", ""))), "")</f>
        <v>108</v>
      </c>
      <c r="H28" s="40">
        <f>IFERROR(INT(TRIM(SUBSTITUTE(VLOOKUP($A28&amp;"*",各都道府県の状況!$A:$I,H$3,FALSE), "※5", ""))), "")</f>
        <v>219</v>
      </c>
      <c r="I28" s="40">
        <f>IFERROR(INT(TRIM(SUBSTITUTE(VLOOKUP($A28&amp;"*",各都道府県の状況!$A:$I,I$3,FALSE), "※5", ""))), "")</f>
        <v>9</v>
      </c>
    </row>
    <row r="29" spans="1:9" x14ac:dyDescent="0.55000000000000004">
      <c r="A29" s="12" t="s">
        <v>205</v>
      </c>
      <c r="B29" s="13">
        <f t="shared" si="0"/>
        <v>44360</v>
      </c>
      <c r="C29" s="30" t="s">
        <v>34</v>
      </c>
      <c r="D29" s="40">
        <f>IFERROR(INT(TRIM(SUBSTITUTE(VLOOKUP($A29&amp;"*",各都道府県の状況!$A:$I,D$3,FALSE), "※5", ""))), "")</f>
        <v>5405</v>
      </c>
      <c r="E29" s="40">
        <f>IFERROR(INT(TRIM(SUBSTITUTE(VLOOKUP($A29&amp;"*",各都道府県の状況!$A:$I,E$3,FALSE), "※5", ""))), "")</f>
        <v>139908</v>
      </c>
      <c r="F29" s="40">
        <f>IFERROR(INT(TRIM(SUBSTITUTE(VLOOKUP($A29&amp;"*",各都道府県の状況!$A:$I,F$3,FALSE), "※5", ""))), "")</f>
        <v>5047</v>
      </c>
      <c r="G29" s="40">
        <f>IFERROR(INT(TRIM(SUBSTITUTE(VLOOKUP($A29&amp;"*",各都道府県の状況!$A:$I,G$3,FALSE), "※5", ""))), "")</f>
        <v>84</v>
      </c>
      <c r="H29" s="40">
        <f>IFERROR(INT(TRIM(SUBSTITUTE(VLOOKUP($A29&amp;"*",各都道府県の状況!$A:$I,H$3,FALSE), "※5", ""))), "")</f>
        <v>274</v>
      </c>
      <c r="I29" s="40">
        <f>IFERROR(INT(TRIM(SUBSTITUTE(VLOOKUP($A29&amp;"*",各都道府県の状況!$A:$I,I$3,FALSE), "※5", ""))), "")</f>
        <v>9</v>
      </c>
    </row>
    <row r="30" spans="1:9" x14ac:dyDescent="0.55000000000000004">
      <c r="A30" s="12" t="s">
        <v>206</v>
      </c>
      <c r="B30" s="13">
        <f t="shared" si="0"/>
        <v>44360</v>
      </c>
      <c r="C30" s="30" t="s">
        <v>35</v>
      </c>
      <c r="D30" s="40">
        <f>IFERROR(INT(TRIM(SUBSTITUTE(VLOOKUP($A30&amp;"*",各都道府県の状況!$A:$I,D$3,FALSE), "※5", ""))), "")</f>
        <v>16348</v>
      </c>
      <c r="E30" s="40">
        <f>IFERROR(INT(TRIM(SUBSTITUTE(VLOOKUP($A30&amp;"*",各都道府県の状況!$A:$I,E$3,FALSE), "※5", ""))), "")</f>
        <v>269142</v>
      </c>
      <c r="F30" s="40">
        <f>IFERROR(INT(TRIM(SUBSTITUTE(VLOOKUP($A30&amp;"*",各都道府県の状況!$A:$I,F$3,FALSE), "※5", ""))), "")</f>
        <v>15680</v>
      </c>
      <c r="G30" s="40">
        <f>IFERROR(INT(TRIM(SUBSTITUTE(VLOOKUP($A30&amp;"*",各都道府県の状況!$A:$I,G$3,FALSE), "※5", ""))), "")</f>
        <v>229</v>
      </c>
      <c r="H30" s="40">
        <f>IFERROR(INT(TRIM(SUBSTITUTE(VLOOKUP($A30&amp;"*",各都道府県の状況!$A:$I,H$3,FALSE), "※5", ""))), "")</f>
        <v>416</v>
      </c>
      <c r="I30" s="40">
        <f>IFERROR(INT(TRIM(SUBSTITUTE(VLOOKUP($A30&amp;"*",各都道府県の状況!$A:$I,I$3,FALSE), "※5", ""))), "")</f>
        <v>20</v>
      </c>
    </row>
    <row r="31" spans="1:9" x14ac:dyDescent="0.55000000000000004">
      <c r="A31" s="12" t="s">
        <v>207</v>
      </c>
      <c r="B31" s="13">
        <f t="shared" si="0"/>
        <v>44360</v>
      </c>
      <c r="C31" s="30" t="s">
        <v>36</v>
      </c>
      <c r="D31" s="40">
        <f>IFERROR(INT(TRIM(SUBSTITUTE(VLOOKUP($A31&amp;"*",各都道府県の状況!$A:$I,D$3,FALSE), "※5", ""))), "")</f>
        <v>101774</v>
      </c>
      <c r="E31" s="40">
        <f>IFERROR(INT(TRIM(SUBSTITUTE(VLOOKUP($A31&amp;"*",各都道府県の状況!$A:$I,E$3,FALSE), "※5", ""))), "")</f>
        <v>1969701</v>
      </c>
      <c r="F31" s="40">
        <f>IFERROR(INT(TRIM(SUBSTITUTE(VLOOKUP($A31&amp;"*",各都道府県の状況!$A:$I,F$3,FALSE), "※5", ""))), "")</f>
        <v>92844</v>
      </c>
      <c r="G31" s="40">
        <f>IFERROR(INT(TRIM(SUBSTITUTE(VLOOKUP($A31&amp;"*",各都道府県の状況!$A:$I,G$3,FALSE), "※5", ""))), "")</f>
        <v>2530</v>
      </c>
      <c r="H31" s="40">
        <f>IFERROR(INT(TRIM(SUBSTITUTE(VLOOKUP($A31&amp;"*",各都道府県の状況!$A:$I,H$3,FALSE), "※5", ""))), "")</f>
        <v>5539</v>
      </c>
      <c r="I31" s="40">
        <f>IFERROR(INT(TRIM(SUBSTITUTE(VLOOKUP($A31&amp;"*",各都道府県の状況!$A:$I,I$3,FALSE), "※5", ""))), "")</f>
        <v>208</v>
      </c>
    </row>
    <row r="32" spans="1:9" x14ac:dyDescent="0.55000000000000004">
      <c r="A32" s="12" t="s">
        <v>208</v>
      </c>
      <c r="B32" s="13">
        <f t="shared" si="0"/>
        <v>44360</v>
      </c>
      <c r="C32" s="30" t="s">
        <v>37</v>
      </c>
      <c r="D32" s="40">
        <f>IFERROR(INT(TRIM(SUBSTITUTE(VLOOKUP($A32&amp;"*",各都道府県の状況!$A:$I,D$3,FALSE), "※5", ""))), "")</f>
        <v>40490</v>
      </c>
      <c r="E32" s="40">
        <f>IFERROR(INT(TRIM(SUBSTITUTE(VLOOKUP($A32&amp;"*",各都道府県の状況!$A:$I,E$3,FALSE), "※5", ""))), "")</f>
        <v>482693</v>
      </c>
      <c r="F32" s="40">
        <f>IFERROR(INT(TRIM(SUBSTITUTE(VLOOKUP($A32&amp;"*",各都道府県の状況!$A:$I,F$3,FALSE), "※5", ""))), "")</f>
        <v>38512</v>
      </c>
      <c r="G32" s="40">
        <f>IFERROR(INT(TRIM(SUBSTITUTE(VLOOKUP($A32&amp;"*",各都道府県の状況!$A:$I,G$3,FALSE), "※5", ""))), "")</f>
        <v>1256</v>
      </c>
      <c r="H32" s="40">
        <f>IFERROR(INT(TRIM(SUBSTITUTE(VLOOKUP($A32&amp;"*",各都道府県の状況!$A:$I,H$3,FALSE), "※5", ""))), "")</f>
        <v>722</v>
      </c>
      <c r="I32" s="40">
        <f>IFERROR(INT(TRIM(SUBSTITUTE(VLOOKUP($A32&amp;"*",各都道府県の状況!$A:$I,I$3,FALSE), "※5", ""))), "")</f>
        <v>60</v>
      </c>
    </row>
    <row r="33" spans="1:9" x14ac:dyDescent="0.55000000000000004">
      <c r="A33" s="12" t="s">
        <v>209</v>
      </c>
      <c r="B33" s="13">
        <f t="shared" si="0"/>
        <v>44360</v>
      </c>
      <c r="C33" s="30" t="s">
        <v>38</v>
      </c>
      <c r="D33" s="40">
        <f>IFERROR(INT(TRIM(SUBSTITUTE(VLOOKUP($A33&amp;"*",各都道府県の状況!$A:$I,D$3,FALSE), "※5", ""))), "")</f>
        <v>8077</v>
      </c>
      <c r="E33" s="40">
        <f>IFERROR(INT(TRIM(SUBSTITUTE(VLOOKUP($A33&amp;"*",各都道府県の状況!$A:$I,E$3,FALSE), "※5", ""))), "")</f>
        <v>158592</v>
      </c>
      <c r="F33" s="40">
        <f>IFERROR(INT(TRIM(SUBSTITUTE(VLOOKUP($A33&amp;"*",各都道府県の状況!$A:$I,F$3,FALSE), "※5", ""))), "")</f>
        <v>7792</v>
      </c>
      <c r="G33" s="40">
        <f>IFERROR(INT(TRIM(SUBSTITUTE(VLOOKUP($A33&amp;"*",各都道府県の状況!$A:$I,G$3,FALSE), "※5", ""))), "")</f>
        <v>121</v>
      </c>
      <c r="H33" s="40">
        <f>IFERROR(INT(TRIM(SUBSTITUTE(VLOOKUP($A33&amp;"*",各都道府県の状況!$A:$I,H$3,FALSE), "※5", ""))), "")</f>
        <v>164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44360</v>
      </c>
      <c r="C34" s="30" t="s">
        <v>39</v>
      </c>
      <c r="D34" s="40">
        <f>IFERROR(INT(TRIM(SUBSTITUTE(VLOOKUP($A34&amp;"*",各都道府県の状況!$A:$I,D$3,FALSE), "※5", ""))), "")</f>
        <v>2652</v>
      </c>
      <c r="E34" s="40">
        <f>IFERROR(INT(TRIM(SUBSTITUTE(VLOOKUP($A34&amp;"*",各都道府県の状況!$A:$I,E$3,FALSE), "※5", ""))), "")</f>
        <v>41061</v>
      </c>
      <c r="F34" s="40">
        <f>IFERROR(INT(TRIM(SUBSTITUTE(VLOOKUP($A34&amp;"*",各都道府県の状況!$A:$I,F$3,FALSE), "※5", ""))), "")</f>
        <v>2524</v>
      </c>
      <c r="G34" s="40">
        <f>IFERROR(INT(TRIM(SUBSTITUTE(VLOOKUP($A34&amp;"*",各都道府県の状況!$A:$I,G$3,FALSE), "※5", ""))), "")</f>
        <v>47</v>
      </c>
      <c r="H34" s="40">
        <f>IFERROR(INT(TRIM(SUBSTITUTE(VLOOKUP($A34&amp;"*",各都道府県の状況!$A:$I,H$3,FALSE), "※5", ""))), "")</f>
        <v>25</v>
      </c>
      <c r="I34" s="40">
        <f>IFERROR(INT(TRIM(SUBSTITUTE(VLOOKUP($A34&amp;"*",各都道府県の状況!$A:$I,I$3,FALSE), "※5", ""))), "")</f>
        <v>6</v>
      </c>
    </row>
    <row r="35" spans="1:9" x14ac:dyDescent="0.55000000000000004">
      <c r="A35" s="12" t="s">
        <v>211</v>
      </c>
      <c r="B35" s="13">
        <f t="shared" si="0"/>
        <v>44360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79328</v>
      </c>
      <c r="F35" s="40">
        <f>IFERROR(INT(TRIM(SUBSTITUTE(VLOOKUP($A35&amp;"*",各都道府県の状況!$A:$I,F$3,FALSE), "※5", ""))), "")</f>
        <v>449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8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44360</v>
      </c>
      <c r="C36" s="30" t="s">
        <v>41</v>
      </c>
      <c r="D36" s="40">
        <f>IFERROR(INT(TRIM(SUBSTITUTE(VLOOKUP($A36&amp;"*",各都道府県の状況!$A:$I,D$3,FALSE), "※5", ""))), "")</f>
        <v>550</v>
      </c>
      <c r="E36" s="40">
        <f>IFERROR(INT(TRIM(SUBSTITUTE(VLOOKUP($A36&amp;"*",各都道府県の状況!$A:$I,E$3,FALSE), "※5", ""))), "")</f>
        <v>28600</v>
      </c>
      <c r="F36" s="40">
        <f>IFERROR(INT(TRIM(SUBSTITUTE(VLOOKUP($A36&amp;"*",各都道府県の状況!$A:$I,F$3,FALSE), "※5", ""))), "")</f>
        <v>533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17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44360</v>
      </c>
      <c r="C37" s="30" t="s">
        <v>42</v>
      </c>
      <c r="D37" s="40">
        <f>IFERROR(INT(TRIM(SUBSTITUTE(VLOOKUP($A37&amp;"*",各都道府県の状況!$A:$I,D$3,FALSE), "※5", ""))), "")</f>
        <v>7550</v>
      </c>
      <c r="E37" s="40">
        <f>IFERROR(INT(TRIM(SUBSTITUTE(VLOOKUP($A37&amp;"*",各都道府県の状況!$A:$I,E$3,FALSE), "※5", ""))), "")</f>
        <v>153838</v>
      </c>
      <c r="F37" s="40">
        <f>IFERROR(INT(TRIM(SUBSTITUTE(VLOOKUP($A37&amp;"*",各都道府県の状況!$A:$I,F$3,FALSE), "※5", ""))), "")</f>
        <v>7125</v>
      </c>
      <c r="G37" s="40">
        <f>IFERROR(INT(TRIM(SUBSTITUTE(VLOOKUP($A37&amp;"*",各都道府県の状況!$A:$I,G$3,FALSE), "※5", ""))), "")</f>
        <v>120</v>
      </c>
      <c r="H37" s="40">
        <f>IFERROR(INT(TRIM(SUBSTITUTE(VLOOKUP($A37&amp;"*",各都道府県の状況!$A:$I,H$3,FALSE), "※5", ""))), "")</f>
        <v>269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44360</v>
      </c>
      <c r="C38" s="30" t="s">
        <v>43</v>
      </c>
      <c r="D38" s="40">
        <f>IFERROR(INT(TRIM(SUBSTITUTE(VLOOKUP($A38&amp;"*",各都道府県の状況!$A:$I,D$3,FALSE), "※5", ""))), "")</f>
        <v>11194</v>
      </c>
      <c r="E38" s="40">
        <f>IFERROR(INT(TRIM(SUBSTITUTE(VLOOKUP($A38&amp;"*",各都道府県の状況!$A:$I,E$3,FALSE), "※5", ""))), "")</f>
        <v>523290</v>
      </c>
      <c r="F38" s="40">
        <f>IFERROR(INT(TRIM(SUBSTITUTE(VLOOKUP($A38&amp;"*",各都道府県の状況!$A:$I,F$3,FALSE), "※5", ""))), "")</f>
        <v>10568</v>
      </c>
      <c r="G38" s="40">
        <f>IFERROR(INT(TRIM(SUBSTITUTE(VLOOKUP($A38&amp;"*",各都道府県の状況!$A:$I,G$3,FALSE), "※5", ""))), "")</f>
        <v>153</v>
      </c>
      <c r="H38" s="40">
        <f>IFERROR(INT(TRIM(SUBSTITUTE(VLOOKUP($A38&amp;"*",各都道府県の状況!$A:$I,H$3,FALSE), "※5", ""))), "")</f>
        <v>372</v>
      </c>
      <c r="I38" s="40">
        <f>IFERROR(INT(TRIM(SUBSTITUTE(VLOOKUP($A38&amp;"*",各都道府県の状況!$A:$I,I$3,FALSE), "※5", ""))), "")</f>
        <v>16</v>
      </c>
    </row>
    <row r="39" spans="1:9" x14ac:dyDescent="0.55000000000000004">
      <c r="A39" s="12" t="s">
        <v>215</v>
      </c>
      <c r="B39" s="13">
        <f t="shared" si="0"/>
        <v>44360</v>
      </c>
      <c r="C39" s="30" t="s">
        <v>44</v>
      </c>
      <c r="D39" s="40">
        <f>IFERROR(INT(TRIM(SUBSTITUTE(VLOOKUP($A39&amp;"*",各都道府県の状況!$A:$I,D$3,FALSE), "※5", ""))), "")</f>
        <v>3066</v>
      </c>
      <c r="E39" s="40">
        <f>IFERROR(INT(TRIM(SUBSTITUTE(VLOOKUP($A39&amp;"*",各都道府県の状況!$A:$I,E$3,FALSE), "※5", ""))), "")</f>
        <v>113166</v>
      </c>
      <c r="F39" s="40">
        <f>IFERROR(INT(TRIM(SUBSTITUTE(VLOOKUP($A39&amp;"*",各都道府県の状況!$A:$I,F$3,FALSE), "※5", ""))), "")</f>
        <v>2829</v>
      </c>
      <c r="G39" s="40">
        <f>IFERROR(INT(TRIM(SUBSTITUTE(VLOOKUP($A39&amp;"*",各都道府県の状況!$A:$I,G$3,FALSE), "※5", ""))), "")</f>
        <v>69</v>
      </c>
      <c r="H39" s="40">
        <f>IFERROR(INT(TRIM(SUBSTITUTE(VLOOKUP($A39&amp;"*",各都道府県の状況!$A:$I,H$3,FALSE), "※5", ""))), "")</f>
        <v>168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44360</v>
      </c>
      <c r="C40" s="30" t="s">
        <v>45</v>
      </c>
      <c r="D40" s="40">
        <f>IFERROR(INT(TRIM(SUBSTITUTE(VLOOKUP($A40&amp;"*",各都道府県の状況!$A:$I,D$3,FALSE), "※5", ""))), "")</f>
        <v>1646</v>
      </c>
      <c r="E40" s="40">
        <f>IFERROR(INT(TRIM(SUBSTITUTE(VLOOKUP($A40&amp;"*",各都道府県の状況!$A:$I,E$3,FALSE), "※5", ""))), "")</f>
        <v>61381</v>
      </c>
      <c r="F40" s="40">
        <f>IFERROR(INT(TRIM(SUBSTITUTE(VLOOKUP($A40&amp;"*",各都道府県の状況!$A:$I,F$3,FALSE), "※5", ""))), "")</f>
        <v>1561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22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44360</v>
      </c>
      <c r="C41" s="30" t="s">
        <v>46</v>
      </c>
      <c r="D41" s="40">
        <f>IFERROR(INT(TRIM(SUBSTITUTE(VLOOKUP($A41&amp;"*",各都道府県の状況!$A:$I,D$3,FALSE), "※5", ""))), "")</f>
        <v>2065</v>
      </c>
      <c r="E41" s="40">
        <f>IFERROR(INT(TRIM(SUBSTITUTE(VLOOKUP($A41&amp;"*",各都道府県の状況!$A:$I,E$3,FALSE), "※5", ""))), "")</f>
        <v>81546</v>
      </c>
      <c r="F41" s="40">
        <f>IFERROR(INT(TRIM(SUBSTITUTE(VLOOKUP($A41&amp;"*",各都道府県の状況!$A:$I,F$3,FALSE), "※5", ""))), "")</f>
        <v>1984</v>
      </c>
      <c r="G41" s="40">
        <f>IFERROR(INT(TRIM(SUBSTITUTE(VLOOKUP($A41&amp;"*",各都道府県の状況!$A:$I,G$3,FALSE), "※5", ""))), "")</f>
        <v>27</v>
      </c>
      <c r="H41" s="40">
        <f>IFERROR(INT(TRIM(SUBSTITUTE(VLOOKUP($A41&amp;"*",各都道府県の状況!$A:$I,H$3,FALSE), "※5", ""))), "")</f>
        <v>59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44360</v>
      </c>
      <c r="C42" s="30" t="s">
        <v>47</v>
      </c>
      <c r="D42" s="40">
        <f>IFERROR(INT(TRIM(SUBSTITUTE(VLOOKUP($A42&amp;"*",各都道府県の状況!$A:$I,D$3,FALSE), "※5", ""))), "")</f>
        <v>2736</v>
      </c>
      <c r="E42" s="40">
        <f>IFERROR(INT(TRIM(SUBSTITUTE(VLOOKUP($A42&amp;"*",各都道府県の状況!$A:$I,E$3,FALSE), "※5", ""))), "")</f>
        <v>91492</v>
      </c>
      <c r="F42" s="40">
        <f>IFERROR(INT(TRIM(SUBSTITUTE(VLOOKUP($A42&amp;"*",各都道府県の状況!$A:$I,F$3,FALSE), "※5", ""))), "")</f>
        <v>2642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19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44360</v>
      </c>
      <c r="C43" s="30" t="s">
        <v>48</v>
      </c>
      <c r="D43" s="40">
        <f>IFERROR(INT(TRIM(SUBSTITUTE(VLOOKUP($A43&amp;"*",各都道府県の状況!$A:$I,D$3,FALSE), "※5", ""))), "")</f>
        <v>1661</v>
      </c>
      <c r="E43" s="40">
        <f>IFERROR(INT(TRIM(SUBSTITUTE(VLOOKUP($A43&amp;"*",各都道府県の状況!$A:$I,E$3,FALSE), "※5", ""))), "")</f>
        <v>10557</v>
      </c>
      <c r="F43" s="40">
        <f>IFERROR(INT(TRIM(SUBSTITUTE(VLOOKUP($A43&amp;"*",各都道府県の状況!$A:$I,F$3,FALSE), "※5", ""))), "")</f>
        <v>1523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117</v>
      </c>
      <c r="I43" s="40">
        <f>IFERROR(INT(TRIM(SUBSTITUTE(VLOOKUP($A43&amp;"*",各都道府県の状況!$A:$I,I$3,FALSE), "※5", ""))), "")</f>
        <v>11</v>
      </c>
    </row>
    <row r="44" spans="1:9" x14ac:dyDescent="0.55000000000000004">
      <c r="A44" s="12" t="s">
        <v>220</v>
      </c>
      <c r="B44" s="13">
        <f t="shared" si="0"/>
        <v>44360</v>
      </c>
      <c r="C44" s="30" t="s">
        <v>49</v>
      </c>
      <c r="D44" s="40">
        <f>IFERROR(INT(TRIM(SUBSTITUTE(VLOOKUP($A44&amp;"*",各都道府県の状況!$A:$I,D$3,FALSE), "※5", ""))), "")</f>
        <v>34974</v>
      </c>
      <c r="E44" s="40">
        <f>IFERROR(INT(TRIM(SUBSTITUTE(VLOOKUP($A44&amp;"*",各都道府県の状況!$A:$I,E$3,FALSE), "※5", ""))), "")</f>
        <v>788392</v>
      </c>
      <c r="F44" s="40">
        <f>IFERROR(INT(TRIM(SUBSTITUTE(VLOOKUP($A44&amp;"*",各都道府県の状況!$A:$I,F$3,FALSE), "※5", ""))), "")</f>
        <v>32709</v>
      </c>
      <c r="G44" s="40">
        <f>IFERROR(INT(TRIM(SUBSTITUTE(VLOOKUP($A44&amp;"*",各都道府県の状況!$A:$I,G$3,FALSE), "※5", ""))), "")</f>
        <v>491</v>
      </c>
      <c r="H44" s="40">
        <f>IFERROR(INT(TRIM(SUBSTITUTE(VLOOKUP($A44&amp;"*",各都道府県の状況!$A:$I,H$3,FALSE), "※5", ""))), "")</f>
        <v>1738</v>
      </c>
      <c r="I44" s="40">
        <f>IFERROR(INT(TRIM(SUBSTITUTE(VLOOKUP($A44&amp;"*",各都道府県の状況!$A:$I,I$3,FALSE), "※5", ""))), "")</f>
        <v>43</v>
      </c>
    </row>
    <row r="45" spans="1:9" x14ac:dyDescent="0.55000000000000004">
      <c r="A45" s="12" t="s">
        <v>221</v>
      </c>
      <c r="B45" s="13">
        <f t="shared" si="0"/>
        <v>44360</v>
      </c>
      <c r="C45" s="30" t="s">
        <v>50</v>
      </c>
      <c r="D45" s="40">
        <f>IFERROR(INT(TRIM(SUBSTITUTE(VLOOKUP($A45&amp;"*",各都道府県の状況!$A:$I,D$3,FALSE), "※5", ""))), "")</f>
        <v>2539</v>
      </c>
      <c r="E45" s="40">
        <f>IFERROR(INT(TRIM(SUBSTITUTE(VLOOKUP($A45&amp;"*",各都道府県の状況!$A:$I,E$3,FALSE), "※5", ""))), "")</f>
        <v>53159</v>
      </c>
      <c r="F45" s="40">
        <f>IFERROR(INT(TRIM(SUBSTITUTE(VLOOKUP($A45&amp;"*",各都道府県の状況!$A:$I,F$3,FALSE), "※5", ""))), "")</f>
        <v>2515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38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44360</v>
      </c>
      <c r="C46" s="30" t="s">
        <v>51</v>
      </c>
      <c r="D46" s="40">
        <f>IFERROR(INT(TRIM(SUBSTITUTE(VLOOKUP($A46&amp;"*",各都道府県の状況!$A:$I,D$3,FALSE), "※5", ""))), "")</f>
        <v>3065</v>
      </c>
      <c r="E46" s="40">
        <f>IFERROR(INT(TRIM(SUBSTITUTE(VLOOKUP($A46&amp;"*",各都道府県の状況!$A:$I,E$3,FALSE), "※5", ""))), "")</f>
        <v>117900</v>
      </c>
      <c r="F46" s="40">
        <f>IFERROR(INT(TRIM(SUBSTITUTE(VLOOKUP($A46&amp;"*",各都道府県の状況!$A:$I,F$3,FALSE), "※5", ""))), "")</f>
        <v>2852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145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44360</v>
      </c>
      <c r="C47" s="30" t="s">
        <v>52</v>
      </c>
      <c r="D47" s="40">
        <f>IFERROR(INT(TRIM(SUBSTITUTE(VLOOKUP($A47&amp;"*",各都道府県の状況!$A:$I,D$3,FALSE), "※5", ""))), "")</f>
        <v>6402</v>
      </c>
      <c r="E47" s="40">
        <f>IFERROR(INT(TRIM(SUBSTITUTE(VLOOKUP($A47&amp;"*",各都道府県の状況!$A:$I,E$3,FALSE), "※5", ""))), "")</f>
        <v>80374</v>
      </c>
      <c r="F47" s="40">
        <f>IFERROR(INT(TRIM(SUBSTITUTE(VLOOKUP($A47&amp;"*",各都道府県の状況!$A:$I,F$3,FALSE), "※5", ""))), "")</f>
        <v>6134</v>
      </c>
      <c r="G47" s="40">
        <f>IFERROR(INT(TRIM(SUBSTITUTE(VLOOKUP($A47&amp;"*",各都道府県の状況!$A:$I,G$3,FALSE), "※5", ""))), "")</f>
        <v>109</v>
      </c>
      <c r="H47" s="40">
        <f>IFERROR(INT(TRIM(SUBSTITUTE(VLOOKUP($A47&amp;"*",各都道府県の状況!$A:$I,H$3,FALSE), "※5", ""))), "")</f>
        <v>159</v>
      </c>
      <c r="I47" s="40">
        <f>IFERROR(INT(TRIM(SUBSTITUTE(VLOOKUP($A47&amp;"*",各都道府県の状況!$A:$I,I$3,FALSE), "※5", ""))), "")</f>
        <v>9</v>
      </c>
    </row>
    <row r="48" spans="1:9" x14ac:dyDescent="0.55000000000000004">
      <c r="A48" s="12" t="s">
        <v>224</v>
      </c>
      <c r="B48" s="13">
        <f t="shared" si="0"/>
        <v>44360</v>
      </c>
      <c r="C48" s="30" t="s">
        <v>53</v>
      </c>
      <c r="D48" s="40">
        <f>IFERROR(INT(TRIM(SUBSTITUTE(VLOOKUP($A48&amp;"*",各都道府県の状況!$A:$I,D$3,FALSE), "※5", ""))), "")</f>
        <v>3467</v>
      </c>
      <c r="E48" s="40">
        <f>IFERROR(INT(TRIM(SUBSTITUTE(VLOOKUP($A48&amp;"*",各都道府県の状況!$A:$I,E$3,FALSE), "※5", ""))), "")</f>
        <v>157405</v>
      </c>
      <c r="F48" s="40">
        <f>IFERROR(INT(TRIM(SUBSTITUTE(VLOOKUP($A48&amp;"*",各都道府県の状況!$A:$I,F$3,FALSE), "※5", ""))), "")</f>
        <v>3322</v>
      </c>
      <c r="G48" s="40">
        <f>IFERROR(INT(TRIM(SUBSTITUTE(VLOOKUP($A48&amp;"*",各都道府県の状況!$A:$I,G$3,FALSE), "※5", ""))), "")</f>
        <v>59</v>
      </c>
      <c r="H48" s="40">
        <f>IFERROR(INT(TRIM(SUBSTITUTE(VLOOKUP($A48&amp;"*",各都道府県の状況!$A:$I,H$3,FALSE), "※5", ""))), "")</f>
        <v>86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44360</v>
      </c>
      <c r="C49" s="30" t="s">
        <v>54</v>
      </c>
      <c r="D49" s="40">
        <f>IFERROR(INT(TRIM(SUBSTITUTE(VLOOKUP($A49&amp;"*",各都道府県の状況!$A:$I,D$3,FALSE), "※5", ""))), "")</f>
        <v>3056</v>
      </c>
      <c r="E49" s="40">
        <f>IFERROR(INT(TRIM(SUBSTITUTE(VLOOKUP($A49&amp;"*",各都道府県の状況!$A:$I,E$3,FALSE), "※5", ""))), "")</f>
        <v>43591</v>
      </c>
      <c r="F49" s="40">
        <f>IFERROR(INT(TRIM(SUBSTITUTE(VLOOKUP($A49&amp;"*",各都道府県の状況!$A:$I,F$3,FALSE), "※5", ""))), "")</f>
        <v>2983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40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44360</v>
      </c>
      <c r="C50" s="30" t="s">
        <v>55</v>
      </c>
      <c r="D50" s="40">
        <f>IFERROR(INT(TRIM(SUBSTITUTE(VLOOKUP($A50&amp;"*",各都道府県の状況!$A:$I,D$3,FALSE), "※5", ""))), "")</f>
        <v>3584</v>
      </c>
      <c r="E50" s="40">
        <f>IFERROR(INT(TRIM(SUBSTITUTE(VLOOKUP($A50&amp;"*",各都道府県の状況!$A:$I,E$3,FALSE), "※5", ""))), "")</f>
        <v>107325</v>
      </c>
      <c r="F50" s="40">
        <f>IFERROR(INT(TRIM(SUBSTITUTE(VLOOKUP($A50&amp;"*",各都道府県の状況!$A:$I,F$3,FALSE), "※5", ""))), "")</f>
        <v>3390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179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44360</v>
      </c>
      <c r="C51" s="30" t="s">
        <v>56</v>
      </c>
      <c r="D51" s="40">
        <f>IFERROR(INT(TRIM(SUBSTITUTE(VLOOKUP($A51&amp;"*",各都道府県の状況!$A:$I,D$3,FALSE), "※5", ""))), "")</f>
        <v>19508</v>
      </c>
      <c r="E51" s="40">
        <f>IFERROR(INT(TRIM(SUBSTITUTE(VLOOKUP($A51&amp;"*",各都道府県の状況!$A:$I,E$3,FALSE), "※5", ""))), "")</f>
        <v>235918</v>
      </c>
      <c r="F51" s="40">
        <f>IFERROR(INT(TRIM(SUBSTITUTE(VLOOKUP($A51&amp;"*",各都道府県の状況!$A:$I,F$3,FALSE), "※5", ""))), "")</f>
        <v>17129</v>
      </c>
      <c r="G51" s="40">
        <f>IFERROR(INT(TRIM(SUBSTITUTE(VLOOKUP($A51&amp;"*",各都道府県の状況!$A:$I,G$3,FALSE), "※5", ""))), "")</f>
        <v>159</v>
      </c>
      <c r="H51" s="40">
        <f>IFERROR(INT(TRIM(SUBSTITUTE(VLOOKUP($A51&amp;"*",各都道府県の状況!$A:$I,H$3,FALSE), "※5", ""))), "")</f>
        <v>2226</v>
      </c>
      <c r="I51" s="40">
        <f>IFERROR(INT(TRIM(SUBSTITUTE(VLOOKUP($A51&amp;"*",各都道府県の状況!$A:$I,I$3,FALSE), "※5", ""))), "")</f>
        <v>79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330</v>
      </c>
      <c r="D4" s="121" t="s">
        <v>331</v>
      </c>
      <c r="E4" s="123" t="s">
        <v>332</v>
      </c>
      <c r="F4" s="124"/>
      <c r="G4" s="125" t="s">
        <v>333</v>
      </c>
      <c r="H4" s="125" t="s">
        <v>334</v>
      </c>
      <c r="I4" s="19"/>
    </row>
    <row r="5" spans="1:9" ht="13.25" customHeight="1" x14ac:dyDescent="0.55000000000000004">
      <c r="B5" s="118"/>
      <c r="C5" s="120"/>
      <c r="D5" s="122"/>
      <c r="E5" s="97" t="s">
        <v>335</v>
      </c>
      <c r="F5" s="98" t="s">
        <v>336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99">
        <v>40472</v>
      </c>
      <c r="D6" s="99">
        <v>734653</v>
      </c>
      <c r="E6" s="99">
        <v>4453</v>
      </c>
      <c r="F6" s="100">
        <v>34</v>
      </c>
      <c r="G6" s="99">
        <v>35468</v>
      </c>
      <c r="H6" s="99">
        <v>1288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99">
        <v>2448</v>
      </c>
      <c r="D7" s="99">
        <v>47747</v>
      </c>
      <c r="E7" s="100">
        <v>84</v>
      </c>
      <c r="F7" s="100">
        <v>2</v>
      </c>
      <c r="G7" s="99">
        <v>2334</v>
      </c>
      <c r="H7" s="100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99">
        <v>1590</v>
      </c>
      <c r="D8" s="99">
        <v>80043</v>
      </c>
      <c r="E8" s="100">
        <v>121</v>
      </c>
      <c r="F8" s="100">
        <v>0</v>
      </c>
      <c r="G8" s="99">
        <v>1423</v>
      </c>
      <c r="H8" s="100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99">
        <v>9030</v>
      </c>
      <c r="D9" s="99">
        <v>151062</v>
      </c>
      <c r="E9" s="100">
        <v>135</v>
      </c>
      <c r="F9" s="100">
        <v>8</v>
      </c>
      <c r="G9" s="99">
        <v>8804</v>
      </c>
      <c r="H9" s="100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0">
        <v>763</v>
      </c>
      <c r="D10" s="99">
        <v>14046</v>
      </c>
      <c r="E10" s="100">
        <v>17</v>
      </c>
      <c r="F10" s="100">
        <v>1</v>
      </c>
      <c r="G10" s="100">
        <v>727</v>
      </c>
      <c r="H10" s="100">
        <v>19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99">
        <v>2009</v>
      </c>
      <c r="D11" s="99">
        <v>61869</v>
      </c>
      <c r="E11" s="100">
        <v>56</v>
      </c>
      <c r="F11" s="100">
        <v>3</v>
      </c>
      <c r="G11" s="99">
        <v>1907</v>
      </c>
      <c r="H11" s="100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99">
        <v>4714</v>
      </c>
      <c r="D12" s="99">
        <v>262020</v>
      </c>
      <c r="E12" s="100">
        <v>125</v>
      </c>
      <c r="F12" s="100">
        <v>4</v>
      </c>
      <c r="G12" s="99">
        <v>4434</v>
      </c>
      <c r="H12" s="100">
        <v>155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99">
        <v>10135</v>
      </c>
      <c r="D13" s="99">
        <v>32980</v>
      </c>
      <c r="E13" s="100">
        <v>312</v>
      </c>
      <c r="F13" s="100">
        <v>11</v>
      </c>
      <c r="G13" s="99">
        <v>9666</v>
      </c>
      <c r="H13" s="100">
        <v>157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99">
        <v>6671</v>
      </c>
      <c r="D14" s="99">
        <v>274446</v>
      </c>
      <c r="E14" s="100">
        <v>258</v>
      </c>
      <c r="F14" s="100">
        <v>11</v>
      </c>
      <c r="G14" s="99">
        <v>6333</v>
      </c>
      <c r="H14" s="100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99">
        <v>7980</v>
      </c>
      <c r="D15" s="99">
        <v>182168</v>
      </c>
      <c r="E15" s="100">
        <v>140</v>
      </c>
      <c r="F15" s="100">
        <v>8</v>
      </c>
      <c r="G15" s="99">
        <v>7692</v>
      </c>
      <c r="H15" s="100">
        <v>148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99">
        <v>45040</v>
      </c>
      <c r="D16" s="99">
        <v>918264</v>
      </c>
      <c r="E16" s="99">
        <v>1066</v>
      </c>
      <c r="F16" s="100">
        <v>33</v>
      </c>
      <c r="G16" s="99">
        <v>43157</v>
      </c>
      <c r="H16" s="100">
        <v>817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99">
        <v>38404</v>
      </c>
      <c r="D17" s="99">
        <v>642098</v>
      </c>
      <c r="E17" s="100">
        <v>939</v>
      </c>
      <c r="F17" s="100">
        <v>21</v>
      </c>
      <c r="G17" s="99">
        <v>36771</v>
      </c>
      <c r="H17" s="100">
        <v>694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99">
        <v>166369</v>
      </c>
      <c r="D18" s="99">
        <v>2381420</v>
      </c>
      <c r="E18" s="99">
        <v>3618</v>
      </c>
      <c r="F18" s="100">
        <v>47</v>
      </c>
      <c r="G18" s="99">
        <v>160595</v>
      </c>
      <c r="H18" s="99">
        <v>2156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99">
        <v>64195</v>
      </c>
      <c r="D19" s="99">
        <v>972090</v>
      </c>
      <c r="E19" s="99">
        <v>1811</v>
      </c>
      <c r="F19" s="100">
        <v>49</v>
      </c>
      <c r="G19" s="99">
        <v>61460</v>
      </c>
      <c r="H19" s="100">
        <v>924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99">
        <v>3362</v>
      </c>
      <c r="D20" s="99">
        <v>154992</v>
      </c>
      <c r="E20" s="100">
        <v>150</v>
      </c>
      <c r="F20" s="100">
        <v>1</v>
      </c>
      <c r="G20" s="99">
        <v>3166</v>
      </c>
      <c r="H20" s="100">
        <v>46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99">
        <v>1959</v>
      </c>
      <c r="D21" s="99">
        <v>68443</v>
      </c>
      <c r="E21" s="100">
        <v>73</v>
      </c>
      <c r="F21" s="100">
        <v>5</v>
      </c>
      <c r="G21" s="99">
        <v>1849</v>
      </c>
      <c r="H21" s="100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99">
        <v>3875</v>
      </c>
      <c r="D22" s="99">
        <v>112509</v>
      </c>
      <c r="E22" s="100">
        <v>118</v>
      </c>
      <c r="F22" s="100">
        <v>3</v>
      </c>
      <c r="G22" s="99">
        <v>3642</v>
      </c>
      <c r="H22" s="100">
        <v>112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99">
        <v>1063</v>
      </c>
      <c r="D23" s="99">
        <v>61324</v>
      </c>
      <c r="E23" s="100">
        <v>18</v>
      </c>
      <c r="F23" s="100">
        <v>0</v>
      </c>
      <c r="G23" s="99">
        <v>1011</v>
      </c>
      <c r="H23" s="100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99">
        <v>1777</v>
      </c>
      <c r="D24" s="99">
        <v>47764</v>
      </c>
      <c r="E24" s="100">
        <v>220</v>
      </c>
      <c r="F24" s="100">
        <v>2</v>
      </c>
      <c r="G24" s="99">
        <v>1537</v>
      </c>
      <c r="H24" s="100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99">
        <v>4934</v>
      </c>
      <c r="D25" s="99">
        <v>189515</v>
      </c>
      <c r="E25" s="100">
        <v>124</v>
      </c>
      <c r="F25" s="100">
        <v>2</v>
      </c>
      <c r="G25" s="99">
        <v>4794</v>
      </c>
      <c r="H25" s="100">
        <v>89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99">
        <v>9267</v>
      </c>
      <c r="D26" s="99">
        <v>255000</v>
      </c>
      <c r="E26" s="100">
        <v>362</v>
      </c>
      <c r="F26" s="100">
        <v>17</v>
      </c>
      <c r="G26" s="99">
        <v>8726</v>
      </c>
      <c r="H26" s="100">
        <v>179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99">
        <v>8856</v>
      </c>
      <c r="D27" s="99">
        <v>372339</v>
      </c>
      <c r="E27" s="100">
        <v>467</v>
      </c>
      <c r="F27" s="100">
        <v>5</v>
      </c>
      <c r="G27" s="99">
        <v>8246</v>
      </c>
      <c r="H27" s="100">
        <v>143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99">
        <v>49716</v>
      </c>
      <c r="D28" s="99">
        <v>763178</v>
      </c>
      <c r="E28" s="99">
        <v>2842</v>
      </c>
      <c r="F28" s="100">
        <v>74</v>
      </c>
      <c r="G28" s="99">
        <v>45986</v>
      </c>
      <c r="H28" s="100">
        <v>888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99">
        <v>5145</v>
      </c>
      <c r="D29" s="99">
        <v>134562</v>
      </c>
      <c r="E29" s="100">
        <v>219</v>
      </c>
      <c r="F29" s="100">
        <v>9</v>
      </c>
      <c r="G29" s="99">
        <v>4954</v>
      </c>
      <c r="H29" s="100">
        <v>108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99">
        <v>5405</v>
      </c>
      <c r="D30" s="99">
        <v>139908</v>
      </c>
      <c r="E30" s="100">
        <v>274</v>
      </c>
      <c r="F30" s="100">
        <v>9</v>
      </c>
      <c r="G30" s="99">
        <v>5047</v>
      </c>
      <c r="H30" s="100">
        <v>84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99">
        <v>16348</v>
      </c>
      <c r="D31" s="99">
        <v>269142</v>
      </c>
      <c r="E31" s="100">
        <v>416</v>
      </c>
      <c r="F31" s="100">
        <v>20</v>
      </c>
      <c r="G31" s="99">
        <v>15680</v>
      </c>
      <c r="H31" s="100">
        <v>229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99">
        <v>101774</v>
      </c>
      <c r="D32" s="99">
        <v>1969701</v>
      </c>
      <c r="E32" s="99">
        <v>5539</v>
      </c>
      <c r="F32" s="100">
        <v>208</v>
      </c>
      <c r="G32" s="99">
        <v>92844</v>
      </c>
      <c r="H32" s="99">
        <v>2530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99">
        <v>40490</v>
      </c>
      <c r="D33" s="99">
        <v>482693</v>
      </c>
      <c r="E33" s="100">
        <v>722</v>
      </c>
      <c r="F33" s="100">
        <v>60</v>
      </c>
      <c r="G33" s="99">
        <v>38512</v>
      </c>
      <c r="H33" s="99">
        <v>1256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99">
        <v>8077</v>
      </c>
      <c r="D34" s="99">
        <v>158592</v>
      </c>
      <c r="E34" s="100">
        <v>164</v>
      </c>
      <c r="F34" s="100">
        <v>10</v>
      </c>
      <c r="G34" s="99">
        <v>7792</v>
      </c>
      <c r="H34" s="100">
        <v>121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99">
        <v>2652</v>
      </c>
      <c r="D35" s="99">
        <v>41061</v>
      </c>
      <c r="E35" s="100">
        <v>25</v>
      </c>
      <c r="F35" s="100">
        <v>6</v>
      </c>
      <c r="G35" s="99">
        <v>2524</v>
      </c>
      <c r="H35" s="100">
        <v>47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0">
        <v>466</v>
      </c>
      <c r="D36" s="99">
        <v>79328</v>
      </c>
      <c r="E36" s="100">
        <v>8</v>
      </c>
      <c r="F36" s="100">
        <v>0</v>
      </c>
      <c r="G36" s="100">
        <v>449</v>
      </c>
      <c r="H36" s="100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0">
        <v>550</v>
      </c>
      <c r="D37" s="99">
        <v>28600</v>
      </c>
      <c r="E37" s="100">
        <v>17</v>
      </c>
      <c r="F37" s="100">
        <v>2</v>
      </c>
      <c r="G37" s="100">
        <v>533</v>
      </c>
      <c r="H37" s="100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99">
        <v>7550</v>
      </c>
      <c r="D38" s="99">
        <v>153838</v>
      </c>
      <c r="E38" s="100">
        <v>269</v>
      </c>
      <c r="F38" s="100">
        <v>7</v>
      </c>
      <c r="G38" s="99">
        <v>7125</v>
      </c>
      <c r="H38" s="100">
        <v>120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99">
        <v>11194</v>
      </c>
      <c r="D39" s="99">
        <v>523290</v>
      </c>
      <c r="E39" s="100">
        <v>372</v>
      </c>
      <c r="F39" s="100">
        <v>16</v>
      </c>
      <c r="G39" s="99">
        <v>10568</v>
      </c>
      <c r="H39" s="100">
        <v>153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99">
        <v>3066</v>
      </c>
      <c r="D40" s="99">
        <v>113166</v>
      </c>
      <c r="E40" s="100">
        <v>168</v>
      </c>
      <c r="F40" s="100">
        <v>2</v>
      </c>
      <c r="G40" s="99">
        <v>2829</v>
      </c>
      <c r="H40" s="100">
        <v>69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99">
        <v>1646</v>
      </c>
      <c r="D41" s="99">
        <v>61381</v>
      </c>
      <c r="E41" s="100">
        <v>22</v>
      </c>
      <c r="F41" s="100">
        <v>0</v>
      </c>
      <c r="G41" s="99">
        <v>1561</v>
      </c>
      <c r="H41" s="100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99">
        <v>2065</v>
      </c>
      <c r="D42" s="99">
        <v>81546</v>
      </c>
      <c r="E42" s="100">
        <v>59</v>
      </c>
      <c r="F42" s="100">
        <v>4</v>
      </c>
      <c r="G42" s="99">
        <v>1984</v>
      </c>
      <c r="H42" s="100">
        <v>27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99">
        <v>2736</v>
      </c>
      <c r="D43" s="99">
        <v>91492</v>
      </c>
      <c r="E43" s="100">
        <v>19</v>
      </c>
      <c r="F43" s="100">
        <v>4</v>
      </c>
      <c r="G43" s="99">
        <v>2642</v>
      </c>
      <c r="H43" s="100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99">
        <v>1661</v>
      </c>
      <c r="D44" s="99">
        <v>10557</v>
      </c>
      <c r="E44" s="100">
        <v>117</v>
      </c>
      <c r="F44" s="100">
        <v>11</v>
      </c>
      <c r="G44" s="99">
        <v>1523</v>
      </c>
      <c r="H44" s="100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99">
        <v>34974</v>
      </c>
      <c r="D45" s="99">
        <v>788392</v>
      </c>
      <c r="E45" s="99">
        <v>1738</v>
      </c>
      <c r="F45" s="100">
        <v>43</v>
      </c>
      <c r="G45" s="99">
        <v>32709</v>
      </c>
      <c r="H45" s="100">
        <v>491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99">
        <v>2539</v>
      </c>
      <c r="D46" s="99">
        <v>53159</v>
      </c>
      <c r="E46" s="100">
        <v>38</v>
      </c>
      <c r="F46" s="100">
        <v>1</v>
      </c>
      <c r="G46" s="99">
        <v>2515</v>
      </c>
      <c r="H46" s="100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99">
        <v>3065</v>
      </c>
      <c r="D47" s="99">
        <v>117900</v>
      </c>
      <c r="E47" s="100">
        <v>145</v>
      </c>
      <c r="F47" s="100">
        <v>1</v>
      </c>
      <c r="G47" s="99">
        <v>2852</v>
      </c>
      <c r="H47" s="100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99">
        <v>6402</v>
      </c>
      <c r="D48" s="99">
        <v>80374</v>
      </c>
      <c r="E48" s="100">
        <v>159</v>
      </c>
      <c r="F48" s="100">
        <v>9</v>
      </c>
      <c r="G48" s="99">
        <v>6134</v>
      </c>
      <c r="H48" s="100">
        <v>109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99">
        <v>3467</v>
      </c>
      <c r="D49" s="99">
        <v>157405</v>
      </c>
      <c r="E49" s="100">
        <v>86</v>
      </c>
      <c r="F49" s="100">
        <v>3</v>
      </c>
      <c r="G49" s="99">
        <v>3322</v>
      </c>
      <c r="H49" s="100">
        <v>59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99">
        <v>3056</v>
      </c>
      <c r="D50" s="99">
        <v>43591</v>
      </c>
      <c r="E50" s="100">
        <v>40</v>
      </c>
      <c r="F50" s="100">
        <v>2</v>
      </c>
      <c r="G50" s="99">
        <v>2983</v>
      </c>
      <c r="H50" s="100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99">
        <v>3584</v>
      </c>
      <c r="D51" s="99">
        <v>107325</v>
      </c>
      <c r="E51" s="100">
        <v>179</v>
      </c>
      <c r="F51" s="100">
        <v>2</v>
      </c>
      <c r="G51" s="99">
        <v>3390</v>
      </c>
      <c r="H51" s="100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99">
        <v>19508</v>
      </c>
      <c r="D52" s="99">
        <v>235918</v>
      </c>
      <c r="E52" s="99">
        <v>2226</v>
      </c>
      <c r="F52" s="100">
        <v>79</v>
      </c>
      <c r="G52" s="99">
        <v>17129</v>
      </c>
      <c r="H52" s="100">
        <v>159</v>
      </c>
      <c r="I52" s="25"/>
    </row>
    <row r="53" spans="1:9" ht="12" customHeight="1" x14ac:dyDescent="0.55000000000000004">
      <c r="B53" s="22" t="s">
        <v>276</v>
      </c>
      <c r="C53" s="100">
        <v>149</v>
      </c>
      <c r="D53" s="101" t="s">
        <v>337</v>
      </c>
      <c r="E53" s="100">
        <v>0</v>
      </c>
      <c r="F53" s="101" t="s">
        <v>337</v>
      </c>
      <c r="G53" s="100">
        <v>149</v>
      </c>
      <c r="H53" s="101" t="s">
        <v>337</v>
      </c>
      <c r="I53" s="25"/>
    </row>
    <row r="54" spans="1:9" ht="12" customHeight="1" x14ac:dyDescent="0.55000000000000004">
      <c r="B54" s="21" t="s">
        <v>164</v>
      </c>
      <c r="C54" s="99">
        <v>772198</v>
      </c>
      <c r="D54" s="99">
        <v>14702891</v>
      </c>
      <c r="E54" s="99">
        <v>30530</v>
      </c>
      <c r="F54" s="100">
        <v>849</v>
      </c>
      <c r="G54" s="99">
        <v>727478</v>
      </c>
      <c r="H54" s="99">
        <v>14066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46"/>
  <sheetViews>
    <sheetView workbookViewId="0">
      <selection activeCell="A3" sqref="A3:G46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4" t="s">
        <v>305</v>
      </c>
      <c r="B1" s="104"/>
      <c r="C1" s="104"/>
      <c r="D1" s="104"/>
      <c r="E1" s="104"/>
      <c r="F1" s="104"/>
      <c r="G1" s="104"/>
      <c r="H1" s="104"/>
    </row>
    <row r="2" spans="1:8" x14ac:dyDescent="0.55000000000000004">
      <c r="A2" s="81"/>
      <c r="B2" s="81"/>
      <c r="C2" s="81"/>
      <c r="D2" s="81"/>
      <c r="E2" s="81"/>
      <c r="F2" s="81"/>
      <c r="G2" s="82" t="s">
        <v>306</v>
      </c>
    </row>
    <row r="3" spans="1:8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8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8" x14ac:dyDescent="0.55000000000000004">
      <c r="A5" s="127" t="s">
        <v>287</v>
      </c>
      <c r="B5" s="128"/>
      <c r="C5" s="71">
        <f t="shared" ref="C5:C13" si="0">SUM(D5:G5)</f>
        <v>9107897</v>
      </c>
      <c r="D5" s="71">
        <v>5196077</v>
      </c>
      <c r="E5" s="71">
        <v>10747</v>
      </c>
      <c r="F5" s="71">
        <v>3901073</v>
      </c>
      <c r="G5" s="71">
        <v>0</v>
      </c>
    </row>
    <row r="6" spans="1:8" x14ac:dyDescent="0.55000000000000004">
      <c r="A6" s="102">
        <v>44358</v>
      </c>
      <c r="B6" s="103" t="s">
        <v>307</v>
      </c>
      <c r="C6" s="71">
        <f t="shared" si="0"/>
        <v>147983</v>
      </c>
      <c r="D6" s="71">
        <v>54834</v>
      </c>
      <c r="E6" s="71">
        <v>1669</v>
      </c>
      <c r="F6" s="71">
        <v>91480</v>
      </c>
      <c r="G6" s="71">
        <v>0</v>
      </c>
    </row>
    <row r="7" spans="1:8" x14ac:dyDescent="0.55000000000000004">
      <c r="A7" s="102">
        <v>44357</v>
      </c>
      <c r="B7" s="103" t="s">
        <v>308</v>
      </c>
      <c r="C7" s="71">
        <f t="shared" si="0"/>
        <v>136591</v>
      </c>
      <c r="D7" s="71">
        <v>52250</v>
      </c>
      <c r="E7" s="71">
        <v>1719</v>
      </c>
      <c r="F7" s="71">
        <v>82622</v>
      </c>
      <c r="G7" s="71">
        <v>0</v>
      </c>
    </row>
    <row r="8" spans="1:8" x14ac:dyDescent="0.55000000000000004">
      <c r="A8" s="102">
        <v>44356</v>
      </c>
      <c r="B8" s="103" t="s">
        <v>309</v>
      </c>
      <c r="C8" s="71">
        <f t="shared" si="0"/>
        <v>167384</v>
      </c>
      <c r="D8" s="71">
        <v>67694</v>
      </c>
      <c r="E8" s="71">
        <v>1047</v>
      </c>
      <c r="F8" s="71">
        <v>98643</v>
      </c>
      <c r="G8" s="71">
        <v>0</v>
      </c>
    </row>
    <row r="9" spans="1:8" x14ac:dyDescent="0.55000000000000004">
      <c r="A9" s="102">
        <v>44355</v>
      </c>
      <c r="B9" s="103" t="s">
        <v>296</v>
      </c>
      <c r="C9" s="71">
        <f t="shared" si="0"/>
        <v>161922</v>
      </c>
      <c r="D9" s="71">
        <v>71689</v>
      </c>
      <c r="E9" s="71">
        <v>990</v>
      </c>
      <c r="F9" s="71">
        <v>89243</v>
      </c>
      <c r="G9" s="71">
        <v>0</v>
      </c>
    </row>
    <row r="10" spans="1:8" x14ac:dyDescent="0.55000000000000004">
      <c r="A10" s="102">
        <v>44354</v>
      </c>
      <c r="B10" s="103" t="s">
        <v>295</v>
      </c>
      <c r="C10" s="71">
        <f t="shared" si="0"/>
        <v>239337</v>
      </c>
      <c r="D10" s="71">
        <v>104435</v>
      </c>
      <c r="E10" s="71">
        <v>2146</v>
      </c>
      <c r="F10" s="71">
        <v>132756</v>
      </c>
      <c r="G10" s="71">
        <v>0</v>
      </c>
    </row>
    <row r="11" spans="1:8" x14ac:dyDescent="0.55000000000000004">
      <c r="A11" s="102">
        <v>44351</v>
      </c>
      <c r="B11" s="103" t="s">
        <v>307</v>
      </c>
      <c r="C11" s="71">
        <f t="shared" si="0"/>
        <v>159203</v>
      </c>
      <c r="D11" s="71">
        <v>62634</v>
      </c>
      <c r="E11" s="71">
        <v>929</v>
      </c>
      <c r="F11" s="71">
        <v>95640</v>
      </c>
      <c r="G11" s="71">
        <v>0</v>
      </c>
    </row>
    <row r="12" spans="1:8" x14ac:dyDescent="0.55000000000000004">
      <c r="A12" s="75">
        <v>44350</v>
      </c>
      <c r="B12" s="73" t="s">
        <v>308</v>
      </c>
      <c r="C12" s="71">
        <f t="shared" si="0"/>
        <v>143157</v>
      </c>
      <c r="D12" s="71">
        <v>59654</v>
      </c>
      <c r="E12" s="71">
        <v>112</v>
      </c>
      <c r="F12" s="71">
        <v>83391</v>
      </c>
      <c r="G12" s="71">
        <v>0</v>
      </c>
    </row>
    <row r="13" spans="1:8" x14ac:dyDescent="0.55000000000000004">
      <c r="A13" s="75">
        <v>44349</v>
      </c>
      <c r="B13" s="73" t="s">
        <v>309</v>
      </c>
      <c r="C13" s="71">
        <f t="shared" si="0"/>
        <v>159126</v>
      </c>
      <c r="D13" s="71">
        <v>71140</v>
      </c>
      <c r="E13" s="71">
        <v>316</v>
      </c>
      <c r="F13" s="71">
        <v>87670</v>
      </c>
      <c r="G13" s="71">
        <v>0</v>
      </c>
    </row>
    <row r="14" spans="1:8" x14ac:dyDescent="0.55000000000000004">
      <c r="A14" s="75">
        <v>44348</v>
      </c>
      <c r="B14" s="73" t="s">
        <v>296</v>
      </c>
      <c r="C14" s="71">
        <f t="shared" ref="C14:C44" si="1">SUM(D14:G14)</f>
        <v>159057</v>
      </c>
      <c r="D14" s="71">
        <v>66264</v>
      </c>
      <c r="E14" s="71">
        <v>123</v>
      </c>
      <c r="F14" s="71">
        <v>92670</v>
      </c>
      <c r="G14" s="71">
        <v>0</v>
      </c>
    </row>
    <row r="15" spans="1:8" x14ac:dyDescent="0.55000000000000004">
      <c r="A15" s="75">
        <v>44347</v>
      </c>
      <c r="B15" s="73" t="s">
        <v>295</v>
      </c>
      <c r="C15" s="71">
        <f t="shared" si="1"/>
        <v>273255</v>
      </c>
      <c r="D15" s="71">
        <v>131423</v>
      </c>
      <c r="E15" s="71">
        <v>582</v>
      </c>
      <c r="F15" s="71">
        <v>141250</v>
      </c>
      <c r="G15" s="71">
        <v>0</v>
      </c>
    </row>
    <row r="16" spans="1:8" x14ac:dyDescent="0.55000000000000004">
      <c r="A16" s="75">
        <v>44344</v>
      </c>
      <c r="B16" s="73" t="s">
        <v>307</v>
      </c>
      <c r="C16" s="71">
        <f t="shared" si="1"/>
        <v>164516</v>
      </c>
      <c r="D16" s="71">
        <v>87584</v>
      </c>
      <c r="E16" s="71">
        <v>157</v>
      </c>
      <c r="F16" s="71">
        <v>76775</v>
      </c>
      <c r="G16" s="71">
        <v>0</v>
      </c>
    </row>
    <row r="17" spans="1:7" x14ac:dyDescent="0.55000000000000004">
      <c r="A17" s="75">
        <v>44343</v>
      </c>
      <c r="B17" s="73" t="s">
        <v>308</v>
      </c>
      <c r="C17" s="71">
        <f t="shared" si="1"/>
        <v>145149</v>
      </c>
      <c r="D17" s="71">
        <v>84217</v>
      </c>
      <c r="E17" s="71">
        <v>40</v>
      </c>
      <c r="F17" s="71">
        <v>60892</v>
      </c>
      <c r="G17" s="71">
        <v>0</v>
      </c>
    </row>
    <row r="18" spans="1:7" x14ac:dyDescent="0.55000000000000004">
      <c r="A18" s="75">
        <v>44342</v>
      </c>
      <c r="B18" s="73" t="s">
        <v>309</v>
      </c>
      <c r="C18" s="71">
        <f t="shared" si="1"/>
        <v>142589</v>
      </c>
      <c r="D18" s="71">
        <v>93243</v>
      </c>
      <c r="E18" s="71">
        <v>172</v>
      </c>
      <c r="F18" s="71">
        <v>49174</v>
      </c>
      <c r="G18" s="71">
        <v>0</v>
      </c>
    </row>
    <row r="19" spans="1:7" x14ac:dyDescent="0.55000000000000004">
      <c r="A19" s="75">
        <v>44341</v>
      </c>
      <c r="B19" s="73" t="s">
        <v>296</v>
      </c>
      <c r="C19" s="71">
        <f t="shared" si="1"/>
        <v>139652</v>
      </c>
      <c r="D19" s="71">
        <v>87114</v>
      </c>
      <c r="E19" s="71">
        <v>476</v>
      </c>
      <c r="F19" s="71">
        <v>52062</v>
      </c>
      <c r="G19" s="71">
        <v>0</v>
      </c>
    </row>
    <row r="20" spans="1:7" x14ac:dyDescent="0.55000000000000004">
      <c r="A20" s="75">
        <v>44340</v>
      </c>
      <c r="B20" s="73" t="s">
        <v>295</v>
      </c>
      <c r="C20" s="71">
        <f t="shared" si="1"/>
        <v>330589</v>
      </c>
      <c r="D20" s="71">
        <v>136491</v>
      </c>
      <c r="E20" s="71">
        <v>269</v>
      </c>
      <c r="F20" s="71">
        <v>193829</v>
      </c>
      <c r="G20" s="71">
        <v>0</v>
      </c>
    </row>
    <row r="21" spans="1:7" x14ac:dyDescent="0.55000000000000004">
      <c r="A21" s="75">
        <v>44337</v>
      </c>
      <c r="B21" s="73" t="s">
        <v>307</v>
      </c>
      <c r="C21" s="71">
        <f t="shared" si="1"/>
        <v>249021</v>
      </c>
      <c r="D21" s="71">
        <v>99918</v>
      </c>
      <c r="E21" s="71"/>
      <c r="F21" s="71">
        <v>149103</v>
      </c>
      <c r="G21" s="71"/>
    </row>
    <row r="22" spans="1:7" x14ac:dyDescent="0.55000000000000004">
      <c r="A22" s="75">
        <v>44336</v>
      </c>
      <c r="B22" s="73" t="s">
        <v>308</v>
      </c>
      <c r="C22" s="71">
        <f t="shared" si="1"/>
        <v>190533</v>
      </c>
      <c r="D22" s="71">
        <v>81422</v>
      </c>
      <c r="E22" s="71"/>
      <c r="F22" s="71">
        <v>109111</v>
      </c>
      <c r="G22" s="71"/>
    </row>
    <row r="23" spans="1:7" x14ac:dyDescent="0.55000000000000004">
      <c r="A23" s="75">
        <v>44335</v>
      </c>
      <c r="B23" s="73" t="s">
        <v>309</v>
      </c>
      <c r="C23" s="71">
        <f t="shared" si="1"/>
        <v>267866</v>
      </c>
      <c r="D23" s="71">
        <v>88163</v>
      </c>
      <c r="E23" s="71"/>
      <c r="F23" s="71">
        <v>179703</v>
      </c>
      <c r="G23" s="71"/>
    </row>
    <row r="24" spans="1:7" x14ac:dyDescent="0.55000000000000004">
      <c r="A24" s="75">
        <v>44334</v>
      </c>
      <c r="B24" s="73" t="s">
        <v>296</v>
      </c>
      <c r="C24" s="71">
        <f t="shared" si="1"/>
        <v>250244</v>
      </c>
      <c r="D24" s="71">
        <v>94577</v>
      </c>
      <c r="E24" s="71"/>
      <c r="F24" s="71">
        <v>155667</v>
      </c>
      <c r="G24" s="71"/>
    </row>
    <row r="25" spans="1:7" x14ac:dyDescent="0.55000000000000004">
      <c r="A25" s="75">
        <v>44333</v>
      </c>
      <c r="B25" s="73" t="s">
        <v>295</v>
      </c>
      <c r="C25" s="71">
        <f t="shared" si="1"/>
        <v>349566</v>
      </c>
      <c r="D25" s="71">
        <v>133843</v>
      </c>
      <c r="E25" s="71"/>
      <c r="F25" s="71">
        <v>215723</v>
      </c>
      <c r="G25" s="71"/>
    </row>
    <row r="26" spans="1:7" x14ac:dyDescent="0.55000000000000004">
      <c r="A26" s="75">
        <v>44330</v>
      </c>
      <c r="B26" s="73" t="s">
        <v>307</v>
      </c>
      <c r="C26" s="71">
        <f t="shared" si="1"/>
        <v>242878</v>
      </c>
      <c r="D26" s="71">
        <v>99493</v>
      </c>
      <c r="E26" s="71"/>
      <c r="F26" s="71">
        <v>143385</v>
      </c>
      <c r="G26" s="71"/>
    </row>
    <row r="27" spans="1:7" x14ac:dyDescent="0.55000000000000004">
      <c r="A27" s="75">
        <v>44329</v>
      </c>
      <c r="B27" s="73" t="s">
        <v>308</v>
      </c>
      <c r="C27" s="71">
        <f t="shared" si="1"/>
        <v>219139</v>
      </c>
      <c r="D27" s="71">
        <v>93429</v>
      </c>
      <c r="E27" s="71"/>
      <c r="F27" s="71">
        <v>125710</v>
      </c>
      <c r="G27" s="71"/>
    </row>
    <row r="28" spans="1:7" x14ac:dyDescent="0.55000000000000004">
      <c r="A28" s="75">
        <v>44328</v>
      </c>
      <c r="B28" s="73" t="s">
        <v>309</v>
      </c>
      <c r="C28" s="71">
        <f t="shared" si="1"/>
        <v>181720</v>
      </c>
      <c r="D28" s="71">
        <v>82959</v>
      </c>
      <c r="E28" s="71"/>
      <c r="F28" s="71">
        <v>98761</v>
      </c>
      <c r="G28" s="71"/>
    </row>
    <row r="29" spans="1:7" x14ac:dyDescent="0.55000000000000004">
      <c r="A29" s="75">
        <v>44327</v>
      </c>
      <c r="B29" s="73" t="s">
        <v>310</v>
      </c>
      <c r="C29" s="71">
        <f t="shared" si="1"/>
        <v>168738</v>
      </c>
      <c r="D29" s="71">
        <v>90287</v>
      </c>
      <c r="E29" s="71"/>
      <c r="F29" s="71">
        <v>78451</v>
      </c>
      <c r="G29" s="71"/>
    </row>
    <row r="30" spans="1:7" x14ac:dyDescent="0.55000000000000004">
      <c r="A30" s="75">
        <v>44326</v>
      </c>
      <c r="B30" s="73" t="s">
        <v>295</v>
      </c>
      <c r="C30" s="71">
        <f t="shared" si="1"/>
        <v>223504</v>
      </c>
      <c r="D30" s="71">
        <v>155255</v>
      </c>
      <c r="E30" s="71"/>
      <c r="F30" s="71">
        <v>68249</v>
      </c>
      <c r="G30" s="71"/>
    </row>
    <row r="31" spans="1:7" x14ac:dyDescent="0.55000000000000004">
      <c r="A31" s="75">
        <v>44323</v>
      </c>
      <c r="B31" s="73" t="s">
        <v>307</v>
      </c>
      <c r="C31" s="71">
        <f t="shared" si="1"/>
        <v>140344</v>
      </c>
      <c r="D31" s="71">
        <v>97165</v>
      </c>
      <c r="E31" s="71"/>
      <c r="F31" s="71">
        <v>43179</v>
      </c>
      <c r="G31" s="71"/>
    </row>
    <row r="32" spans="1:7" x14ac:dyDescent="0.55000000000000004">
      <c r="A32" s="75">
        <v>44322</v>
      </c>
      <c r="B32" s="73" t="s">
        <v>308</v>
      </c>
      <c r="C32" s="71">
        <f t="shared" si="1"/>
        <v>331914</v>
      </c>
      <c r="D32" s="71">
        <v>268978</v>
      </c>
      <c r="E32" s="71"/>
      <c r="F32" s="71">
        <v>62936</v>
      </c>
      <c r="G32" s="71"/>
    </row>
    <row r="33" spans="1:7" x14ac:dyDescent="0.55000000000000004">
      <c r="A33" s="75">
        <v>44316</v>
      </c>
      <c r="B33" s="73" t="s">
        <v>307</v>
      </c>
      <c r="C33" s="71">
        <f t="shared" si="1"/>
        <v>274907</v>
      </c>
      <c r="D33" s="71">
        <v>227667</v>
      </c>
      <c r="E33" s="71"/>
      <c r="F33" s="71">
        <v>47240</v>
      </c>
      <c r="G33" s="71"/>
    </row>
    <row r="34" spans="1:7" x14ac:dyDescent="0.55000000000000004">
      <c r="A34" s="75">
        <v>44314</v>
      </c>
      <c r="B34" s="73" t="s">
        <v>309</v>
      </c>
      <c r="C34" s="71">
        <f t="shared" si="1"/>
        <v>238273</v>
      </c>
      <c r="D34" s="71">
        <v>194005</v>
      </c>
      <c r="E34" s="71"/>
      <c r="F34" s="71">
        <v>44268</v>
      </c>
      <c r="G34" s="71"/>
    </row>
    <row r="35" spans="1:7" x14ac:dyDescent="0.55000000000000004">
      <c r="A35" s="75">
        <v>44313</v>
      </c>
      <c r="B35" s="73" t="s">
        <v>296</v>
      </c>
      <c r="C35" s="71">
        <f t="shared" si="1"/>
        <v>203174</v>
      </c>
      <c r="D35" s="71">
        <v>172069</v>
      </c>
      <c r="E35" s="71"/>
      <c r="F35" s="71">
        <v>31105</v>
      </c>
      <c r="G35" s="71"/>
    </row>
    <row r="36" spans="1:7" x14ac:dyDescent="0.55000000000000004">
      <c r="A36" s="75">
        <v>44312</v>
      </c>
      <c r="B36" s="73" t="s">
        <v>311</v>
      </c>
      <c r="C36" s="71">
        <f t="shared" si="1"/>
        <v>263328</v>
      </c>
      <c r="D36" s="71">
        <v>221677</v>
      </c>
      <c r="E36" s="71"/>
      <c r="F36" s="71">
        <v>41651</v>
      </c>
      <c r="G36" s="71"/>
    </row>
    <row r="37" spans="1:7" x14ac:dyDescent="0.55000000000000004">
      <c r="A37" s="75">
        <v>44309</v>
      </c>
      <c r="B37" s="73" t="s">
        <v>312</v>
      </c>
      <c r="C37" s="71">
        <f t="shared" si="1"/>
        <v>177672</v>
      </c>
      <c r="D37" s="71">
        <v>147989</v>
      </c>
      <c r="E37" s="71"/>
      <c r="F37" s="71">
        <v>29683</v>
      </c>
      <c r="G37" s="71"/>
    </row>
    <row r="38" spans="1:7" x14ac:dyDescent="0.55000000000000004">
      <c r="A38" s="75">
        <v>44308</v>
      </c>
      <c r="B38" s="73" t="s">
        <v>313</v>
      </c>
      <c r="C38" s="71">
        <f t="shared" si="1"/>
        <v>150489</v>
      </c>
      <c r="D38" s="71">
        <v>128634</v>
      </c>
      <c r="E38" s="71"/>
      <c r="F38" s="71">
        <v>21855</v>
      </c>
      <c r="G38" s="71"/>
    </row>
    <row r="39" spans="1:7" x14ac:dyDescent="0.55000000000000004">
      <c r="A39" s="75">
        <v>44307</v>
      </c>
      <c r="B39" s="73" t="s">
        <v>314</v>
      </c>
      <c r="C39" s="71">
        <f t="shared" si="1"/>
        <v>152884</v>
      </c>
      <c r="D39" s="71">
        <v>126188</v>
      </c>
      <c r="E39" s="71"/>
      <c r="F39" s="71">
        <v>26696</v>
      </c>
      <c r="G39" s="71"/>
    </row>
    <row r="40" spans="1:7" x14ac:dyDescent="0.55000000000000004">
      <c r="A40" s="75">
        <v>44306</v>
      </c>
      <c r="B40" s="73" t="s">
        <v>296</v>
      </c>
      <c r="C40" s="71">
        <f t="shared" si="1"/>
        <v>126419</v>
      </c>
      <c r="D40" s="71">
        <v>98622</v>
      </c>
      <c r="E40" s="71"/>
      <c r="F40" s="71">
        <v>27797</v>
      </c>
      <c r="G40" s="71"/>
    </row>
    <row r="41" spans="1:7" x14ac:dyDescent="0.55000000000000004">
      <c r="A41" s="86">
        <v>44305</v>
      </c>
      <c r="B41" s="74" t="str">
        <f t="shared" ref="B41:B46" si="2">"("&amp;TEXT(A41,"aaa")&amp;")"</f>
        <v>(月)</v>
      </c>
      <c r="C41" s="71">
        <f t="shared" si="1"/>
        <v>119032</v>
      </c>
      <c r="D41" s="71">
        <v>64725</v>
      </c>
      <c r="E41" s="71"/>
      <c r="F41" s="71">
        <v>54307</v>
      </c>
      <c r="G41" s="71"/>
    </row>
    <row r="42" spans="1:7" x14ac:dyDescent="0.55000000000000004">
      <c r="A42" s="75">
        <v>44302</v>
      </c>
      <c r="B42" s="74" t="str">
        <f t="shared" si="2"/>
        <v>(金)</v>
      </c>
      <c r="C42" s="71">
        <f t="shared" si="1"/>
        <v>69687</v>
      </c>
      <c r="D42" s="71">
        <v>29696</v>
      </c>
      <c r="E42" s="71"/>
      <c r="F42" s="71">
        <v>39991</v>
      </c>
      <c r="G42" s="71"/>
    </row>
    <row r="43" spans="1:7" x14ac:dyDescent="0.55000000000000004">
      <c r="A43" s="75">
        <v>44301</v>
      </c>
      <c r="B43" s="74" t="str">
        <f t="shared" si="2"/>
        <v>(木)</v>
      </c>
      <c r="C43" s="71">
        <f t="shared" si="1"/>
        <v>52620</v>
      </c>
      <c r="D43" s="71">
        <v>16637</v>
      </c>
      <c r="E43" s="71"/>
      <c r="F43" s="71">
        <v>35983</v>
      </c>
      <c r="G43" s="71"/>
    </row>
    <row r="44" spans="1:7" x14ac:dyDescent="0.55000000000000004">
      <c r="A44" s="75">
        <v>44300</v>
      </c>
      <c r="B44" s="74" t="str">
        <f t="shared" si="2"/>
        <v>(水)</v>
      </c>
      <c r="C44" s="71">
        <f t="shared" si="1"/>
        <v>50996</v>
      </c>
      <c r="D44" s="71">
        <v>9569</v>
      </c>
      <c r="E44" s="71"/>
      <c r="F44" s="71">
        <v>41427</v>
      </c>
      <c r="G44" s="71"/>
    </row>
    <row r="45" spans="1:7" x14ac:dyDescent="0.55000000000000004">
      <c r="A45" s="72">
        <v>44299</v>
      </c>
      <c r="B45" s="74" t="str">
        <f t="shared" si="2"/>
        <v>(火)</v>
      </c>
      <c r="C45" s="71">
        <f t="shared" ref="C45:C46" si="3">SUM(D45:G45)</f>
        <v>53986</v>
      </c>
      <c r="D45" s="71">
        <v>13896</v>
      </c>
      <c r="E45" s="71"/>
      <c r="F45" s="71">
        <v>40090</v>
      </c>
      <c r="G45" s="71"/>
    </row>
    <row r="46" spans="1:7" x14ac:dyDescent="0.55000000000000004">
      <c r="A46" s="72">
        <v>44298</v>
      </c>
      <c r="B46" s="74" t="str">
        <f t="shared" si="2"/>
        <v>(月)</v>
      </c>
      <c r="C46" s="71">
        <f t="shared" si="3"/>
        <v>96936</v>
      </c>
      <c r="D46" s="71">
        <v>26850</v>
      </c>
      <c r="E46" s="71"/>
      <c r="F46" s="71">
        <v>70086</v>
      </c>
      <c r="G46" s="71"/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68"/>
  <sheetViews>
    <sheetView workbookViewId="0">
      <selection activeCell="A3" sqref="A3:A4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4" t="s">
        <v>297</v>
      </c>
      <c r="B1" s="104"/>
      <c r="C1" s="104"/>
      <c r="D1" s="104"/>
      <c r="E1" s="104"/>
      <c r="F1" s="104"/>
      <c r="G1" s="104"/>
    </row>
    <row r="2" spans="1:7" x14ac:dyDescent="0.55000000000000004">
      <c r="A2" s="81"/>
      <c r="B2" s="81"/>
      <c r="C2" s="81"/>
      <c r="D2" s="81"/>
      <c r="E2" s="81"/>
      <c r="F2" s="81"/>
      <c r="G2" s="82" t="str">
        <f>"（" &amp; TEXT($A$6,"m月d日") &amp; "時点）"</f>
        <v>（6月13日時点）</v>
      </c>
    </row>
    <row r="3" spans="1:7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7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7" x14ac:dyDescent="0.55000000000000004">
      <c r="A5" s="127" t="s">
        <v>287</v>
      </c>
      <c r="B5" s="128"/>
      <c r="C5" s="71">
        <v>14577422</v>
      </c>
      <c r="D5" s="71">
        <v>11944232</v>
      </c>
      <c r="E5" s="71">
        <v>429531</v>
      </c>
      <c r="F5" s="71">
        <v>2203659</v>
      </c>
      <c r="G5" s="71">
        <v>0</v>
      </c>
    </row>
    <row r="6" spans="1:7" x14ac:dyDescent="0.55000000000000004">
      <c r="A6" s="102">
        <v>44360</v>
      </c>
      <c r="B6" s="73" t="s">
        <v>327</v>
      </c>
      <c r="C6" s="71">
        <v>360310</v>
      </c>
      <c r="D6" s="71">
        <v>209119</v>
      </c>
      <c r="E6" s="71">
        <v>28241</v>
      </c>
      <c r="F6" s="71">
        <v>122950</v>
      </c>
      <c r="G6" s="71">
        <v>0</v>
      </c>
    </row>
    <row r="7" spans="1:7" x14ac:dyDescent="0.55000000000000004">
      <c r="A7" s="102">
        <v>44359</v>
      </c>
      <c r="B7" s="73" t="s">
        <v>328</v>
      </c>
      <c r="C7" s="71">
        <v>438265</v>
      </c>
      <c r="D7" s="71">
        <v>285371</v>
      </c>
      <c r="E7" s="71">
        <v>30747</v>
      </c>
      <c r="F7" s="71">
        <v>122147</v>
      </c>
      <c r="G7" s="71">
        <v>0</v>
      </c>
    </row>
    <row r="8" spans="1:7" x14ac:dyDescent="0.55000000000000004">
      <c r="A8" s="102">
        <v>44358</v>
      </c>
      <c r="B8" s="73" t="s">
        <v>329</v>
      </c>
      <c r="C8" s="71">
        <v>550712</v>
      </c>
      <c r="D8" s="71">
        <v>375920</v>
      </c>
      <c r="E8" s="71">
        <v>27550</v>
      </c>
      <c r="F8" s="71">
        <v>147242</v>
      </c>
      <c r="G8" s="71">
        <v>0</v>
      </c>
    </row>
    <row r="9" spans="1:7" x14ac:dyDescent="0.55000000000000004">
      <c r="A9" s="102">
        <v>44357</v>
      </c>
      <c r="B9" s="73" t="s">
        <v>323</v>
      </c>
      <c r="C9" s="71">
        <v>620150</v>
      </c>
      <c r="D9" s="71">
        <v>407523</v>
      </c>
      <c r="E9" s="71">
        <v>28411</v>
      </c>
      <c r="F9" s="71">
        <v>184216</v>
      </c>
      <c r="G9" s="71">
        <v>0</v>
      </c>
    </row>
    <row r="10" spans="1:7" x14ac:dyDescent="0.55000000000000004">
      <c r="A10" s="102">
        <v>44356</v>
      </c>
      <c r="B10" s="73" t="s">
        <v>324</v>
      </c>
      <c r="C10" s="71">
        <v>640708</v>
      </c>
      <c r="D10" s="71">
        <v>431652</v>
      </c>
      <c r="E10" s="71">
        <v>26938</v>
      </c>
      <c r="F10" s="71">
        <v>182118</v>
      </c>
      <c r="G10" s="71">
        <v>0</v>
      </c>
    </row>
    <row r="11" spans="1:7" x14ac:dyDescent="0.55000000000000004">
      <c r="A11" s="102">
        <v>44355</v>
      </c>
      <c r="B11" s="73" t="s">
        <v>325</v>
      </c>
      <c r="C11" s="71">
        <v>649984</v>
      </c>
      <c r="D11" s="71">
        <v>459994</v>
      </c>
      <c r="E11" s="71">
        <v>29136</v>
      </c>
      <c r="F11" s="71">
        <v>160854</v>
      </c>
      <c r="G11" s="71">
        <v>0</v>
      </c>
    </row>
    <row r="12" spans="1:7" x14ac:dyDescent="0.55000000000000004">
      <c r="A12" s="102">
        <v>44354</v>
      </c>
      <c r="B12" s="73" t="s">
        <v>326</v>
      </c>
      <c r="C12" s="71">
        <v>603344</v>
      </c>
      <c r="D12" s="71">
        <v>436770</v>
      </c>
      <c r="E12" s="71">
        <v>28824</v>
      </c>
      <c r="F12" s="71">
        <v>137750</v>
      </c>
      <c r="G12" s="71">
        <v>0</v>
      </c>
    </row>
    <row r="13" spans="1:7" x14ac:dyDescent="0.55000000000000004">
      <c r="A13" s="75">
        <v>44353</v>
      </c>
      <c r="B13" s="73" t="s">
        <v>327</v>
      </c>
      <c r="C13" s="71">
        <v>539812</v>
      </c>
      <c r="D13" s="71">
        <v>380216</v>
      </c>
      <c r="E13" s="71">
        <v>22754</v>
      </c>
      <c r="F13" s="71">
        <v>136842</v>
      </c>
      <c r="G13" s="71">
        <v>0</v>
      </c>
    </row>
    <row r="14" spans="1:7" x14ac:dyDescent="0.55000000000000004">
      <c r="A14" s="75">
        <v>44352</v>
      </c>
      <c r="B14" s="73" t="s">
        <v>328</v>
      </c>
      <c r="C14" s="71">
        <v>549087</v>
      </c>
      <c r="D14" s="71">
        <v>436285</v>
      </c>
      <c r="E14" s="71">
        <v>20368</v>
      </c>
      <c r="F14" s="71">
        <v>92434</v>
      </c>
      <c r="G14" s="71">
        <v>0</v>
      </c>
    </row>
    <row r="15" spans="1:7" x14ac:dyDescent="0.55000000000000004">
      <c r="A15" s="75">
        <v>44351</v>
      </c>
      <c r="B15" s="73" t="s">
        <v>329</v>
      </c>
      <c r="C15" s="71">
        <v>578897</v>
      </c>
      <c r="D15" s="71">
        <v>473988</v>
      </c>
      <c r="E15" s="71">
        <v>20193</v>
      </c>
      <c r="F15" s="71">
        <v>84716</v>
      </c>
      <c r="G15" s="71">
        <v>0</v>
      </c>
    </row>
    <row r="16" spans="1:7" x14ac:dyDescent="0.55000000000000004">
      <c r="A16" s="75">
        <v>44350</v>
      </c>
      <c r="B16" s="73" t="s">
        <v>323</v>
      </c>
      <c r="C16" s="71">
        <v>619384</v>
      </c>
      <c r="D16" s="71">
        <v>498332</v>
      </c>
      <c r="E16" s="71">
        <v>19993</v>
      </c>
      <c r="F16" s="71">
        <v>101059</v>
      </c>
      <c r="G16" s="71">
        <v>0</v>
      </c>
    </row>
    <row r="17" spans="1:7" x14ac:dyDescent="0.55000000000000004">
      <c r="A17" s="75">
        <v>44349</v>
      </c>
      <c r="B17" s="73" t="s">
        <v>324</v>
      </c>
      <c r="C17" s="71">
        <v>624366</v>
      </c>
      <c r="D17" s="71">
        <v>498888</v>
      </c>
      <c r="E17" s="71">
        <v>19692</v>
      </c>
      <c r="F17" s="71">
        <v>105786</v>
      </c>
      <c r="G17" s="71">
        <v>0</v>
      </c>
    </row>
    <row r="18" spans="1:7" x14ac:dyDescent="0.55000000000000004">
      <c r="A18" s="75">
        <v>44348</v>
      </c>
      <c r="B18" s="73" t="s">
        <v>325</v>
      </c>
      <c r="C18" s="71">
        <v>586915</v>
      </c>
      <c r="D18" s="71">
        <v>485761</v>
      </c>
      <c r="E18" s="71">
        <v>19199</v>
      </c>
      <c r="F18" s="71">
        <v>81955</v>
      </c>
      <c r="G18" s="71">
        <v>0</v>
      </c>
    </row>
    <row r="19" spans="1:7" x14ac:dyDescent="0.55000000000000004">
      <c r="A19" s="75">
        <v>44347</v>
      </c>
      <c r="B19" s="73" t="s">
        <v>326</v>
      </c>
      <c r="C19" s="71">
        <v>521975</v>
      </c>
      <c r="D19" s="71">
        <v>434417</v>
      </c>
      <c r="E19" s="71">
        <v>18352</v>
      </c>
      <c r="F19" s="71">
        <v>69206</v>
      </c>
      <c r="G19" s="71">
        <v>0</v>
      </c>
    </row>
    <row r="20" spans="1:7" x14ac:dyDescent="0.55000000000000004">
      <c r="A20" s="75">
        <v>44346</v>
      </c>
      <c r="B20" s="73" t="s">
        <v>327</v>
      </c>
      <c r="C20" s="71">
        <v>455910</v>
      </c>
      <c r="D20" s="71">
        <v>383572</v>
      </c>
      <c r="E20" s="71">
        <v>15926</v>
      </c>
      <c r="F20" s="71">
        <v>56412</v>
      </c>
      <c r="G20" s="71">
        <v>0</v>
      </c>
    </row>
    <row r="21" spans="1:7" x14ac:dyDescent="0.55000000000000004">
      <c r="A21" s="75">
        <v>44345</v>
      </c>
      <c r="B21" s="73" t="s">
        <v>328</v>
      </c>
      <c r="C21" s="71">
        <v>443804</v>
      </c>
      <c r="D21" s="71">
        <v>384145</v>
      </c>
      <c r="E21" s="71">
        <v>15524</v>
      </c>
      <c r="F21" s="71">
        <v>44135</v>
      </c>
      <c r="G21" s="71">
        <v>0</v>
      </c>
    </row>
    <row r="22" spans="1:7" x14ac:dyDescent="0.55000000000000004">
      <c r="A22" s="75">
        <v>44344</v>
      </c>
      <c r="B22" s="73" t="s">
        <v>329</v>
      </c>
      <c r="C22" s="71">
        <v>477704</v>
      </c>
      <c r="D22" s="71">
        <v>436656</v>
      </c>
      <c r="E22" s="71">
        <v>14263</v>
      </c>
      <c r="F22" s="71">
        <v>26785</v>
      </c>
      <c r="G22" s="71">
        <v>0</v>
      </c>
    </row>
    <row r="23" spans="1:7" x14ac:dyDescent="0.55000000000000004">
      <c r="A23" s="75">
        <v>44343</v>
      </c>
      <c r="B23" s="73" t="s">
        <v>323</v>
      </c>
      <c r="C23" s="71">
        <v>500915</v>
      </c>
      <c r="D23" s="71">
        <v>459680</v>
      </c>
      <c r="E23" s="71">
        <v>12381</v>
      </c>
      <c r="F23" s="71">
        <v>28854</v>
      </c>
      <c r="G23" s="71">
        <v>0</v>
      </c>
    </row>
    <row r="24" spans="1:7" x14ac:dyDescent="0.55000000000000004">
      <c r="A24" s="75">
        <v>44342</v>
      </c>
      <c r="B24" s="73" t="s">
        <v>324</v>
      </c>
      <c r="C24" s="71">
        <v>501971</v>
      </c>
      <c r="D24" s="71">
        <v>481856</v>
      </c>
      <c r="E24" s="71">
        <v>11468</v>
      </c>
      <c r="F24" s="71">
        <v>8647</v>
      </c>
      <c r="G24" s="71">
        <v>0</v>
      </c>
    </row>
    <row r="25" spans="1:7" x14ac:dyDescent="0.55000000000000004">
      <c r="A25" s="75">
        <v>44341</v>
      </c>
      <c r="B25" s="73" t="s">
        <v>325</v>
      </c>
      <c r="C25" s="71">
        <v>450672</v>
      </c>
      <c r="D25" s="71">
        <v>433705</v>
      </c>
      <c r="E25" s="71">
        <v>9812</v>
      </c>
      <c r="F25" s="71">
        <v>7155</v>
      </c>
      <c r="G25" s="71">
        <v>0</v>
      </c>
    </row>
    <row r="26" spans="1:7" x14ac:dyDescent="0.55000000000000004">
      <c r="A26" s="75">
        <v>44340</v>
      </c>
      <c r="B26" s="73" t="s">
        <v>326</v>
      </c>
      <c r="C26" s="71">
        <v>394526</v>
      </c>
      <c r="D26" s="71">
        <v>378164</v>
      </c>
      <c r="E26" s="71">
        <v>9759</v>
      </c>
      <c r="F26" s="71">
        <v>6603</v>
      </c>
      <c r="G26" s="71">
        <v>0</v>
      </c>
    </row>
    <row r="27" spans="1:7" x14ac:dyDescent="0.55000000000000004">
      <c r="A27" s="75">
        <v>44339</v>
      </c>
      <c r="B27" s="73" t="s">
        <v>327</v>
      </c>
      <c r="C27" s="71">
        <v>306680</v>
      </c>
      <c r="D27" s="71">
        <v>289250</v>
      </c>
      <c r="E27" s="71">
        <v>0</v>
      </c>
      <c r="F27" s="71">
        <v>17430</v>
      </c>
      <c r="G27" s="71">
        <v>0</v>
      </c>
    </row>
    <row r="28" spans="1:7" x14ac:dyDescent="0.55000000000000004">
      <c r="A28" s="75">
        <v>44338</v>
      </c>
      <c r="B28" s="73" t="s">
        <v>328</v>
      </c>
      <c r="C28" s="71">
        <v>272048</v>
      </c>
      <c r="D28" s="71">
        <v>249352</v>
      </c>
      <c r="E28" s="71">
        <v>0</v>
      </c>
      <c r="F28" s="71">
        <v>22696</v>
      </c>
      <c r="G28" s="71">
        <v>0</v>
      </c>
    </row>
    <row r="29" spans="1:7" x14ac:dyDescent="0.55000000000000004">
      <c r="A29" s="75">
        <v>44337</v>
      </c>
      <c r="B29" s="73" t="s">
        <v>329</v>
      </c>
      <c r="C29" s="71">
        <v>259676</v>
      </c>
      <c r="D29" s="71">
        <v>237890</v>
      </c>
      <c r="E29" s="71">
        <v>0</v>
      </c>
      <c r="F29" s="71">
        <v>21786</v>
      </c>
      <c r="G29" s="71">
        <v>0</v>
      </c>
    </row>
    <row r="30" spans="1:7" x14ac:dyDescent="0.55000000000000004">
      <c r="A30" s="75">
        <v>44336</v>
      </c>
      <c r="B30" s="73" t="s">
        <v>323</v>
      </c>
      <c r="C30" s="71">
        <v>284065</v>
      </c>
      <c r="D30" s="71">
        <v>271519</v>
      </c>
      <c r="E30" s="71">
        <v>0</v>
      </c>
      <c r="F30" s="71">
        <v>12546</v>
      </c>
      <c r="G30" s="71">
        <v>0</v>
      </c>
    </row>
    <row r="31" spans="1:7" x14ac:dyDescent="0.55000000000000004">
      <c r="A31" s="75">
        <v>44335</v>
      </c>
      <c r="B31" s="73" t="s">
        <v>324</v>
      </c>
      <c r="C31" s="71">
        <v>293590</v>
      </c>
      <c r="D31" s="71">
        <v>264039</v>
      </c>
      <c r="E31" s="71">
        <v>0</v>
      </c>
      <c r="F31" s="71">
        <v>29551</v>
      </c>
      <c r="G31" s="71">
        <v>0</v>
      </c>
    </row>
    <row r="32" spans="1:7" x14ac:dyDescent="0.55000000000000004">
      <c r="A32" s="75">
        <v>44334</v>
      </c>
      <c r="B32" s="73" t="s">
        <v>325</v>
      </c>
      <c r="C32" s="71">
        <v>245000</v>
      </c>
      <c r="D32" s="71">
        <v>214697</v>
      </c>
      <c r="E32" s="71">
        <v>0</v>
      </c>
      <c r="F32" s="71">
        <v>30303</v>
      </c>
      <c r="G32" s="71">
        <v>0</v>
      </c>
    </row>
    <row r="33" spans="1:7" x14ac:dyDescent="0.55000000000000004">
      <c r="A33" s="75">
        <v>44333</v>
      </c>
      <c r="B33" s="73" t="s">
        <v>326</v>
      </c>
      <c r="C33" s="71">
        <v>202206</v>
      </c>
      <c r="D33" s="71">
        <v>180187</v>
      </c>
      <c r="E33" s="71">
        <v>0</v>
      </c>
      <c r="F33" s="71">
        <v>22019</v>
      </c>
      <c r="G33" s="71">
        <v>0</v>
      </c>
    </row>
    <row r="34" spans="1:7" x14ac:dyDescent="0.55000000000000004">
      <c r="A34" s="75">
        <v>44332</v>
      </c>
      <c r="B34" s="73" t="s">
        <v>327</v>
      </c>
      <c r="C34" s="71">
        <v>185588</v>
      </c>
      <c r="D34" s="71">
        <v>172441</v>
      </c>
      <c r="E34" s="71">
        <v>0</v>
      </c>
      <c r="F34" s="71">
        <v>13147</v>
      </c>
      <c r="G34" s="71">
        <v>0</v>
      </c>
    </row>
    <row r="35" spans="1:7" x14ac:dyDescent="0.55000000000000004">
      <c r="A35" s="75">
        <v>44331</v>
      </c>
      <c r="B35" s="73" t="s">
        <v>328</v>
      </c>
      <c r="C35" s="71">
        <v>134734</v>
      </c>
      <c r="D35" s="71">
        <v>120257</v>
      </c>
      <c r="E35" s="71">
        <v>0</v>
      </c>
      <c r="F35" s="71">
        <v>14477</v>
      </c>
      <c r="G35" s="71">
        <v>0</v>
      </c>
    </row>
    <row r="36" spans="1:7" x14ac:dyDescent="0.55000000000000004">
      <c r="A36" s="75">
        <v>44330</v>
      </c>
      <c r="B36" s="73" t="s">
        <v>329</v>
      </c>
      <c r="C36" s="71">
        <v>120986</v>
      </c>
      <c r="D36" s="71">
        <v>105099</v>
      </c>
      <c r="E36" s="71">
        <v>0</v>
      </c>
      <c r="F36" s="71">
        <v>15887</v>
      </c>
      <c r="G36" s="71">
        <v>0</v>
      </c>
    </row>
    <row r="37" spans="1:7" x14ac:dyDescent="0.55000000000000004">
      <c r="A37" s="75">
        <v>44329</v>
      </c>
      <c r="B37" s="73" t="s">
        <v>323</v>
      </c>
      <c r="C37" s="71">
        <v>149225</v>
      </c>
      <c r="D37" s="71">
        <v>128321</v>
      </c>
      <c r="E37" s="71">
        <v>0</v>
      </c>
      <c r="F37" s="71">
        <v>20904</v>
      </c>
      <c r="G37" s="71">
        <v>0</v>
      </c>
    </row>
    <row r="38" spans="1:7" x14ac:dyDescent="0.55000000000000004">
      <c r="A38" s="75">
        <v>44328</v>
      </c>
      <c r="B38" s="73" t="s">
        <v>324</v>
      </c>
      <c r="C38" s="71">
        <v>153406</v>
      </c>
      <c r="D38" s="71">
        <v>130635</v>
      </c>
      <c r="E38" s="71">
        <v>0</v>
      </c>
      <c r="F38" s="71">
        <v>22771</v>
      </c>
      <c r="G38" s="71">
        <v>0</v>
      </c>
    </row>
    <row r="39" spans="1:7" x14ac:dyDescent="0.55000000000000004">
      <c r="A39" s="75">
        <v>44327</v>
      </c>
      <c r="B39" s="73" t="s">
        <v>325</v>
      </c>
      <c r="C39" s="71">
        <v>121427</v>
      </c>
      <c r="D39" s="71">
        <v>102164</v>
      </c>
      <c r="E39" s="71">
        <v>0</v>
      </c>
      <c r="F39" s="71">
        <v>19263</v>
      </c>
      <c r="G39" s="71">
        <v>0</v>
      </c>
    </row>
    <row r="40" spans="1:7" x14ac:dyDescent="0.55000000000000004">
      <c r="A40" s="75">
        <v>44326</v>
      </c>
      <c r="B40" s="73" t="s">
        <v>326</v>
      </c>
      <c r="C40" s="71">
        <v>92786</v>
      </c>
      <c r="D40" s="71">
        <v>80782</v>
      </c>
      <c r="E40" s="71">
        <v>0</v>
      </c>
      <c r="F40" s="71">
        <v>12004</v>
      </c>
      <c r="G40" s="71">
        <v>0</v>
      </c>
    </row>
    <row r="41" spans="1:7" x14ac:dyDescent="0.55000000000000004">
      <c r="A41" s="75">
        <v>44325</v>
      </c>
      <c r="B41" s="73" t="s">
        <v>327</v>
      </c>
      <c r="C41" s="71">
        <v>72946</v>
      </c>
      <c r="D41" s="71">
        <v>66868</v>
      </c>
      <c r="E41" s="71">
        <v>0</v>
      </c>
      <c r="F41" s="71">
        <v>6078</v>
      </c>
      <c r="G41" s="71">
        <v>0</v>
      </c>
    </row>
    <row r="42" spans="1:7" x14ac:dyDescent="0.55000000000000004">
      <c r="A42" s="75">
        <v>44324</v>
      </c>
      <c r="B42" s="73" t="s">
        <v>328</v>
      </c>
      <c r="C42" s="71">
        <v>53568</v>
      </c>
      <c r="D42" s="71">
        <v>49730</v>
      </c>
      <c r="E42" s="71">
        <v>0</v>
      </c>
      <c r="F42" s="71">
        <v>3838</v>
      </c>
      <c r="G42" s="71">
        <v>0</v>
      </c>
    </row>
    <row r="43" spans="1:7" x14ac:dyDescent="0.55000000000000004">
      <c r="A43" s="75">
        <v>44323</v>
      </c>
      <c r="B43" s="73" t="s">
        <v>329</v>
      </c>
      <c r="C43" s="71">
        <v>34893</v>
      </c>
      <c r="D43" s="71">
        <v>30529</v>
      </c>
      <c r="E43" s="71">
        <v>0</v>
      </c>
      <c r="F43" s="71">
        <v>4364</v>
      </c>
      <c r="G43" s="71">
        <v>0</v>
      </c>
    </row>
    <row r="44" spans="1:7" x14ac:dyDescent="0.55000000000000004">
      <c r="A44" s="75">
        <v>44322</v>
      </c>
      <c r="B44" s="73" t="s">
        <v>323</v>
      </c>
      <c r="C44" s="71">
        <v>36518</v>
      </c>
      <c r="D44" s="71">
        <v>31996</v>
      </c>
      <c r="E44" s="71">
        <v>0</v>
      </c>
      <c r="F44" s="71">
        <v>4522</v>
      </c>
      <c r="G44" s="71">
        <v>0</v>
      </c>
    </row>
    <row r="45" spans="1:7" x14ac:dyDescent="0.55000000000000004">
      <c r="A45" s="75">
        <v>44321</v>
      </c>
      <c r="B45" s="73" t="s">
        <v>324</v>
      </c>
      <c r="C45" s="71">
        <v>8904</v>
      </c>
      <c r="D45" s="71">
        <v>8031</v>
      </c>
      <c r="E45" s="71">
        <v>0</v>
      </c>
      <c r="F45" s="71">
        <v>873</v>
      </c>
      <c r="G45" s="71">
        <v>0</v>
      </c>
    </row>
    <row r="46" spans="1:7" x14ac:dyDescent="0.55000000000000004">
      <c r="A46" s="75">
        <v>44320</v>
      </c>
      <c r="B46" s="73" t="s">
        <v>325</v>
      </c>
      <c r="C46" s="71">
        <v>7226</v>
      </c>
      <c r="D46" s="71">
        <v>6655</v>
      </c>
      <c r="E46" s="71">
        <v>0</v>
      </c>
      <c r="F46" s="71">
        <v>571</v>
      </c>
      <c r="G46" s="71">
        <v>0</v>
      </c>
    </row>
    <row r="47" spans="1:7" x14ac:dyDescent="0.55000000000000004">
      <c r="A47" s="75">
        <v>44319</v>
      </c>
      <c r="B47" s="73" t="s">
        <v>326</v>
      </c>
      <c r="C47" s="71">
        <v>6495</v>
      </c>
      <c r="D47" s="71">
        <v>5732</v>
      </c>
      <c r="E47" s="71">
        <v>0</v>
      </c>
      <c r="F47" s="71">
        <v>763</v>
      </c>
      <c r="G47" s="71">
        <v>0</v>
      </c>
    </row>
    <row r="48" spans="1:7" x14ac:dyDescent="0.55000000000000004">
      <c r="A48" s="75">
        <v>44318</v>
      </c>
      <c r="B48" s="73" t="s">
        <v>327</v>
      </c>
      <c r="C48" s="71">
        <v>20483</v>
      </c>
      <c r="D48" s="71">
        <v>20483</v>
      </c>
      <c r="E48" s="71">
        <v>0</v>
      </c>
      <c r="F48" s="71">
        <v>0</v>
      </c>
      <c r="G48" s="71">
        <v>0</v>
      </c>
    </row>
    <row r="49" spans="1:7" x14ac:dyDescent="0.55000000000000004">
      <c r="A49" s="75">
        <v>44317</v>
      </c>
      <c r="B49" s="73" t="s">
        <v>328</v>
      </c>
      <c r="C49" s="71">
        <v>25528</v>
      </c>
      <c r="D49" s="71">
        <v>25528</v>
      </c>
      <c r="E49" s="71">
        <v>0</v>
      </c>
      <c r="F49" s="71">
        <v>0</v>
      </c>
      <c r="G49" s="71">
        <v>0</v>
      </c>
    </row>
    <row r="50" spans="1:7" x14ac:dyDescent="0.55000000000000004">
      <c r="A50" s="75">
        <v>44316</v>
      </c>
      <c r="B50" s="73" t="s">
        <v>329</v>
      </c>
      <c r="C50" s="71">
        <v>35448</v>
      </c>
      <c r="D50" s="71">
        <v>35448</v>
      </c>
      <c r="E50" s="71">
        <v>0</v>
      </c>
      <c r="F50" s="71">
        <v>0</v>
      </c>
      <c r="G50" s="71">
        <v>0</v>
      </c>
    </row>
    <row r="51" spans="1:7" x14ac:dyDescent="0.55000000000000004">
      <c r="A51" s="75">
        <v>44315</v>
      </c>
      <c r="B51" s="73" t="s">
        <v>323</v>
      </c>
      <c r="C51" s="71">
        <v>13423</v>
      </c>
      <c r="D51" s="71">
        <v>13423</v>
      </c>
      <c r="E51" s="71">
        <v>0</v>
      </c>
      <c r="F51" s="71">
        <v>0</v>
      </c>
      <c r="G51" s="84">
        <v>0</v>
      </c>
    </row>
    <row r="52" spans="1:7" x14ac:dyDescent="0.55000000000000004">
      <c r="A52" s="75">
        <v>44314</v>
      </c>
      <c r="B52" s="73" t="s">
        <v>324</v>
      </c>
      <c r="C52" s="71">
        <v>45832</v>
      </c>
      <c r="D52" s="84">
        <v>45832</v>
      </c>
      <c r="E52" s="84">
        <v>0</v>
      </c>
      <c r="F52" s="84">
        <v>0</v>
      </c>
      <c r="G52" s="84">
        <v>0</v>
      </c>
    </row>
    <row r="53" spans="1:7" x14ac:dyDescent="0.55000000000000004">
      <c r="A53" s="75">
        <v>44313</v>
      </c>
      <c r="B53" s="73" t="s">
        <v>325</v>
      </c>
      <c r="C53" s="71">
        <v>45036</v>
      </c>
      <c r="D53" s="84">
        <v>45036</v>
      </c>
      <c r="E53" s="84">
        <v>0</v>
      </c>
      <c r="F53" s="84">
        <v>0</v>
      </c>
      <c r="G53" s="85">
        <v>0</v>
      </c>
    </row>
    <row r="54" spans="1:7" x14ac:dyDescent="0.55000000000000004">
      <c r="A54" s="75">
        <v>44312</v>
      </c>
      <c r="B54" s="73" t="s">
        <v>326</v>
      </c>
      <c r="C54" s="71">
        <v>33641</v>
      </c>
      <c r="D54" s="85">
        <v>33641</v>
      </c>
      <c r="E54" s="85">
        <v>0</v>
      </c>
      <c r="F54" s="85">
        <v>0</v>
      </c>
      <c r="G54" s="85">
        <v>0</v>
      </c>
    </row>
    <row r="55" spans="1:7" x14ac:dyDescent="0.55000000000000004">
      <c r="A55" s="75">
        <v>44311</v>
      </c>
      <c r="B55" s="73" t="s">
        <v>327</v>
      </c>
      <c r="C55" s="71">
        <v>15167</v>
      </c>
      <c r="D55" s="85">
        <v>15167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44310</v>
      </c>
      <c r="B56" s="73" t="s">
        <v>328</v>
      </c>
      <c r="C56" s="71">
        <v>18743</v>
      </c>
      <c r="D56" s="85">
        <v>18743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44309</v>
      </c>
      <c r="B57" s="73" t="s">
        <v>329</v>
      </c>
      <c r="C57" s="71">
        <v>27864</v>
      </c>
      <c r="D57" s="85">
        <v>27864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44308</v>
      </c>
      <c r="B58" s="73" t="s">
        <v>323</v>
      </c>
      <c r="C58" s="71">
        <v>32801</v>
      </c>
      <c r="D58" s="85">
        <v>32801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44307</v>
      </c>
      <c r="B59" s="73" t="s">
        <v>324</v>
      </c>
      <c r="C59" s="71">
        <v>33848</v>
      </c>
      <c r="D59" s="85">
        <v>33848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44306</v>
      </c>
      <c r="B60" s="73" t="s">
        <v>325</v>
      </c>
      <c r="C60" s="71">
        <v>27796</v>
      </c>
      <c r="D60" s="85">
        <v>27796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44305</v>
      </c>
      <c r="B61" s="73" t="s">
        <v>326</v>
      </c>
      <c r="C61" s="71">
        <v>17469</v>
      </c>
      <c r="D61" s="85">
        <v>17469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44304</v>
      </c>
      <c r="B62" s="73" t="s">
        <v>327</v>
      </c>
      <c r="C62" s="71">
        <v>6360</v>
      </c>
      <c r="D62" s="85">
        <v>6360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44303</v>
      </c>
      <c r="B63" s="73" t="s">
        <v>328</v>
      </c>
      <c r="C63" s="71">
        <v>4579</v>
      </c>
      <c r="D63" s="85">
        <v>4579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44302</v>
      </c>
      <c r="B64" s="73" t="s">
        <v>329</v>
      </c>
      <c r="C64" s="71">
        <v>5656</v>
      </c>
      <c r="D64" s="85">
        <v>5656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44301</v>
      </c>
      <c r="B65" s="73" t="s">
        <v>323</v>
      </c>
      <c r="C65" s="71">
        <v>5730</v>
      </c>
      <c r="D65" s="85">
        <v>5730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44300</v>
      </c>
      <c r="B66" s="73" t="s">
        <v>324</v>
      </c>
      <c r="C66" s="71">
        <v>3638</v>
      </c>
      <c r="D66" s="85">
        <v>3638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44299</v>
      </c>
      <c r="B67" s="73" t="s">
        <v>325</v>
      </c>
      <c r="C67" s="71">
        <v>3336</v>
      </c>
      <c r="D67" s="85">
        <v>3336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44298</v>
      </c>
      <c r="B68" s="73" t="s">
        <v>326</v>
      </c>
      <c r="C68" s="71">
        <v>3666</v>
      </c>
      <c r="D68" s="85">
        <v>3666</v>
      </c>
      <c r="E68" s="85">
        <v>0</v>
      </c>
      <c r="F68" s="85">
        <v>0</v>
      </c>
      <c r="G68" s="85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2021-06-14T14:34:09Z</dcterms:modified>
</cp:coreProperties>
</file>