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08E8C25-05F8-43D5-B2AB-370ED2171542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N98" i="7" s="1"/>
  <c r="E98" i="7"/>
  <c r="F98" i="7"/>
  <c r="G98" i="7"/>
  <c r="B99" i="7"/>
  <c r="C99" i="7"/>
  <c r="D99" i="7"/>
  <c r="E99" i="7"/>
  <c r="F99" i="7"/>
  <c r="G99" i="7"/>
  <c r="B100" i="7"/>
  <c r="C100" i="7"/>
  <c r="D100" i="7"/>
  <c r="N100" i="7" s="1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N104" i="7" s="1"/>
  <c r="E104" i="7"/>
  <c r="F104" i="7"/>
  <c r="G104" i="7"/>
  <c r="B105" i="7"/>
  <c r="C105" i="7"/>
  <c r="D105" i="7"/>
  <c r="E105" i="7"/>
  <c r="F105" i="7"/>
  <c r="O105" i="7" s="1"/>
  <c r="G105" i="7"/>
  <c r="B106" i="7"/>
  <c r="C106" i="7"/>
  <c r="D106" i="7"/>
  <c r="N106" i="7" s="1"/>
  <c r="E106" i="7"/>
  <c r="F106" i="7"/>
  <c r="G106" i="7"/>
  <c r="B107" i="7"/>
  <c r="C107" i="7"/>
  <c r="D107" i="7"/>
  <c r="E107" i="7"/>
  <c r="F107" i="7"/>
  <c r="G107" i="7"/>
  <c r="B108" i="7"/>
  <c r="C108" i="7"/>
  <c r="D108" i="7"/>
  <c r="N108" i="7" s="1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N114" i="7" s="1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O131" i="7" s="1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N138" i="7" s="1"/>
  <c r="E138" i="7"/>
  <c r="F138" i="7"/>
  <c r="G138" i="7"/>
  <c r="B139" i="7"/>
  <c r="C139" i="7"/>
  <c r="D139" i="7"/>
  <c r="E139" i="7"/>
  <c r="F139" i="7"/>
  <c r="O139" i="7" s="1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N146" i="7" s="1"/>
  <c r="E146" i="7"/>
  <c r="F146" i="7"/>
  <c r="G146" i="7"/>
  <c r="B147" i="7"/>
  <c r="C147" i="7"/>
  <c r="D147" i="7"/>
  <c r="E147" i="7"/>
  <c r="F147" i="7"/>
  <c r="G147" i="7"/>
  <c r="B148" i="7"/>
  <c r="C148" i="7"/>
  <c r="D148" i="7"/>
  <c r="N148" i="7" s="1"/>
  <c r="E148" i="7"/>
  <c r="F148" i="7"/>
  <c r="G148" i="7"/>
  <c r="B149" i="7"/>
  <c r="C149" i="7"/>
  <c r="D149" i="7"/>
  <c r="N149" i="7" s="1"/>
  <c r="E149" i="7"/>
  <c r="F149" i="7"/>
  <c r="G149" i="7"/>
  <c r="B150" i="7"/>
  <c r="C150" i="7"/>
  <c r="D150" i="7"/>
  <c r="E150" i="7"/>
  <c r="F150" i="7"/>
  <c r="O150" i="7" s="1"/>
  <c r="G150" i="7"/>
  <c r="B151" i="7"/>
  <c r="C151" i="7"/>
  <c r="D151" i="7"/>
  <c r="E151" i="7"/>
  <c r="F151" i="7"/>
  <c r="G151" i="7"/>
  <c r="B152" i="7"/>
  <c r="C152" i="7"/>
  <c r="D152" i="7"/>
  <c r="N152" i="7" s="1"/>
  <c r="E152" i="7"/>
  <c r="F152" i="7"/>
  <c r="G152" i="7"/>
  <c r="B153" i="7"/>
  <c r="C153" i="7"/>
  <c r="D153" i="7"/>
  <c r="E153" i="7"/>
  <c r="F153" i="7"/>
  <c r="O153" i="7" s="1"/>
  <c r="G153" i="7"/>
  <c r="B154" i="7"/>
  <c r="C154" i="7"/>
  <c r="D154" i="7"/>
  <c r="N154" i="7" s="1"/>
  <c r="E154" i="7"/>
  <c r="F154" i="7"/>
  <c r="G154" i="7"/>
  <c r="B155" i="7"/>
  <c r="C155" i="7"/>
  <c r="D155" i="7"/>
  <c r="E155" i="7"/>
  <c r="F155" i="7"/>
  <c r="G155" i="7"/>
  <c r="B156" i="7"/>
  <c r="C156" i="7"/>
  <c r="D156" i="7"/>
  <c r="N156" i="7" s="1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O159" i="7" s="1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O187" i="7" s="1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N204" i="7" s="1"/>
  <c r="E204" i="7"/>
  <c r="F204" i="7"/>
  <c r="G204" i="7"/>
  <c r="B205" i="7"/>
  <c r="C205" i="7"/>
  <c r="D205" i="7"/>
  <c r="N205" i="7" s="1"/>
  <c r="E205" i="7"/>
  <c r="F205" i="7"/>
  <c r="G205" i="7"/>
  <c r="B206" i="7"/>
  <c r="C206" i="7"/>
  <c r="D206" i="7"/>
  <c r="E206" i="7"/>
  <c r="F206" i="7"/>
  <c r="O206" i="7" s="1"/>
  <c r="G206" i="7"/>
  <c r="B207" i="7"/>
  <c r="C207" i="7"/>
  <c r="D207" i="7"/>
  <c r="E207" i="7"/>
  <c r="F207" i="7"/>
  <c r="O207" i="7" s="1"/>
  <c r="G207" i="7"/>
  <c r="B208" i="7"/>
  <c r="C208" i="7"/>
  <c r="D208" i="7"/>
  <c r="E208" i="7"/>
  <c r="F208" i="7"/>
  <c r="G208" i="7"/>
  <c r="B209" i="7"/>
  <c r="C209" i="7"/>
  <c r="D209" i="7"/>
  <c r="N209" i="7" s="1"/>
  <c r="E209" i="7"/>
  <c r="F209" i="7"/>
  <c r="G209" i="7"/>
  <c r="B210" i="7"/>
  <c r="C210" i="7"/>
  <c r="D210" i="7"/>
  <c r="N210" i="7" s="1"/>
  <c r="E210" i="7"/>
  <c r="F210" i="7"/>
  <c r="G210" i="7"/>
  <c r="B211" i="7"/>
  <c r="C211" i="7"/>
  <c r="D211" i="7"/>
  <c r="E211" i="7"/>
  <c r="F211" i="7"/>
  <c r="O211" i="7" s="1"/>
  <c r="G211" i="7"/>
  <c r="B212" i="7"/>
  <c r="C212" i="7"/>
  <c r="D212" i="7"/>
  <c r="N212" i="7" s="1"/>
  <c r="E212" i="7"/>
  <c r="F212" i="7"/>
  <c r="G212" i="7"/>
  <c r="B213" i="7"/>
  <c r="C213" i="7"/>
  <c r="D213" i="7"/>
  <c r="N213" i="7" s="1"/>
  <c r="E213" i="7"/>
  <c r="F213" i="7"/>
  <c r="G213" i="7"/>
  <c r="B214" i="7"/>
  <c r="C214" i="7"/>
  <c r="D214" i="7"/>
  <c r="E214" i="7"/>
  <c r="F214" i="7"/>
  <c r="O214" i="7" s="1"/>
  <c r="G214" i="7"/>
  <c r="B215" i="7"/>
  <c r="C215" i="7"/>
  <c r="D215" i="7"/>
  <c r="E215" i="7"/>
  <c r="F215" i="7"/>
  <c r="O215" i="7" s="1"/>
  <c r="G215" i="7"/>
  <c r="B216" i="7"/>
  <c r="C216" i="7"/>
  <c r="D216" i="7"/>
  <c r="N216" i="7" s="1"/>
  <c r="E216" i="7"/>
  <c r="F216" i="7"/>
  <c r="G216" i="7"/>
  <c r="B217" i="7"/>
  <c r="C217" i="7"/>
  <c r="D217" i="7"/>
  <c r="N217" i="7" s="1"/>
  <c r="E217" i="7"/>
  <c r="F217" i="7"/>
  <c r="O217" i="7" s="1"/>
  <c r="G217" i="7"/>
  <c r="B218" i="7"/>
  <c r="C218" i="7"/>
  <c r="D218" i="7"/>
  <c r="N218" i="7" s="1"/>
  <c r="E218" i="7"/>
  <c r="F218" i="7"/>
  <c r="G218" i="7"/>
  <c r="B219" i="7"/>
  <c r="C219" i="7"/>
  <c r="D219" i="7"/>
  <c r="E219" i="7"/>
  <c r="F219" i="7"/>
  <c r="O219" i="7" s="1"/>
  <c r="G219" i="7"/>
  <c r="B220" i="7"/>
  <c r="C220" i="7"/>
  <c r="D220" i="7"/>
  <c r="N220" i="7" s="1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N252" i="7" s="1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N65" i="7"/>
  <c r="O65" i="7"/>
  <c r="N66" i="7"/>
  <c r="O66" i="7"/>
  <c r="O67" i="7"/>
  <c r="N68" i="7"/>
  <c r="N69" i="7"/>
  <c r="O69" i="7"/>
  <c r="N70" i="7"/>
  <c r="O70" i="7"/>
  <c r="O71" i="7"/>
  <c r="N72" i="7"/>
  <c r="N73" i="7"/>
  <c r="O73" i="7"/>
  <c r="N74" i="7"/>
  <c r="O74" i="7"/>
  <c r="O75" i="7"/>
  <c r="N76" i="7"/>
  <c r="N77" i="7"/>
  <c r="O77" i="7"/>
  <c r="N78" i="7"/>
  <c r="O78" i="7"/>
  <c r="O79" i="7"/>
  <c r="N80" i="7"/>
  <c r="N81" i="7"/>
  <c r="O81" i="7"/>
  <c r="N82" i="7"/>
  <c r="O82" i="7"/>
  <c r="O83" i="7"/>
  <c r="N84" i="7"/>
  <c r="N85" i="7"/>
  <c r="N86" i="7"/>
  <c r="O86" i="7"/>
  <c r="O87" i="7"/>
  <c r="N89" i="7"/>
  <c r="N90" i="7"/>
  <c r="O90" i="7"/>
  <c r="O91" i="7"/>
  <c r="N93" i="7"/>
  <c r="N94" i="7"/>
  <c r="O94" i="7"/>
  <c r="O95" i="7"/>
  <c r="N97" i="7"/>
  <c r="O98" i="7"/>
  <c r="O99" i="7"/>
  <c r="O103" i="7"/>
  <c r="N105" i="7"/>
  <c r="O106" i="7"/>
  <c r="O107" i="7"/>
  <c r="O111" i="7"/>
  <c r="O115" i="7"/>
  <c r="O119" i="7"/>
  <c r="O123" i="7"/>
  <c r="N125" i="7"/>
  <c r="O126" i="7"/>
  <c r="N129" i="7"/>
  <c r="O130" i="7"/>
  <c r="N137" i="7"/>
  <c r="O138" i="7"/>
  <c r="N141" i="7"/>
  <c r="O142" i="7"/>
  <c r="O143" i="7"/>
  <c r="N145" i="7"/>
  <c r="O146" i="7"/>
  <c r="O147" i="7"/>
  <c r="O151" i="7"/>
  <c r="N153" i="7"/>
  <c r="O154" i="7"/>
  <c r="O155" i="7"/>
  <c r="N157" i="7"/>
  <c r="O158" i="7"/>
  <c r="N161" i="7"/>
  <c r="O163" i="7"/>
  <c r="O171" i="7"/>
  <c r="O175" i="7"/>
  <c r="O179" i="7"/>
  <c r="N225" i="7"/>
  <c r="N233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O25" i="7" s="1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N28" i="7" s="1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N48" i="7" s="1"/>
  <c r="E48" i="7"/>
  <c r="F48" i="7"/>
  <c r="G48" i="7"/>
  <c r="B49" i="7"/>
  <c r="C49" i="7"/>
  <c r="D49" i="7"/>
  <c r="E49" i="7"/>
  <c r="F49" i="7"/>
  <c r="O49" i="7" s="1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N52" i="7" s="1"/>
  <c r="E52" i="7"/>
  <c r="F52" i="7"/>
  <c r="G52" i="7"/>
  <c r="B53" i="7"/>
  <c r="C53" i="7"/>
  <c r="D53" i="7"/>
  <c r="E53" i="7"/>
  <c r="F53" i="7"/>
  <c r="O53" i="7" s="1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N56" i="7" s="1"/>
  <c r="E56" i="7"/>
  <c r="F56" i="7"/>
  <c r="G56" i="7"/>
  <c r="B57" i="7"/>
  <c r="C57" i="7"/>
  <c r="D57" i="7"/>
  <c r="E57" i="7"/>
  <c r="F57" i="7"/>
  <c r="O57" i="7" s="1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N60" i="7" s="1"/>
  <c r="E60" i="7"/>
  <c r="F60" i="7"/>
  <c r="G60" i="7"/>
  <c r="B61" i="7"/>
  <c r="C61" i="7"/>
  <c r="D61" i="7"/>
  <c r="E61" i="7"/>
  <c r="F61" i="7"/>
  <c r="O61" i="7" s="1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N64" i="7" s="1"/>
  <c r="E64" i="7"/>
  <c r="F64" i="7"/>
  <c r="G64" i="7"/>
  <c r="G7" i="7"/>
  <c r="F7" i="7"/>
  <c r="E7" i="7"/>
  <c r="D7" i="7"/>
  <c r="C7" i="7"/>
  <c r="B7" i="7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176" i="7" l="1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G5" i="8"/>
  <c r="F5" i="8"/>
  <c r="E5" i="8"/>
  <c r="D5" i="8"/>
  <c r="C5" i="8" s="1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<sst xmlns="http://schemas.openxmlformats.org/spreadsheetml/2006/main" count="29353" uniqueCount="337">
  <si>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</si>
  <si>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</si>
  <si>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</si>
  <si>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</si>
  <si>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</si>
  <si>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</si>
  <si>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</si>
  <si>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</si>
  <si>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</si>
  <si>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</si>
  <si>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</si>
  <si>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</si>
  <si>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</si>
  <si>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</si>
  <si>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</si>
  <si>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</si>
  <si>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</si>
  <si>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</si>
  <si>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</si>
  <si>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</si>
  <si>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</si>
  <si>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</si>
  <si>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</si>
  <si>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</si>
  <si>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</si>
  <si>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</si>
  <si>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</si>
  <si>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</si>
  <si>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</si>
  <si>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</si>
  <si>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</si>
  <si>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</si>
  <si>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</si>
  <si>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</si>
  <si>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</si>
  <si>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</si>
  <si>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</si>
  <si>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</si>
  <si>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</si>
  <si>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</si>
  <si>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</si>
  <si>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</si>
  <si>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</si>
  <si>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</si>
  <si>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</si>
  <si>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</si>
  <si>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</si>
  <si>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</si>
  <si>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</si>
  <si>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</si>
  <si>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</si>
  <si>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</si>
  <si>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</si>
  <si>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</si>
  <si>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</si>
  <si>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</si>
  <si>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</si>
  <si>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</si>
  <si>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</si>
  <si>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</si>
  <si>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</si>
  <si>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</si>
  <si>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</si>
  <si>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</si>
  <si>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</si>
  <si>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</si>
  <si>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</si>
  <si>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</si>
  <si>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</si>
  <si>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</si>
  <si>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</si>
  <si>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</si>
  <si>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</si>
  <si>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</si>
  <si>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</si>
  <si>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</si>
  <si>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</si>
  <si>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</si>
  <si>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</si>
  <si>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</si>
  <si>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</si>
  <si>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</si>
  <si>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</si>
  <si>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</si>
  <si>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</si>
  <si>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</si>
  <si>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</si>
  <si>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</si>
  <si>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</si>
  <si>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</si>
  <si>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</si>
  <si>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</si>
  <si>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</si>
  <si>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</si>
  <si>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</si>
  <si>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</si>
  <si>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</si>
  <si>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</si>
  <si>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</si>
  <si>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</si>
  <si>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</si>
  <si>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</si>
  <si>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</si>
  <si>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</si>
  <si>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</si>
  <si>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</si>
  <si>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</si>
  <si>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</si>
  <si>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</si>
  <si>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</si>
  <si>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</si>
  <si>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</si>
  <si>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</si>
  <si>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</si>
  <si>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</si>
  <si>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</si>
  <si>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</si>
  <si>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</si>
  <si>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</si>
  <si>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</si>
  <si>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</si>
  <si>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</si>
  <si>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</si>
  <si>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</si>
  <si>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</si>
  <si>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</si>
  <si>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</si>
  <si>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</si>
  <si>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</si>
  <si>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</si>
  <si>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</si>
  <si>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</si>
  <si>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</si>
  <si>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</si>
  <si>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</si>
  <si>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</si>
  <si>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</si>
  <si>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</si>
  <si>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</si>
  <si>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</si>
  <si>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</si>
  <si>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</si>
  <si>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</si>
  <si>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</si>
  <si>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</si>
  <si>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</si>
  <si>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</si>
  <si>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</si>
  <si>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</si>
  <si>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</si>
  <si>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</si>
  <si>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</si>
  <si>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</si>
  <si>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</si>
  <si>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</si>
  <si>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</si>
  <si>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</si>
  <si>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</si>
  <si>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</si>
  <si>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</si>
  <si>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</si>
  <si>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</si>
  <si>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</si>
  <si>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</si>
  <si>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</si>
  <si>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</si>
  <si>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</si>
  <si>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</si>
  <si>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</si>
  <si>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</si>
  <si>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</si>
  <si>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</si>
  <si>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</si>
  <si>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</si>
  <si>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</si>
  <si>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</si>
  <si>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</si>
  <si>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</si>
  <si>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</si>
  <si>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</si>
  <si>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</si>
  <si>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</si>
  <si>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</si>
  <si>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</si>
  <si>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</si>
  <si>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</si>
  <si>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</si>
  <si>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</si>
  <si>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</si>
  <si>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</si>
  <si>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</si>
  <si>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</si>
  <si>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</si>
  <si>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</si>
  <si>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</si>
  <si>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</si>
  <si>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</si>
  <si>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</si>
  <si>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</si>
  <si>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</si>
  <si>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</si>
  <si>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</si>
  <si>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</si>
  <si>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</si>
  <si>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</si>
  <si>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</si>
  <si>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</si>
  <si>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</si>
  <si>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</si>
  <si>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</si>
  <si>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</si>
  <si>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</si>
  <si>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</si>
  <si>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</si>
  <si>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</si>
  <si>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</si>
  <si>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</si>
  <si>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</si>
  <si>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</si>
  <si>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</si>
  <si>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</si>
  <si>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</si>
  <si>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</si>
  <si>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</si>
  <si>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</si>
  <si>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</si>
  <si>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</si>
  <si>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</si>
  <si>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</si>
  <si>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</si>
  <si>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</si>
  <si>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</si>
  <si>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</si>
  <si>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</si>
  <si>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</si>
  <si>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</si>
  <si>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</si>
  <si>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</si>
  <si>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</si>
  <si>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</si>
  <si>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</si>
  <si>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</si>
  <si>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</si>
  <si>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</si>
  <si>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</si>
  <si>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</si>
  <si>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</si>
  <si>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</si>
  <si>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</si>
  <si>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</si>
  <si>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</si>
  <si>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</si>
  <si>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</si>
  <si>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</si>
  <si>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</si>
  <si>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</si>
  <si>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</si>
  <si>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</si>
  <si>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</si>
  <si>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</si>
  <si>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</si>
  <si>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</si>
  <si>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</si>
  <si>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</si>
  <si>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</si>
  <si>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</si>
  <si>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</si>
  <si>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</si>
  <si>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</si>
  <si>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</si>
  <si>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</si>
  <si>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</si>
  <si>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</si>
  <si>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</si>
  <si>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</si>
  <si>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</si>
  <si>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</si>
  <si>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</si>
  <si>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</si>
  <si>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</si>
  <si>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</si>
  <si>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</si>
  <si>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</si>
  <si>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</si>
  <si>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</si>
  <si>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</si>
  <si>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</si>
  <si>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</si>
  <si>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</si>
  <si>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</si>
  <si>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</si>
  <si>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</si>
  <si>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</si>
  <si>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</si>
  <si>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</si>
  <si>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</si>
  <si>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</si>
  <si>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</si>
  <si>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</si>
  <si>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</si>
  <si>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</si>
  <si>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</si>
  <si>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</si>
  <si>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</si>
  <si>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</si>
  <si>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</si>
  <si>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</si>
  <si>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</si>
  <si>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</si>
  <si>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</si>
  <si>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</si>
  <si>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</si>
  <si>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</si>
  <si>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</si>
  <si>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</si>
  <si>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</si>
  <si>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</si>
  <si>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</si>
  <si>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</si>
  <si>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</si>
  <si>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</si>
  <si>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</si>
  <si>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</si>
  <si>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</si>
  <si>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注：ワクチン接種円滑化システム（V-SYS）への報告（17時時点）を集計（高齢者等を除く）。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0" eb="41">
      <t>トウ</t>
    </rPh>
    <rPh sb="42" eb="43">
      <t>ノゾ</t>
    </rPh>
    <phoneticPr fontId="1"/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</si>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</sst>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sz val="11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14" fontId="26" fillId="0" borderId="0" xfId="0" applyNumberFormat="1" applyFont="1">
      <alignment vertical="center"/>
    </xf>
    <xf numFmtId="38" fontId="6" fillId="0" borderId="0" xfId="4" applyFont="1">
      <alignment vertical="center"/>
    </xf>
    <xf numFmtId="0" fontId="27" fillId="0" borderId="2" xfId="0" applyFont="1" applyBorder="1" applyAlignment="1">
      <alignment horizontal="center" vertical="center"/>
    </xf>
    <xf numFmtId="180" fontId="28" fillId="6" borderId="1" xfId="0" applyNumberFormat="1" applyFont="1" applyFill="1" applyBorder="1" applyAlignment="1">
      <alignment horizontal="center" vertical="top" wrapText="1"/>
    </xf>
    <xf numFmtId="180" fontId="29" fillId="0" borderId="1" xfId="0" applyNumberFormat="1" applyFont="1" applyBorder="1" applyAlignment="1">
      <alignment horizontal="center" vertical="top" shrinkToFit="1"/>
    </xf>
    <xf numFmtId="180" fontId="27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80" fontId="27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3"/>
  <sheetViews>
    <sheetView workbookViewId="0">
      <pane ySplit="1" topLeftCell="A1421" activePane="bottomLeft" state="frozen"/>
      <selection activeCell="A1434" sqref="A1434"/>
      <selection pane="bottomLeft" activeCell="A1434" sqref="A143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30287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17013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13021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21691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34557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4148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5912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79629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123196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156272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156952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172248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17376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13979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252147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212871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235310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12617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259236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24369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20008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6325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7742</v>
      </c>
      <c r="P1326" s="27">
        <v>751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299896</v>
      </c>
      <c r="P1329" s="27">
        <v>67188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126094</v>
      </c>
      <c r="P1332" s="27">
        <v>47312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48131</v>
      </c>
      <c r="P1335" s="27">
        <v>3573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64479</v>
      </c>
      <c r="P1338" s="27">
        <v>5947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232964</v>
      </c>
      <c r="P1341" s="27">
        <v>78909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188695</v>
      </c>
      <c r="P1344" s="27">
        <v>95682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209050</v>
      </c>
      <c r="P1347" s="27">
        <v>119038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217640</v>
      </c>
      <c r="P1350" s="27">
        <v>144121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200693</v>
      </c>
      <c r="P1353" s="27">
        <v>156729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116107</v>
      </c>
      <c r="P1356" s="27">
        <v>12430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168332</v>
      </c>
      <c r="P1359" s="27">
        <v>11836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302847</v>
      </c>
      <c r="P1362" s="27">
        <v>235035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295370</v>
      </c>
      <c r="P1365" s="27">
        <v>181720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336542</v>
      </c>
      <c r="P1368" s="27">
        <v>205332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337675</v>
      </c>
      <c r="P1371" s="27">
        <v>120128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322982</v>
      </c>
      <c r="P1374" s="27">
        <v>167960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234947</v>
      </c>
      <c r="P1377" s="27">
        <v>21273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266574</v>
      </c>
      <c r="P1380" s="27">
        <v>16781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498811</v>
      </c>
      <c r="P1383" s="27">
        <v>199948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499692</v>
      </c>
      <c r="P1386" s="27">
        <v>58741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549425</v>
      </c>
      <c r="P1389" s="27">
        <v>57394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519096</v>
      </c>
      <c r="P1392" s="27">
        <v>87873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503983</v>
      </c>
      <c r="P1395" s="27">
        <v>100981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366596</v>
      </c>
      <c r="P1398" s="27">
        <v>39280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353544</v>
      </c>
      <c r="P1401" s="27">
        <v>51621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545555</v>
      </c>
      <c r="P1404" s="27">
        <v>205817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526282</v>
      </c>
      <c r="P1407" s="27">
        <v>168372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536361</v>
      </c>
      <c r="P1410" s="27">
        <v>178790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518864</v>
      </c>
      <c r="P1413" s="27">
        <v>168797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494575</v>
      </c>
      <c r="P1416" s="27">
        <v>171619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384201</v>
      </c>
      <c r="P1419" s="27">
        <v>76080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316512</v>
      </c>
      <c r="P1422" s="27">
        <v>113234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503533</v>
      </c>
      <c r="P1425" s="27">
        <v>247648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435263</v>
      </c>
      <c r="P1428" s="27">
        <v>204124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>
        <v>0</v>
      </c>
      <c r="P1431">
        <v>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>
        <v>0</v>
      </c>
      <c r="P1432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>
        <v>0</v>
      </c>
      <c r="P143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057"/>
  <sheetViews>
    <sheetView workbookViewId="0">
      <pane xSplit="1" ySplit="1" topLeftCell="B1467" activePane="bottomRight" state="frozen"/>
      <selection activeCell="A1434" sqref="A1434"/>
      <selection pane="topRight" activeCell="A1434" sqref="A1434"/>
      <selection pane="bottomLeft" activeCell="A1434" sqref="A1434"/>
      <selection pane="bottomRight" activeCell="A1425" sqref="A1425:A143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1" activePane="bottomLeft" state="frozen"/>
      <selection pane="bottomLeft" sqref="A1:O1"/>
    </sheetView>
  </sheetViews>
  <sheetFormatPr defaultRowHeight="18" x14ac:dyDescent="0.55000000000000004"/>
  <cols>
    <col min="1" max="1" width="11.08203125" style="10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7" customFormat="1" x14ac:dyDescent="0.55000000000000004">
      <c r="A1" s="112" t="s">
        <v>292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5" x14ac:dyDescent="0.55000000000000004">
      <c r="A2" s="110" t="s">
        <v>336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M2" s="107" t="s">
        <v>335</v>
      </c>
      <c r="N2" s="107"/>
      <c r="O2" s="107"/>
    </row>
    <row r="3" spans="1:15" x14ac:dyDescent="0.55000000000000004">
      <c r="A3" s="109" t="s">
        <v>329</v>
      </c>
      <c r="B3" s="109"/>
      <c r="C3" s="109"/>
      <c r="D3" s="109"/>
      <c r="E3" s="109"/>
      <c r="F3" s="109"/>
      <c r="G3" s="77"/>
      <c r="H3" s="111" t="s">
        <v>334</v>
      </c>
      <c r="I3" s="111"/>
      <c r="J3" s="111"/>
      <c r="K3" s="111"/>
      <c r="L3" s="111"/>
      <c r="M3" s="107" t="s">
        <v>287</v>
      </c>
      <c r="N3" s="107"/>
      <c r="O3" s="107"/>
    </row>
    <row r="4" spans="1:15" s="87" customFormat="1" x14ac:dyDescent="0.55000000000000004">
      <c r="A4" s="97"/>
      <c r="B4" s="88">
        <v>2</v>
      </c>
      <c r="C4" s="88">
        <v>3</v>
      </c>
      <c r="D4" s="88">
        <v>4</v>
      </c>
      <c r="E4" s="88">
        <v>5</v>
      </c>
      <c r="F4" s="88">
        <v>6</v>
      </c>
      <c r="G4" s="88">
        <v>7</v>
      </c>
      <c r="H4" s="88">
        <v>3</v>
      </c>
      <c r="I4" s="88">
        <v>4</v>
      </c>
      <c r="J4" s="88">
        <v>5</v>
      </c>
      <c r="K4" s="88">
        <v>6</v>
      </c>
      <c r="L4" s="79">
        <v>7</v>
      </c>
      <c r="M4" s="107"/>
      <c r="N4" s="107"/>
      <c r="O4" s="107"/>
    </row>
    <row r="5" spans="1:15" s="87" customFormat="1" x14ac:dyDescent="0.55000000000000004">
      <c r="A5" s="97"/>
      <c r="B5" s="88"/>
      <c r="C5" s="88"/>
      <c r="D5" s="108" t="s">
        <v>282</v>
      </c>
      <c r="E5" s="108"/>
      <c r="F5" s="108" t="s">
        <v>331</v>
      </c>
      <c r="G5" s="108"/>
      <c r="H5" s="88"/>
      <c r="I5" s="108" t="s">
        <v>282</v>
      </c>
      <c r="J5" s="108"/>
      <c r="K5" s="108" t="s">
        <v>331</v>
      </c>
      <c r="L5" s="108"/>
    </row>
    <row r="6" spans="1:15" x14ac:dyDescent="0.55000000000000004">
      <c r="A6" s="98" t="s">
        <v>290</v>
      </c>
      <c r="B6" s="103" t="s">
        <v>289</v>
      </c>
      <c r="C6" s="101" t="s">
        <v>330</v>
      </c>
      <c r="D6" s="91" t="s">
        <v>332</v>
      </c>
      <c r="E6" s="91" t="s">
        <v>333</v>
      </c>
      <c r="F6" s="91" t="s">
        <v>332</v>
      </c>
      <c r="G6" s="91" t="s">
        <v>333</v>
      </c>
      <c r="H6" s="106" t="s">
        <v>287</v>
      </c>
      <c r="I6" s="91" t="s">
        <v>332</v>
      </c>
      <c r="J6" s="91" t="s">
        <v>333</v>
      </c>
      <c r="K6" s="91" t="s">
        <v>332</v>
      </c>
      <c r="L6" s="91" t="s">
        <v>333</v>
      </c>
      <c r="M6" s="104" t="s">
        <v>290</v>
      </c>
      <c r="N6" s="105" t="s">
        <v>282</v>
      </c>
      <c r="O6" s="105" t="s">
        <v>283</v>
      </c>
    </row>
    <row r="7" spans="1:15" x14ac:dyDescent="0.55000000000000004">
      <c r="A7" s="9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3437</v>
      </c>
      <c r="I7" s="55">
        <f>IFERROR(VLOOKUP($A7, ワクチン高齢者等!$A:$G, I$4, FALSE), 0)</f>
        <v>3437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102">
        <f>IFERROR(VLOOKUP($A7, ワクチン高齢者等!$A:$G, L$4, FALSE), 0)</f>
        <v>0</v>
      </c>
      <c r="M7" s="57">
        <f>A7</f>
        <v>44298</v>
      </c>
      <c r="N7" s="56">
        <f t="shared" ref="N7:N70" si="0">IF($A7="", "", D7+E7+I7+J7)</f>
        <v>30287</v>
      </c>
      <c r="O7" s="56">
        <f t="shared" ref="O7:O70" si="1">IF($A7="", "", F7+G7+K7+L7)</f>
        <v>70086</v>
      </c>
    </row>
    <row r="8" spans="1:15" x14ac:dyDescent="0.55000000000000004">
      <c r="A8" s="9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3117</v>
      </c>
      <c r="I8" s="55">
        <f>IFERROR(VLOOKUP($A8, ワクチン高齢者等!$A:$G, I$4, FALSE), 0)</f>
        <v>3117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2">A8</f>
        <v>44299</v>
      </c>
      <c r="N8" s="56">
        <f t="shared" si="0"/>
        <v>17013</v>
      </c>
      <c r="O8" s="56">
        <f t="shared" si="1"/>
        <v>40090</v>
      </c>
    </row>
    <row r="9" spans="1:15" x14ac:dyDescent="0.55000000000000004">
      <c r="A9" s="9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3452</v>
      </c>
      <c r="I9" s="55">
        <f>IFERROR(VLOOKUP($A9, ワクチン高齢者等!$A:$G, I$4, FALSE), 0)</f>
        <v>3452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2"/>
        <v>44300</v>
      </c>
      <c r="N9" s="56">
        <f t="shared" si="0"/>
        <v>13021</v>
      </c>
      <c r="O9" s="56">
        <f t="shared" si="1"/>
        <v>41427</v>
      </c>
    </row>
    <row r="10" spans="1:15" x14ac:dyDescent="0.55000000000000004">
      <c r="A10" s="9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5054</v>
      </c>
      <c r="I10" s="55">
        <f>IFERROR(VLOOKUP($A10, ワクチン高齢者等!$A:$G, I$4, FALSE), 0)</f>
        <v>5054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2"/>
        <v>44301</v>
      </c>
      <c r="N10" s="56">
        <f t="shared" si="0"/>
        <v>21691</v>
      </c>
      <c r="O10" s="56">
        <f t="shared" si="1"/>
        <v>35983</v>
      </c>
    </row>
    <row r="11" spans="1:15" x14ac:dyDescent="0.55000000000000004">
      <c r="A11" s="9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4861</v>
      </c>
      <c r="I11" s="55">
        <f>IFERROR(VLOOKUP($A11, ワクチン高齢者等!$A:$G, I$4, FALSE), 0)</f>
        <v>4861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2"/>
        <v>44302</v>
      </c>
      <c r="N11" s="56">
        <f t="shared" si="0"/>
        <v>34557</v>
      </c>
      <c r="O11" s="56">
        <f t="shared" si="1"/>
        <v>39991</v>
      </c>
    </row>
    <row r="12" spans="1:15" x14ac:dyDescent="0.55000000000000004">
      <c r="A12" s="99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4148</v>
      </c>
      <c r="I12" s="55">
        <f>IFERROR(VLOOKUP($A12, ワクチン高齢者等!$A:$G, I$4, FALSE), 0)</f>
        <v>4148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2"/>
        <v>44303</v>
      </c>
      <c r="N12" s="56">
        <f t="shared" si="0"/>
        <v>4148</v>
      </c>
      <c r="O12" s="56">
        <f t="shared" si="1"/>
        <v>0</v>
      </c>
    </row>
    <row r="13" spans="1:15" x14ac:dyDescent="0.55000000000000004">
      <c r="A13" s="99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5912</v>
      </c>
      <c r="I13" s="55">
        <f>IFERROR(VLOOKUP($A13, ワクチン高齢者等!$A:$G, I$4, FALSE), 0)</f>
        <v>5912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2"/>
        <v>44304</v>
      </c>
      <c r="N13" s="56">
        <f t="shared" si="0"/>
        <v>5912</v>
      </c>
      <c r="O13" s="56">
        <f t="shared" si="1"/>
        <v>0</v>
      </c>
    </row>
    <row r="14" spans="1:15" x14ac:dyDescent="0.55000000000000004">
      <c r="A14" s="9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14904</v>
      </c>
      <c r="I14" s="55">
        <f>IFERROR(VLOOKUP($A14, ワクチン高齢者等!$A:$G, I$4, FALSE), 0)</f>
        <v>14904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2"/>
        <v>44305</v>
      </c>
      <c r="N14" s="56">
        <f t="shared" si="0"/>
        <v>79629</v>
      </c>
      <c r="O14" s="56">
        <f t="shared" si="1"/>
        <v>54307</v>
      </c>
    </row>
    <row r="15" spans="1:15" x14ac:dyDescent="0.55000000000000004">
      <c r="A15" s="9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24574</v>
      </c>
      <c r="I15" s="55">
        <f>IFERROR(VLOOKUP($A15, ワクチン高齢者等!$A:$G, I$4, FALSE), 0)</f>
        <v>24574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2"/>
        <v>44306</v>
      </c>
      <c r="N15" s="56">
        <f t="shared" si="0"/>
        <v>123196</v>
      </c>
      <c r="O15" s="56">
        <f t="shared" si="1"/>
        <v>27797</v>
      </c>
    </row>
    <row r="16" spans="1:15" x14ac:dyDescent="0.55000000000000004">
      <c r="A16" s="9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30084</v>
      </c>
      <c r="I16" s="55">
        <f>IFERROR(VLOOKUP($A16, ワクチン高齢者等!$A:$G, I$4, FALSE), 0)</f>
        <v>30084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2"/>
        <v>44307</v>
      </c>
      <c r="N16" s="56">
        <f t="shared" si="0"/>
        <v>156272</v>
      </c>
      <c r="O16" s="56">
        <f t="shared" si="1"/>
        <v>26696</v>
      </c>
    </row>
    <row r="17" spans="1:15" x14ac:dyDescent="0.55000000000000004">
      <c r="A17" s="9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28318</v>
      </c>
      <c r="I17" s="55">
        <f>IFERROR(VLOOKUP($A17, ワクチン高齢者等!$A:$G, I$4, FALSE), 0)</f>
        <v>28318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2"/>
        <v>44308</v>
      </c>
      <c r="N17" s="56">
        <f t="shared" si="0"/>
        <v>156952</v>
      </c>
      <c r="O17" s="56">
        <f t="shared" si="1"/>
        <v>21855</v>
      </c>
    </row>
    <row r="18" spans="1:15" x14ac:dyDescent="0.55000000000000004">
      <c r="A18" s="9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24259</v>
      </c>
      <c r="I18" s="55">
        <f>IFERROR(VLOOKUP($A18, ワクチン高齢者等!$A:$G, I$4, FALSE), 0)</f>
        <v>24259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2"/>
        <v>44309</v>
      </c>
      <c r="N18" s="56">
        <f t="shared" si="0"/>
        <v>172248</v>
      </c>
      <c r="O18" s="56">
        <f t="shared" si="1"/>
        <v>29683</v>
      </c>
    </row>
    <row r="19" spans="1:15" x14ac:dyDescent="0.55000000000000004">
      <c r="A19" s="99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17376</v>
      </c>
      <c r="I19" s="55">
        <f>IFERROR(VLOOKUP($A19, ワクチン高齢者等!$A:$G, I$4, FALSE), 0)</f>
        <v>17376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2"/>
        <v>44310</v>
      </c>
      <c r="N19" s="56">
        <f t="shared" si="0"/>
        <v>17376</v>
      </c>
      <c r="O19" s="56">
        <f t="shared" si="1"/>
        <v>0</v>
      </c>
    </row>
    <row r="20" spans="1:15" x14ac:dyDescent="0.55000000000000004">
      <c r="A20" s="99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13979</v>
      </c>
      <c r="I20" s="55">
        <f>IFERROR(VLOOKUP($A20, ワクチン高齢者等!$A:$G, I$4, FALSE), 0)</f>
        <v>13979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2"/>
        <v>44311</v>
      </c>
      <c r="N20" s="56">
        <f t="shared" si="0"/>
        <v>13979</v>
      </c>
      <c r="O20" s="56">
        <f t="shared" si="1"/>
        <v>0</v>
      </c>
    </row>
    <row r="21" spans="1:15" x14ac:dyDescent="0.55000000000000004">
      <c r="A21" s="9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30470</v>
      </c>
      <c r="I21" s="55">
        <f>IFERROR(VLOOKUP($A21, ワクチン高齢者等!$A:$G, I$4, FALSE), 0)</f>
        <v>30470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2"/>
        <v>44312</v>
      </c>
      <c r="N21" s="56">
        <f t="shared" si="0"/>
        <v>252147</v>
      </c>
      <c r="O21" s="56">
        <f t="shared" si="1"/>
        <v>41651</v>
      </c>
    </row>
    <row r="22" spans="1:15" x14ac:dyDescent="0.55000000000000004">
      <c r="A22" s="9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40802</v>
      </c>
      <c r="I22" s="55">
        <f>IFERROR(VLOOKUP($A22, ワクチン高齢者等!$A:$G, I$4, FALSE), 0)</f>
        <v>40802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2"/>
        <v>44313</v>
      </c>
      <c r="N22" s="56">
        <f t="shared" si="0"/>
        <v>212871</v>
      </c>
      <c r="O22" s="56">
        <f t="shared" si="1"/>
        <v>31105</v>
      </c>
    </row>
    <row r="23" spans="1:15" x14ac:dyDescent="0.55000000000000004">
      <c r="A23" s="9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41305</v>
      </c>
      <c r="I23" s="55">
        <f>IFERROR(VLOOKUP($A23, ワクチン高齢者等!$A:$G, I$4, FALSE), 0)</f>
        <v>41305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2"/>
        <v>44314</v>
      </c>
      <c r="N23" s="56">
        <f t="shared" si="0"/>
        <v>235310</v>
      </c>
      <c r="O23" s="56">
        <f t="shared" si="1"/>
        <v>44268</v>
      </c>
    </row>
    <row r="24" spans="1:15" x14ac:dyDescent="0.55000000000000004">
      <c r="A24" s="99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12617</v>
      </c>
      <c r="I24" s="55">
        <f>IFERROR(VLOOKUP($A24, ワクチン高齢者等!$A:$G, I$4, FALSE), 0)</f>
        <v>12617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2"/>
        <v>44315</v>
      </c>
      <c r="N24" s="56">
        <f t="shared" si="0"/>
        <v>12617</v>
      </c>
      <c r="O24" s="56">
        <f t="shared" si="1"/>
        <v>0</v>
      </c>
    </row>
    <row r="25" spans="1:15" x14ac:dyDescent="0.55000000000000004">
      <c r="A25" s="9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31569</v>
      </c>
      <c r="I25" s="55">
        <f>IFERROR(VLOOKUP($A25, ワクチン高齢者等!$A:$G, I$4, FALSE), 0)</f>
        <v>31569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2"/>
        <v>44316</v>
      </c>
      <c r="N25" s="56">
        <f t="shared" si="0"/>
        <v>259236</v>
      </c>
      <c r="O25" s="56">
        <f t="shared" si="1"/>
        <v>47240</v>
      </c>
    </row>
    <row r="26" spans="1:15" x14ac:dyDescent="0.55000000000000004">
      <c r="A26" s="9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24369</v>
      </c>
      <c r="I26" s="55">
        <f>IFERROR(VLOOKUP($A26, ワクチン高齢者等!$A:$G, I$4, FALSE), 0)</f>
        <v>24369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2"/>
        <v>44317</v>
      </c>
      <c r="N26" s="56">
        <f t="shared" si="0"/>
        <v>24369</v>
      </c>
      <c r="O26" s="56">
        <f t="shared" si="1"/>
        <v>0</v>
      </c>
    </row>
    <row r="27" spans="1:15" x14ac:dyDescent="0.55000000000000004">
      <c r="A27" s="9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20008</v>
      </c>
      <c r="I27" s="55">
        <f>IFERROR(VLOOKUP($A27, ワクチン高齢者等!$A:$G, I$4, FALSE), 0)</f>
        <v>20008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2"/>
        <v>44318</v>
      </c>
      <c r="N27" s="56">
        <f t="shared" si="0"/>
        <v>20008</v>
      </c>
      <c r="O27" s="56">
        <f t="shared" si="1"/>
        <v>0</v>
      </c>
    </row>
    <row r="28" spans="1:15" x14ac:dyDescent="0.55000000000000004">
      <c r="A28" s="9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6137</v>
      </c>
      <c r="I28" s="55">
        <f>IFERROR(VLOOKUP($A28, ワクチン高齢者等!$A:$G, I$4, FALSE), 0)</f>
        <v>5373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2"/>
        <v>44319</v>
      </c>
      <c r="N28" s="56">
        <f t="shared" si="0"/>
        <v>5373</v>
      </c>
      <c r="O28" s="56">
        <f t="shared" si="1"/>
        <v>764</v>
      </c>
    </row>
    <row r="29" spans="1:15" x14ac:dyDescent="0.55000000000000004">
      <c r="A29" s="9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6896</v>
      </c>
      <c r="I29" s="55">
        <f>IFERROR(VLOOKUP($A29, ワクチン高齢者等!$A:$G, I$4, FALSE), 0)</f>
        <v>6325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2"/>
        <v>44320</v>
      </c>
      <c r="N29" s="56">
        <f t="shared" si="0"/>
        <v>6325</v>
      </c>
      <c r="O29" s="56">
        <f t="shared" si="1"/>
        <v>571</v>
      </c>
    </row>
    <row r="30" spans="1:15" x14ac:dyDescent="0.55000000000000004">
      <c r="A30" s="9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8493</v>
      </c>
      <c r="I30" s="55">
        <f>IFERROR(VLOOKUP($A30, ワクチン高齢者等!$A:$G, I$4, FALSE), 0)</f>
        <v>7742</v>
      </c>
      <c r="J30" s="55">
        <f>IFERROR(VLOOKUP($A30, ワクチン高齢者等!$A:$G, J$4, FALSE), 0)</f>
        <v>0</v>
      </c>
      <c r="K30" s="55">
        <f>IFERROR(VLOOKUP($A30, ワクチン高齢者等!$A:$G, K$4, FALSE), 0)</f>
        <v>751</v>
      </c>
      <c r="L30" s="55">
        <f>IFERROR(VLOOKUP($A30, ワクチン高齢者等!$A:$G, L$4, FALSE), 0)</f>
        <v>0</v>
      </c>
      <c r="M30" s="57">
        <f t="shared" si="2"/>
        <v>44321</v>
      </c>
      <c r="N30" s="56">
        <f t="shared" si="0"/>
        <v>7742</v>
      </c>
      <c r="O30" s="56">
        <f t="shared" si="1"/>
        <v>751</v>
      </c>
    </row>
    <row r="31" spans="1:15" x14ac:dyDescent="0.55000000000000004">
      <c r="A31" s="9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35170</v>
      </c>
      <c r="I31" s="55">
        <f>IFERROR(VLOOKUP($A31, ワクチン高齢者等!$A:$G, I$4, FALSE), 0)</f>
        <v>30918</v>
      </c>
      <c r="J31" s="55">
        <f>IFERROR(VLOOKUP($A31, ワクチン高齢者等!$A:$G, J$4, FALSE), 0)</f>
        <v>0</v>
      </c>
      <c r="K31" s="55">
        <f>IFERROR(VLOOKUP($A31, ワクチン高齢者等!$A:$G, K$4, FALSE), 0)</f>
        <v>4252</v>
      </c>
      <c r="L31" s="55">
        <f>IFERROR(VLOOKUP($A31, ワクチン高齢者等!$A:$G, L$4, FALSE), 0)</f>
        <v>0</v>
      </c>
      <c r="M31" s="57">
        <f t="shared" si="2"/>
        <v>44322</v>
      </c>
      <c r="N31" s="56">
        <f t="shared" si="0"/>
        <v>299896</v>
      </c>
      <c r="O31" s="56">
        <f t="shared" si="1"/>
        <v>67188</v>
      </c>
    </row>
    <row r="32" spans="1:15" x14ac:dyDescent="0.55000000000000004">
      <c r="A32" s="9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33062</v>
      </c>
      <c r="I32" s="55">
        <f>IFERROR(VLOOKUP($A32, ワクチン高齢者等!$A:$G, I$4, FALSE), 0)</f>
        <v>28929</v>
      </c>
      <c r="J32" s="55">
        <f>IFERROR(VLOOKUP($A32, ワクチン高齢者等!$A:$G, J$4, FALSE), 0)</f>
        <v>0</v>
      </c>
      <c r="K32" s="55">
        <f>IFERROR(VLOOKUP($A32, ワクチン高齢者等!$A:$G, K$4, FALSE), 0)</f>
        <v>4133</v>
      </c>
      <c r="L32" s="55">
        <f>IFERROR(VLOOKUP($A32, ワクチン高齢者等!$A:$G, L$4, FALSE), 0)</f>
        <v>0</v>
      </c>
      <c r="M32" s="57">
        <f t="shared" si="2"/>
        <v>44323</v>
      </c>
      <c r="N32" s="56">
        <f t="shared" si="0"/>
        <v>126094</v>
      </c>
      <c r="O32" s="56">
        <f t="shared" si="1"/>
        <v>47312</v>
      </c>
    </row>
    <row r="33" spans="1:15" x14ac:dyDescent="0.55000000000000004">
      <c r="A33" s="9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51704</v>
      </c>
      <c r="I33" s="55">
        <f>IFERROR(VLOOKUP($A33, ワクチン高齢者等!$A:$G, I$4, FALSE), 0)</f>
        <v>48131</v>
      </c>
      <c r="J33" s="55">
        <f>IFERROR(VLOOKUP($A33, ワクチン高齢者等!$A:$G, J$4, FALSE), 0)</f>
        <v>0</v>
      </c>
      <c r="K33" s="55">
        <f>IFERROR(VLOOKUP($A33, ワクチン高齢者等!$A:$G, K$4, FALSE), 0)</f>
        <v>3573</v>
      </c>
      <c r="L33" s="55">
        <f>IFERROR(VLOOKUP($A33, ワクチン高齢者等!$A:$G, L$4, FALSE), 0)</f>
        <v>0</v>
      </c>
      <c r="M33" s="57">
        <f t="shared" si="2"/>
        <v>44324</v>
      </c>
      <c r="N33" s="56">
        <f t="shared" si="0"/>
        <v>48131</v>
      </c>
      <c r="O33" s="56">
        <f t="shared" si="1"/>
        <v>3573</v>
      </c>
    </row>
    <row r="34" spans="1:15" x14ac:dyDescent="0.55000000000000004">
      <c r="A34" s="9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70426</v>
      </c>
      <c r="I34" s="55">
        <f>IFERROR(VLOOKUP($A34, ワクチン高齢者等!$A:$G, I$4, FALSE), 0)</f>
        <v>64479</v>
      </c>
      <c r="J34" s="55">
        <f>IFERROR(VLOOKUP($A34, ワクチン高齢者等!$A:$G, J$4, FALSE), 0)</f>
        <v>0</v>
      </c>
      <c r="K34" s="55">
        <f>IFERROR(VLOOKUP($A34, ワクチン高齢者等!$A:$G, K$4, FALSE), 0)</f>
        <v>5947</v>
      </c>
      <c r="L34" s="55">
        <f>IFERROR(VLOOKUP($A34, ワクチン高齢者等!$A:$G, L$4, FALSE), 0)</f>
        <v>0</v>
      </c>
      <c r="M34" s="57">
        <f t="shared" si="2"/>
        <v>44325</v>
      </c>
      <c r="N34" s="56">
        <f t="shared" si="0"/>
        <v>64479</v>
      </c>
      <c r="O34" s="56">
        <f t="shared" si="1"/>
        <v>5947</v>
      </c>
    </row>
    <row r="35" spans="1:15" x14ac:dyDescent="0.55000000000000004">
      <c r="A35" s="9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88369</v>
      </c>
      <c r="I35" s="55">
        <f>IFERROR(VLOOKUP($A35, ワクチン高齢者等!$A:$G, I$4, FALSE), 0)</f>
        <v>77709</v>
      </c>
      <c r="J35" s="55">
        <f>IFERROR(VLOOKUP($A35, ワクチン高齢者等!$A:$G, J$4, FALSE), 0)</f>
        <v>0</v>
      </c>
      <c r="K35" s="55">
        <f>IFERROR(VLOOKUP($A35, ワクチン高齢者等!$A:$G, K$4, FALSE), 0)</f>
        <v>10660</v>
      </c>
      <c r="L35" s="55">
        <f>IFERROR(VLOOKUP($A35, ワクチン高齢者等!$A:$G, L$4, FALSE), 0)</f>
        <v>0</v>
      </c>
      <c r="M35" s="57">
        <f t="shared" si="2"/>
        <v>44326</v>
      </c>
      <c r="N35" s="56">
        <f t="shared" si="0"/>
        <v>232964</v>
      </c>
      <c r="O35" s="56">
        <f t="shared" si="1"/>
        <v>78909</v>
      </c>
    </row>
    <row r="36" spans="1:15" x14ac:dyDescent="0.55000000000000004">
      <c r="A36" s="9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115639</v>
      </c>
      <c r="I36" s="55">
        <f>IFERROR(VLOOKUP($A36, ワクチン高齢者等!$A:$G, I$4, FALSE), 0)</f>
        <v>98408</v>
      </c>
      <c r="J36" s="55">
        <f>IFERROR(VLOOKUP($A36, ワクチン高齢者等!$A:$G, J$4, FALSE), 0)</f>
        <v>0</v>
      </c>
      <c r="K36" s="55">
        <f>IFERROR(VLOOKUP($A36, ワクチン高齢者等!$A:$G, K$4, FALSE), 0)</f>
        <v>17231</v>
      </c>
      <c r="L36" s="55">
        <f>IFERROR(VLOOKUP($A36, ワクチン高齢者等!$A:$G, L$4, FALSE), 0)</f>
        <v>0</v>
      </c>
      <c r="M36" s="57">
        <f t="shared" si="2"/>
        <v>44327</v>
      </c>
      <c r="N36" s="56">
        <f t="shared" si="0"/>
        <v>188695</v>
      </c>
      <c r="O36" s="56">
        <f t="shared" si="1"/>
        <v>95682</v>
      </c>
    </row>
    <row r="37" spans="1:15" x14ac:dyDescent="0.55000000000000004">
      <c r="A37" s="9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146368</v>
      </c>
      <c r="I37" s="55">
        <f>IFERROR(VLOOKUP($A37, ワクチン高齢者等!$A:$G, I$4, FALSE), 0)</f>
        <v>126091</v>
      </c>
      <c r="J37" s="55">
        <f>IFERROR(VLOOKUP($A37, ワクチン高齢者等!$A:$G, J$4, FALSE), 0)</f>
        <v>0</v>
      </c>
      <c r="K37" s="55">
        <f>IFERROR(VLOOKUP($A37, ワクチン高齢者等!$A:$G, K$4, FALSE), 0)</f>
        <v>20277</v>
      </c>
      <c r="L37" s="55">
        <f>IFERROR(VLOOKUP($A37, ワクチン高齢者等!$A:$G, L$4, FALSE), 0)</f>
        <v>0</v>
      </c>
      <c r="M37" s="57">
        <f t="shared" si="2"/>
        <v>44328</v>
      </c>
      <c r="N37" s="56">
        <f t="shared" si="0"/>
        <v>209050</v>
      </c>
      <c r="O37" s="56">
        <f t="shared" si="1"/>
        <v>119038</v>
      </c>
    </row>
    <row r="38" spans="1:15" x14ac:dyDescent="0.55000000000000004">
      <c r="A38" s="9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142622</v>
      </c>
      <c r="I38" s="55">
        <f>IFERROR(VLOOKUP($A38, ワクチン高齢者等!$A:$G, I$4, FALSE), 0)</f>
        <v>124211</v>
      </c>
      <c r="J38" s="55">
        <f>IFERROR(VLOOKUP($A38, ワクチン高齢者等!$A:$G, J$4, FALSE), 0)</f>
        <v>0</v>
      </c>
      <c r="K38" s="55">
        <f>IFERROR(VLOOKUP($A38, ワクチン高齢者等!$A:$G, K$4, FALSE), 0)</f>
        <v>18411</v>
      </c>
      <c r="L38" s="55">
        <f>IFERROR(VLOOKUP($A38, ワクチン高齢者等!$A:$G, L$4, FALSE), 0)</f>
        <v>0</v>
      </c>
      <c r="M38" s="57">
        <f t="shared" si="2"/>
        <v>44329</v>
      </c>
      <c r="N38" s="56">
        <f t="shared" si="0"/>
        <v>217640</v>
      </c>
      <c r="O38" s="56">
        <f t="shared" si="1"/>
        <v>144121</v>
      </c>
    </row>
    <row r="39" spans="1:15" x14ac:dyDescent="0.55000000000000004">
      <c r="A39" s="9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114544</v>
      </c>
      <c r="I39" s="55">
        <f>IFERROR(VLOOKUP($A39, ワクチン高齢者等!$A:$G, I$4, FALSE), 0)</f>
        <v>101200</v>
      </c>
      <c r="J39" s="55">
        <f>IFERROR(VLOOKUP($A39, ワクチン高齢者等!$A:$G, J$4, FALSE), 0)</f>
        <v>0</v>
      </c>
      <c r="K39" s="55">
        <f>IFERROR(VLOOKUP($A39, ワクチン高齢者等!$A:$G, K$4, FALSE), 0)</f>
        <v>13344</v>
      </c>
      <c r="L39" s="55">
        <f>IFERROR(VLOOKUP($A39, ワクチン高齢者等!$A:$G, L$4, FALSE), 0)</f>
        <v>0</v>
      </c>
      <c r="M39" s="57">
        <f t="shared" si="2"/>
        <v>44330</v>
      </c>
      <c r="N39" s="56">
        <f t="shared" si="0"/>
        <v>200693</v>
      </c>
      <c r="O39" s="56">
        <f t="shared" si="1"/>
        <v>156729</v>
      </c>
    </row>
    <row r="40" spans="1:15" x14ac:dyDescent="0.55000000000000004">
      <c r="A40" s="9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128537</v>
      </c>
      <c r="I40" s="55">
        <f>IFERROR(VLOOKUP($A40, ワクチン高齢者等!$A:$G, I$4, FALSE), 0)</f>
        <v>116107</v>
      </c>
      <c r="J40" s="55">
        <f>IFERROR(VLOOKUP($A40, ワクチン高齢者等!$A:$G, J$4, FALSE), 0)</f>
        <v>0</v>
      </c>
      <c r="K40" s="55">
        <f>IFERROR(VLOOKUP($A40, ワクチン高齢者等!$A:$G, K$4, FALSE), 0)</f>
        <v>12430</v>
      </c>
      <c r="L40" s="55">
        <f>IFERROR(VLOOKUP($A40, ワクチン高齢者等!$A:$G, L$4, FALSE), 0)</f>
        <v>0</v>
      </c>
      <c r="M40" s="57">
        <f t="shared" si="2"/>
        <v>44331</v>
      </c>
      <c r="N40" s="56">
        <f t="shared" si="0"/>
        <v>116107</v>
      </c>
      <c r="O40" s="56">
        <f t="shared" si="1"/>
        <v>12430</v>
      </c>
    </row>
    <row r="41" spans="1:15" x14ac:dyDescent="0.55000000000000004">
      <c r="A41" s="9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180168</v>
      </c>
      <c r="I41" s="55">
        <f>IFERROR(VLOOKUP($A41, ワクチン高齢者等!$A:$G, I$4, FALSE), 0)</f>
        <v>168332</v>
      </c>
      <c r="J41" s="55">
        <f>IFERROR(VLOOKUP($A41, ワクチン高齢者等!$A:$G, J$4, FALSE), 0)</f>
        <v>0</v>
      </c>
      <c r="K41" s="55">
        <f>IFERROR(VLOOKUP($A41, ワクチン高齢者等!$A:$G, K$4, FALSE), 0)</f>
        <v>11836</v>
      </c>
      <c r="L41" s="55">
        <f>IFERROR(VLOOKUP($A41, ワクチン高齢者等!$A:$G, L$4, FALSE), 0)</f>
        <v>0</v>
      </c>
      <c r="M41" s="57">
        <f t="shared" si="2"/>
        <v>44332</v>
      </c>
      <c r="N41" s="56">
        <f t="shared" si="0"/>
        <v>168332</v>
      </c>
      <c r="O41" s="56">
        <f t="shared" si="1"/>
        <v>11836</v>
      </c>
    </row>
    <row r="42" spans="1:15" x14ac:dyDescent="0.55000000000000004">
      <c r="A42" s="9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188316</v>
      </c>
      <c r="I42" s="55">
        <f>IFERROR(VLOOKUP($A42, ワクチン高齢者等!$A:$G, I$4, FALSE), 0)</f>
        <v>169004</v>
      </c>
      <c r="J42" s="55">
        <f>IFERROR(VLOOKUP($A42, ワクチン高齢者等!$A:$G, J$4, FALSE), 0)</f>
        <v>0</v>
      </c>
      <c r="K42" s="55">
        <f>IFERROR(VLOOKUP($A42, ワクチン高齢者等!$A:$G, K$4, FALSE), 0)</f>
        <v>19312</v>
      </c>
      <c r="L42" s="55">
        <f>IFERROR(VLOOKUP($A42, ワクチン高齢者等!$A:$G, L$4, FALSE), 0)</f>
        <v>0</v>
      </c>
      <c r="M42" s="57">
        <f t="shared" si="2"/>
        <v>44333</v>
      </c>
      <c r="N42" s="56">
        <f t="shared" si="0"/>
        <v>302847</v>
      </c>
      <c r="O42" s="56">
        <f t="shared" si="1"/>
        <v>235035</v>
      </c>
    </row>
    <row r="43" spans="1:15" x14ac:dyDescent="0.55000000000000004">
      <c r="A43" s="9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226846</v>
      </c>
      <c r="I43" s="55">
        <f>IFERROR(VLOOKUP($A43, ワクチン高齢者等!$A:$G, I$4, FALSE), 0)</f>
        <v>200793</v>
      </c>
      <c r="J43" s="55">
        <f>IFERROR(VLOOKUP($A43, ワクチン高齢者等!$A:$G, J$4, FALSE), 0)</f>
        <v>0</v>
      </c>
      <c r="K43" s="55">
        <f>IFERROR(VLOOKUP($A43, ワクチン高齢者等!$A:$G, K$4, FALSE), 0)</f>
        <v>26053</v>
      </c>
      <c r="L43" s="55">
        <f>IFERROR(VLOOKUP($A43, ワクチン高齢者等!$A:$G, L$4, FALSE), 0)</f>
        <v>0</v>
      </c>
      <c r="M43" s="57">
        <f t="shared" si="2"/>
        <v>44334</v>
      </c>
      <c r="N43" s="56">
        <f t="shared" si="0"/>
        <v>295370</v>
      </c>
      <c r="O43" s="56">
        <f t="shared" si="1"/>
        <v>181720</v>
      </c>
    </row>
    <row r="44" spans="1:15" x14ac:dyDescent="0.55000000000000004">
      <c r="A44" s="9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274008</v>
      </c>
      <c r="I44" s="55">
        <f>IFERROR(VLOOKUP($A44, ワクチン高齢者等!$A:$G, I$4, FALSE), 0)</f>
        <v>248379</v>
      </c>
      <c r="J44" s="55">
        <f>IFERROR(VLOOKUP($A44, ワクチン高齢者等!$A:$G, J$4, FALSE), 0)</f>
        <v>0</v>
      </c>
      <c r="K44" s="55">
        <f>IFERROR(VLOOKUP($A44, ワクチン高齢者等!$A:$G, K$4, FALSE), 0)</f>
        <v>25629</v>
      </c>
      <c r="L44" s="55">
        <f>IFERROR(VLOOKUP($A44, ワクチン高齢者等!$A:$G, L$4, FALSE), 0)</f>
        <v>0</v>
      </c>
      <c r="M44" s="57">
        <f t="shared" si="2"/>
        <v>44335</v>
      </c>
      <c r="N44" s="56">
        <f t="shared" si="0"/>
        <v>336542</v>
      </c>
      <c r="O44" s="56">
        <f t="shared" si="1"/>
        <v>205332</v>
      </c>
    </row>
    <row r="45" spans="1:15" x14ac:dyDescent="0.55000000000000004">
      <c r="A45" s="9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267270</v>
      </c>
      <c r="I45" s="55">
        <f>IFERROR(VLOOKUP($A45, ワクチン高齢者等!$A:$G, I$4, FALSE), 0)</f>
        <v>256253</v>
      </c>
      <c r="J45" s="55">
        <f>IFERROR(VLOOKUP($A45, ワクチン高齢者等!$A:$G, J$4, FALSE), 0)</f>
        <v>0</v>
      </c>
      <c r="K45" s="55">
        <f>IFERROR(VLOOKUP($A45, ワクチン高齢者等!$A:$G, K$4, FALSE), 0)</f>
        <v>11017</v>
      </c>
      <c r="L45" s="55">
        <f>IFERROR(VLOOKUP($A45, ワクチン高齢者等!$A:$G, L$4, FALSE), 0)</f>
        <v>0</v>
      </c>
      <c r="M45" s="57">
        <f t="shared" si="2"/>
        <v>44336</v>
      </c>
      <c r="N45" s="56">
        <f t="shared" si="0"/>
        <v>337675</v>
      </c>
      <c r="O45" s="56">
        <f t="shared" si="1"/>
        <v>120128</v>
      </c>
    </row>
    <row r="46" spans="1:15" x14ac:dyDescent="0.55000000000000004">
      <c r="A46" s="9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241921</v>
      </c>
      <c r="I46" s="55">
        <f>IFERROR(VLOOKUP($A46, ワクチン高齢者等!$A:$G, I$4, FALSE), 0)</f>
        <v>223064</v>
      </c>
      <c r="J46" s="55">
        <f>IFERROR(VLOOKUP($A46, ワクチン高齢者等!$A:$G, J$4, FALSE), 0)</f>
        <v>0</v>
      </c>
      <c r="K46" s="55">
        <f>IFERROR(VLOOKUP($A46, ワクチン高齢者等!$A:$G, K$4, FALSE), 0)</f>
        <v>18857</v>
      </c>
      <c r="L46" s="55">
        <f>IFERROR(VLOOKUP($A46, ワクチン高齢者等!$A:$G, L$4, FALSE), 0)</f>
        <v>0</v>
      </c>
      <c r="M46" s="57">
        <f t="shared" si="2"/>
        <v>44337</v>
      </c>
      <c r="N46" s="56">
        <f t="shared" si="0"/>
        <v>322982</v>
      </c>
      <c r="O46" s="56">
        <f t="shared" si="1"/>
        <v>167960</v>
      </c>
    </row>
    <row r="47" spans="1:15" x14ac:dyDescent="0.55000000000000004">
      <c r="A47" s="9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256220</v>
      </c>
      <c r="I47" s="55">
        <f>IFERROR(VLOOKUP($A47, ワクチン高齢者等!$A:$G, I$4, FALSE), 0)</f>
        <v>234947</v>
      </c>
      <c r="J47" s="55">
        <f>IFERROR(VLOOKUP($A47, ワクチン高齢者等!$A:$G, J$4, FALSE), 0)</f>
        <v>0</v>
      </c>
      <c r="K47" s="55">
        <f>IFERROR(VLOOKUP($A47, ワクチン高齢者等!$A:$G, K$4, FALSE), 0)</f>
        <v>21273</v>
      </c>
      <c r="L47" s="55">
        <f>IFERROR(VLOOKUP($A47, ワクチン高齢者等!$A:$G, L$4, FALSE), 0)</f>
        <v>0</v>
      </c>
      <c r="M47" s="57">
        <f t="shared" si="2"/>
        <v>44338</v>
      </c>
      <c r="N47" s="56">
        <f t="shared" si="0"/>
        <v>234947</v>
      </c>
      <c r="O47" s="56">
        <f t="shared" si="1"/>
        <v>21273</v>
      </c>
    </row>
    <row r="48" spans="1:15" x14ac:dyDescent="0.55000000000000004">
      <c r="A48" s="9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283355</v>
      </c>
      <c r="I48" s="55">
        <f>IFERROR(VLOOKUP($A48, ワクチン高齢者等!$A:$G, I$4, FALSE), 0)</f>
        <v>266574</v>
      </c>
      <c r="J48" s="55">
        <f>IFERROR(VLOOKUP($A48, ワクチン高齢者等!$A:$G, J$4, FALSE), 0)</f>
        <v>0</v>
      </c>
      <c r="K48" s="55">
        <f>IFERROR(VLOOKUP($A48, ワクチン高齢者等!$A:$G, K$4, FALSE), 0)</f>
        <v>16781</v>
      </c>
      <c r="L48" s="55">
        <f>IFERROR(VLOOKUP($A48, ワクチン高齢者等!$A:$G, L$4, FALSE), 0)</f>
        <v>0</v>
      </c>
      <c r="M48" s="57">
        <f t="shared" si="2"/>
        <v>44339</v>
      </c>
      <c r="N48" s="56">
        <f t="shared" si="0"/>
        <v>266574</v>
      </c>
      <c r="O48" s="56">
        <f t="shared" si="1"/>
        <v>16781</v>
      </c>
    </row>
    <row r="49" spans="1:15" x14ac:dyDescent="0.55000000000000004">
      <c r="A49" s="9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368170</v>
      </c>
      <c r="I49" s="55">
        <f>IFERROR(VLOOKUP($A49, ワクチン高齢者等!$A:$G, I$4, FALSE), 0)</f>
        <v>352292</v>
      </c>
      <c r="J49" s="55">
        <f>IFERROR(VLOOKUP($A49, ワクチン高齢者等!$A:$G, J$4, FALSE), 0)</f>
        <v>9759</v>
      </c>
      <c r="K49" s="55">
        <f>IFERROR(VLOOKUP($A49, ワクチン高齢者等!$A:$G, K$4, FALSE), 0)</f>
        <v>6119</v>
      </c>
      <c r="L49" s="55">
        <f>IFERROR(VLOOKUP($A49, ワクチン高齢者等!$A:$G, L$4, FALSE), 0)</f>
        <v>0</v>
      </c>
      <c r="M49" s="57">
        <f t="shared" si="2"/>
        <v>44340</v>
      </c>
      <c r="N49" s="56">
        <f t="shared" si="0"/>
        <v>498811</v>
      </c>
      <c r="O49" s="56">
        <f t="shared" si="1"/>
        <v>199948</v>
      </c>
    </row>
    <row r="50" spans="1:15" x14ac:dyDescent="0.55000000000000004">
      <c r="A50" s="9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418781</v>
      </c>
      <c r="I50" s="55">
        <f>IFERROR(VLOOKUP($A50, ワクチン高齢者等!$A:$G, I$4, FALSE), 0)</f>
        <v>402288</v>
      </c>
      <c r="J50" s="55">
        <f>IFERROR(VLOOKUP($A50, ワクチン高齢者等!$A:$G, J$4, FALSE), 0)</f>
        <v>9814</v>
      </c>
      <c r="K50" s="55">
        <f>IFERROR(VLOOKUP($A50, ワクチン高齢者等!$A:$G, K$4, FALSE), 0)</f>
        <v>6679</v>
      </c>
      <c r="L50" s="55">
        <f>IFERROR(VLOOKUP($A50, ワクチン高齢者等!$A:$G, L$4, FALSE), 0)</f>
        <v>0</v>
      </c>
      <c r="M50" s="57">
        <f t="shared" si="2"/>
        <v>44341</v>
      </c>
      <c r="N50" s="56">
        <f t="shared" si="0"/>
        <v>499692</v>
      </c>
      <c r="O50" s="56">
        <f t="shared" si="1"/>
        <v>58741</v>
      </c>
    </row>
    <row r="51" spans="1:15" x14ac:dyDescent="0.55000000000000004">
      <c r="A51" s="9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464230</v>
      </c>
      <c r="I51" s="55">
        <f>IFERROR(VLOOKUP($A51, ワクチン高齢者等!$A:$G, I$4, FALSE), 0)</f>
        <v>444541</v>
      </c>
      <c r="J51" s="55">
        <f>IFERROR(VLOOKUP($A51, ワクチン高齢者等!$A:$G, J$4, FALSE), 0)</f>
        <v>11469</v>
      </c>
      <c r="K51" s="55">
        <f>IFERROR(VLOOKUP($A51, ワクチン高齢者等!$A:$G, K$4, FALSE), 0)</f>
        <v>8220</v>
      </c>
      <c r="L51" s="55">
        <f>IFERROR(VLOOKUP($A51, ワクチン高齢者等!$A:$G, L$4, FALSE), 0)</f>
        <v>0</v>
      </c>
      <c r="M51" s="57">
        <f t="shared" si="2"/>
        <v>44342</v>
      </c>
      <c r="N51" s="56">
        <f t="shared" si="0"/>
        <v>549425</v>
      </c>
      <c r="O51" s="56">
        <f t="shared" si="1"/>
        <v>57394</v>
      </c>
    </row>
    <row r="52" spans="1:15" x14ac:dyDescent="0.55000000000000004">
      <c r="A52" s="9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461820</v>
      </c>
      <c r="I52" s="55">
        <f>IFERROR(VLOOKUP($A52, ワクチン高齢者等!$A:$G, I$4, FALSE), 0)</f>
        <v>422460</v>
      </c>
      <c r="J52" s="55">
        <f>IFERROR(VLOOKUP($A52, ワクチン高齢者等!$A:$G, J$4, FALSE), 0)</f>
        <v>12379</v>
      </c>
      <c r="K52" s="55">
        <f>IFERROR(VLOOKUP($A52, ワクチン高齢者等!$A:$G, K$4, FALSE), 0)</f>
        <v>26981</v>
      </c>
      <c r="L52" s="55">
        <f>IFERROR(VLOOKUP($A52, ワクチン高齢者等!$A:$G, L$4, FALSE), 0)</f>
        <v>0</v>
      </c>
      <c r="M52" s="57">
        <f t="shared" si="2"/>
        <v>44343</v>
      </c>
      <c r="N52" s="56">
        <f t="shared" si="0"/>
        <v>519096</v>
      </c>
      <c r="O52" s="56">
        <f t="shared" si="1"/>
        <v>87873</v>
      </c>
    </row>
    <row r="53" spans="1:15" x14ac:dyDescent="0.55000000000000004">
      <c r="A53" s="9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440448</v>
      </c>
      <c r="I53" s="55">
        <f>IFERROR(VLOOKUP($A53, ワクチン高齢者等!$A:$G, I$4, FALSE), 0)</f>
        <v>401979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24206</v>
      </c>
      <c r="L53" s="55">
        <f>IFERROR(VLOOKUP($A53, ワクチン高齢者等!$A:$G, L$4, FALSE), 0)</f>
        <v>0</v>
      </c>
      <c r="M53" s="57">
        <f t="shared" si="2"/>
        <v>44344</v>
      </c>
      <c r="N53" s="56">
        <f t="shared" si="0"/>
        <v>503983</v>
      </c>
      <c r="O53" s="56">
        <f t="shared" si="1"/>
        <v>100981</v>
      </c>
    </row>
    <row r="54" spans="1:15" x14ac:dyDescent="0.55000000000000004">
      <c r="A54" s="9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405876</v>
      </c>
      <c r="I54" s="55">
        <f>IFERROR(VLOOKUP($A54, ワクチン高齢者等!$A:$G, I$4, FALSE), 0)</f>
        <v>351073</v>
      </c>
      <c r="J54" s="55">
        <f>IFERROR(VLOOKUP($A54, ワクチン高齢者等!$A:$G, J$4, FALSE), 0)</f>
        <v>15523</v>
      </c>
      <c r="K54" s="55">
        <f>IFERROR(VLOOKUP($A54, ワクチン高齢者等!$A:$G, K$4, FALSE), 0)</f>
        <v>39280</v>
      </c>
      <c r="L54" s="55">
        <f>IFERROR(VLOOKUP($A54, ワクチン高齢者等!$A:$G, L$4, FALSE), 0)</f>
        <v>0</v>
      </c>
      <c r="M54" s="57">
        <f t="shared" si="2"/>
        <v>44345</v>
      </c>
      <c r="N54" s="56">
        <f t="shared" si="0"/>
        <v>366596</v>
      </c>
      <c r="O54" s="56">
        <f t="shared" si="1"/>
        <v>39280</v>
      </c>
    </row>
    <row r="55" spans="1:15" x14ac:dyDescent="0.55000000000000004">
      <c r="A55" s="9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405165</v>
      </c>
      <c r="I55" s="55">
        <f>IFERROR(VLOOKUP($A55, ワクチン高齢者等!$A:$G, I$4, FALSE), 0)</f>
        <v>337620</v>
      </c>
      <c r="J55" s="55">
        <f>IFERROR(VLOOKUP($A55, ワクチン高齢者等!$A:$G, J$4, FALSE), 0)</f>
        <v>15924</v>
      </c>
      <c r="K55" s="55">
        <f>IFERROR(VLOOKUP($A55, ワクチン高齢者等!$A:$G, K$4, FALSE), 0)</f>
        <v>51621</v>
      </c>
      <c r="L55" s="55">
        <f>IFERROR(VLOOKUP($A55, ワクチン高齢者等!$A:$G, L$4, FALSE), 0)</f>
        <v>0</v>
      </c>
      <c r="M55" s="57">
        <f t="shared" si="2"/>
        <v>44346</v>
      </c>
      <c r="N55" s="56">
        <f t="shared" si="0"/>
        <v>353544</v>
      </c>
      <c r="O55" s="56">
        <f t="shared" si="1"/>
        <v>51621</v>
      </c>
    </row>
    <row r="56" spans="1:15" x14ac:dyDescent="0.55000000000000004">
      <c r="A56" s="9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478117</v>
      </c>
      <c r="I56" s="55">
        <f>IFERROR(VLOOKUP($A56, ワクチン高齢者等!$A:$G, I$4, FALSE), 0)</f>
        <v>395198</v>
      </c>
      <c r="J56" s="55">
        <f>IFERROR(VLOOKUP($A56, ワクチン高齢者等!$A:$G, J$4, FALSE), 0)</f>
        <v>18352</v>
      </c>
      <c r="K56" s="55">
        <f>IFERROR(VLOOKUP($A56, ワクチン高齢者等!$A:$G, K$4, FALSE), 0)</f>
        <v>64567</v>
      </c>
      <c r="L56" s="55">
        <f>IFERROR(VLOOKUP($A56, ワクチン高齢者等!$A:$G, L$4, FALSE), 0)</f>
        <v>0</v>
      </c>
      <c r="M56" s="57">
        <f t="shared" si="2"/>
        <v>44347</v>
      </c>
      <c r="N56" s="56">
        <f t="shared" si="0"/>
        <v>545555</v>
      </c>
      <c r="O56" s="56">
        <f t="shared" si="1"/>
        <v>205817</v>
      </c>
    </row>
    <row r="57" spans="1:15" x14ac:dyDescent="0.55000000000000004">
      <c r="A57" s="9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535597</v>
      </c>
      <c r="I57" s="55">
        <f>IFERROR(VLOOKUP($A57, ワクチン高齢者等!$A:$G, I$4, FALSE), 0)</f>
        <v>440698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75702</v>
      </c>
      <c r="L57" s="55">
        <f>IFERROR(VLOOKUP($A57, ワクチン高齢者等!$A:$G, L$4, FALSE), 0)</f>
        <v>0</v>
      </c>
      <c r="M57" s="57">
        <f t="shared" si="2"/>
        <v>44348</v>
      </c>
      <c r="N57" s="56">
        <f t="shared" si="0"/>
        <v>526282</v>
      </c>
      <c r="O57" s="56">
        <f t="shared" si="1"/>
        <v>168372</v>
      </c>
    </row>
    <row r="58" spans="1:15" x14ac:dyDescent="0.55000000000000004">
      <c r="A58" s="9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556025</v>
      </c>
      <c r="I58" s="55">
        <f>IFERROR(VLOOKUP($A58, ワクチン高齢者等!$A:$G, I$4, FALSE), 0)</f>
        <v>445215</v>
      </c>
      <c r="J58" s="55">
        <f>IFERROR(VLOOKUP($A58, ワクチン高齢者等!$A:$G, J$4, FALSE), 0)</f>
        <v>19690</v>
      </c>
      <c r="K58" s="55">
        <f>IFERROR(VLOOKUP($A58, ワクチン高齢者等!$A:$G, K$4, FALSE), 0)</f>
        <v>91120</v>
      </c>
      <c r="L58" s="55">
        <f>IFERROR(VLOOKUP($A58, ワクチン高齢者等!$A:$G, L$4, FALSE), 0)</f>
        <v>0</v>
      </c>
      <c r="M58" s="57">
        <f t="shared" si="2"/>
        <v>44349</v>
      </c>
      <c r="N58" s="56">
        <f t="shared" si="0"/>
        <v>536361</v>
      </c>
      <c r="O58" s="56">
        <f t="shared" si="1"/>
        <v>178790</v>
      </c>
    </row>
    <row r="59" spans="1:15" x14ac:dyDescent="0.55000000000000004">
      <c r="A59" s="9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544504</v>
      </c>
      <c r="I59" s="55">
        <f>IFERROR(VLOOKUP($A59, ワクチン高齢者等!$A:$G, I$4, FALSE), 0)</f>
        <v>439107</v>
      </c>
      <c r="J59" s="55">
        <f>IFERROR(VLOOKUP($A59, ワクチン高齢者等!$A:$G, J$4, FALSE), 0)</f>
        <v>19991</v>
      </c>
      <c r="K59" s="55">
        <f>IFERROR(VLOOKUP($A59, ワクチン高齢者等!$A:$G, K$4, FALSE), 0)</f>
        <v>85406</v>
      </c>
      <c r="L59" s="55">
        <f>IFERROR(VLOOKUP($A59, ワクチン高齢者等!$A:$G, L$4, FALSE), 0)</f>
        <v>0</v>
      </c>
      <c r="M59" s="57">
        <f t="shared" si="2"/>
        <v>44350</v>
      </c>
      <c r="N59" s="56">
        <f t="shared" si="0"/>
        <v>518864</v>
      </c>
      <c r="O59" s="56">
        <f t="shared" si="1"/>
        <v>168797</v>
      </c>
    </row>
    <row r="60" spans="1:15" x14ac:dyDescent="0.55000000000000004">
      <c r="A60" s="9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506991</v>
      </c>
      <c r="I60" s="55">
        <f>IFERROR(VLOOKUP($A60, ワクチン高齢者等!$A:$G, I$4, FALSE), 0)</f>
        <v>410821</v>
      </c>
      <c r="J60" s="55">
        <f>IFERROR(VLOOKUP($A60, ワクチン高齢者等!$A:$G, J$4, FALSE), 0)</f>
        <v>20191</v>
      </c>
      <c r="K60" s="55">
        <f>IFERROR(VLOOKUP($A60, ワクチン高齢者等!$A:$G, K$4, FALSE), 0)</f>
        <v>75979</v>
      </c>
      <c r="L60" s="55">
        <f>IFERROR(VLOOKUP($A60, ワクチン高齢者等!$A:$G, L$4, FALSE), 0)</f>
        <v>0</v>
      </c>
      <c r="M60" s="57">
        <f t="shared" si="2"/>
        <v>44351</v>
      </c>
      <c r="N60" s="56">
        <f t="shared" si="0"/>
        <v>494575</v>
      </c>
      <c r="O60" s="56">
        <f t="shared" si="1"/>
        <v>171619</v>
      </c>
    </row>
    <row r="61" spans="1:15" x14ac:dyDescent="0.55000000000000004">
      <c r="A61" s="9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460281</v>
      </c>
      <c r="I61" s="55">
        <f>IFERROR(VLOOKUP($A61, ワクチン高齢者等!$A:$G, I$4, FALSE), 0)</f>
        <v>363832</v>
      </c>
      <c r="J61" s="55">
        <f>IFERROR(VLOOKUP($A61, ワクチン高齢者等!$A:$G, J$4, FALSE), 0)</f>
        <v>20369</v>
      </c>
      <c r="K61" s="55">
        <f>IFERROR(VLOOKUP($A61, ワクチン高齢者等!$A:$G, K$4, FALSE), 0)</f>
        <v>76080</v>
      </c>
      <c r="L61" s="55">
        <f>IFERROR(VLOOKUP($A61, ワクチン高齢者等!$A:$G, L$4, FALSE), 0)</f>
        <v>0</v>
      </c>
      <c r="M61" s="57">
        <f t="shared" si="2"/>
        <v>44352</v>
      </c>
      <c r="N61" s="56">
        <f t="shared" si="0"/>
        <v>384201</v>
      </c>
      <c r="O61" s="56">
        <f t="shared" si="1"/>
        <v>76080</v>
      </c>
    </row>
    <row r="62" spans="1:15" x14ac:dyDescent="0.55000000000000004">
      <c r="A62" s="9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429746</v>
      </c>
      <c r="I62" s="55">
        <f>IFERROR(VLOOKUP($A62, ワクチン高齢者等!$A:$G, I$4, FALSE), 0)</f>
        <v>293797</v>
      </c>
      <c r="J62" s="55">
        <f>IFERROR(VLOOKUP($A62, ワクチン高齢者等!$A:$G, J$4, FALSE), 0)</f>
        <v>22715</v>
      </c>
      <c r="K62" s="55">
        <f>IFERROR(VLOOKUP($A62, ワクチン高齢者等!$A:$G, K$4, FALSE), 0)</f>
        <v>113234</v>
      </c>
      <c r="L62" s="55">
        <f>IFERROR(VLOOKUP($A62, ワクチン高齢者等!$A:$G, L$4, FALSE), 0)</f>
        <v>0</v>
      </c>
      <c r="M62" s="57">
        <f t="shared" si="2"/>
        <v>44353</v>
      </c>
      <c r="N62" s="56">
        <f t="shared" si="0"/>
        <v>316512</v>
      </c>
      <c r="O62" s="56">
        <f t="shared" si="1"/>
        <v>113234</v>
      </c>
    </row>
    <row r="63" spans="1:15" x14ac:dyDescent="0.55000000000000004">
      <c r="A63" s="9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511844</v>
      </c>
      <c r="I63" s="55">
        <f>IFERROR(VLOOKUP($A63, ワクチン高齢者等!$A:$G, I$4, FALSE), 0)</f>
        <v>368236</v>
      </c>
      <c r="J63" s="55">
        <f>IFERROR(VLOOKUP($A63, ワクチン高齢者等!$A:$G, J$4, FALSE), 0)</f>
        <v>28716</v>
      </c>
      <c r="K63" s="55">
        <f>IFERROR(VLOOKUP($A63, ワクチン高齢者等!$A:$G, K$4, FALSE), 0)</f>
        <v>114892</v>
      </c>
      <c r="L63" s="55">
        <f>IFERROR(VLOOKUP($A63, ワクチン高齢者等!$A:$G, L$4, FALSE), 0)</f>
        <v>0</v>
      </c>
      <c r="M63" s="57">
        <f t="shared" si="2"/>
        <v>44354</v>
      </c>
      <c r="N63" s="56">
        <f t="shared" si="0"/>
        <v>503533</v>
      </c>
      <c r="O63" s="56">
        <f t="shared" si="1"/>
        <v>247648</v>
      </c>
    </row>
    <row r="64" spans="1:15" x14ac:dyDescent="0.55000000000000004">
      <c r="A64" s="9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477465</v>
      </c>
      <c r="I64" s="55">
        <f>IFERROR(VLOOKUP($A64, ワクチン高齢者等!$A:$G, I$4, FALSE), 0)</f>
        <v>334607</v>
      </c>
      <c r="J64" s="55">
        <f>IFERROR(VLOOKUP($A64, ワクチン高齢者等!$A:$G, J$4, FALSE), 0)</f>
        <v>27977</v>
      </c>
      <c r="K64" s="55">
        <f>IFERROR(VLOOKUP($A64, ワクチン高齢者等!$A:$G, K$4, FALSE), 0)</f>
        <v>114881</v>
      </c>
      <c r="L64" s="55">
        <f>IFERROR(VLOOKUP($A64, ワクチン高齢者等!$A:$G, L$4, FALSE), 0)</f>
        <v>0</v>
      </c>
      <c r="M64" s="57">
        <f t="shared" si="2"/>
        <v>44355</v>
      </c>
      <c r="N64" s="56">
        <f t="shared" si="0"/>
        <v>435263</v>
      </c>
      <c r="O64" s="56">
        <f t="shared" si="1"/>
        <v>204124</v>
      </c>
    </row>
    <row r="65" spans="1:15" x14ac:dyDescent="0.55000000000000004">
      <c r="A65" s="99">
        <v>44356</v>
      </c>
      <c r="B65" s="54" t="str">
        <f>IFERROR(VLOOKUP($A65, ワクチン医療従事者等!$A:$J, $B$4, FALSE), TEXT(A65, "aaa"))</f>
        <v>水</v>
      </c>
      <c r="C65" s="54">
        <f>IFERROR(VLOOKUP($A65, ワクチン医療従事者等!$A:$J, $C$4, FALSE), 0)</f>
        <v>0</v>
      </c>
      <c r="D65" s="54">
        <f>IFERROR(VLOOKUP($A65, ワクチン医療従事者等!$A:$J, $D$4, FALSE), 0)</f>
        <v>0</v>
      </c>
      <c r="E65" s="54">
        <f>IFERROR(VLOOKUP($A65, ワクチン医療従事者等!$A:$J, $E$4, FALSE), 0)</f>
        <v>0</v>
      </c>
      <c r="F65" s="54">
        <f>IFERROR(VLOOKUP($A65, ワクチン医療従事者等!$A:$J, $F$4, FALSE), 0)</f>
        <v>0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0</v>
      </c>
      <c r="I65" s="55">
        <f>IFERROR(VLOOKUP($A65, ワクチン高齢者等!$A:$G, I$4, FALSE), 0)</f>
        <v>0</v>
      </c>
      <c r="J65" s="55">
        <f>IFERROR(VLOOKUP($A65, ワクチン高齢者等!$A:$G, J$4, FALSE), 0)</f>
        <v>0</v>
      </c>
      <c r="K65" s="55">
        <f>IFERROR(VLOOKUP($A65, ワクチン高齢者等!$A:$G, K$4, FALSE), 0)</f>
        <v>0</v>
      </c>
      <c r="L65" s="55">
        <f>IFERROR(VLOOKUP($A65, ワクチン高齢者等!$A:$G, L$4, FALSE), 0)</f>
        <v>0</v>
      </c>
      <c r="M65" s="57">
        <f t="shared" si="2"/>
        <v>44356</v>
      </c>
      <c r="N65" s="56">
        <f t="shared" si="0"/>
        <v>0</v>
      </c>
      <c r="O65" s="56">
        <f t="shared" si="1"/>
        <v>0</v>
      </c>
    </row>
    <row r="66" spans="1:15" x14ac:dyDescent="0.55000000000000004">
      <c r="A66" s="99">
        <v>44357</v>
      </c>
      <c r="B66" s="54" t="str">
        <f>IFERROR(VLOOKUP($A66, ワクチン医療従事者等!$A:$J, $B$4, FALSE), TEXT(A66, "aaa"))</f>
        <v>木</v>
      </c>
      <c r="C66" s="54">
        <f>IFERROR(VLOOKUP($A66, ワクチン医療従事者等!$A:$J, $C$4, FALSE), 0)</f>
        <v>0</v>
      </c>
      <c r="D66" s="54">
        <f>IFERROR(VLOOKUP($A66, ワクチン医療従事者等!$A:$J, $D$4, FALSE), 0)</f>
        <v>0</v>
      </c>
      <c r="E66" s="54">
        <f>IFERROR(VLOOKUP($A66, ワクチン医療従事者等!$A:$J, $E$4, FALSE), 0)</f>
        <v>0</v>
      </c>
      <c r="F66" s="54">
        <f>IFERROR(VLOOKUP($A66, ワクチン医療従事者等!$A:$J, $F$4, FALSE), 0)</f>
        <v>0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0</v>
      </c>
      <c r="I66" s="55">
        <f>IFERROR(VLOOKUP($A66, ワクチン高齢者等!$A:$G, I$4, FALSE), 0)</f>
        <v>0</v>
      </c>
      <c r="J66" s="55">
        <f>IFERROR(VLOOKUP($A66, ワクチン高齢者等!$A:$G, J$4, FALSE), 0)</f>
        <v>0</v>
      </c>
      <c r="K66" s="55">
        <f>IFERROR(VLOOKUP($A66, ワクチン高齢者等!$A:$G, K$4, FALSE), 0)</f>
        <v>0</v>
      </c>
      <c r="L66" s="55">
        <f>IFERROR(VLOOKUP($A66, ワクチン高齢者等!$A:$G, L$4, FALSE), 0)</f>
        <v>0</v>
      </c>
      <c r="M66" s="57">
        <f t="shared" si="2"/>
        <v>44357</v>
      </c>
      <c r="N66" s="56">
        <f t="shared" si="0"/>
        <v>0</v>
      </c>
      <c r="O66" s="56">
        <f t="shared" si="1"/>
        <v>0</v>
      </c>
    </row>
    <row r="67" spans="1:15" x14ac:dyDescent="0.55000000000000004">
      <c r="A67" s="99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2"/>
        <v>44358</v>
      </c>
      <c r="N67" s="56">
        <f t="shared" si="0"/>
        <v>0</v>
      </c>
      <c r="O67" s="56">
        <f t="shared" si="1"/>
        <v>0</v>
      </c>
    </row>
    <row r="68" spans="1:15" x14ac:dyDescent="0.55000000000000004">
      <c r="A68" s="9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2"/>
        <v>44359</v>
      </c>
      <c r="N68" s="56">
        <f t="shared" si="0"/>
        <v>0</v>
      </c>
      <c r="O68" s="56">
        <f t="shared" si="1"/>
        <v>0</v>
      </c>
    </row>
    <row r="69" spans="1:15" x14ac:dyDescent="0.55000000000000004">
      <c r="A69" s="9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2"/>
        <v>44360</v>
      </c>
      <c r="N69" s="56">
        <f t="shared" si="0"/>
        <v>0</v>
      </c>
      <c r="O69" s="56">
        <f t="shared" si="1"/>
        <v>0</v>
      </c>
    </row>
    <row r="70" spans="1:15" x14ac:dyDescent="0.55000000000000004">
      <c r="A70" s="99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2"/>
        <v>44361</v>
      </c>
      <c r="N70" s="56">
        <f t="shared" si="0"/>
        <v>0</v>
      </c>
      <c r="O70" s="56">
        <f t="shared" si="1"/>
        <v>0</v>
      </c>
    </row>
    <row r="71" spans="1:15" x14ac:dyDescent="0.55000000000000004">
      <c r="A71" s="99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2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9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9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9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9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9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9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9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9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9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9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9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9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9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9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9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9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9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9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9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9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9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9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9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9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9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9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9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9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9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9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9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9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9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9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9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9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9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9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9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9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9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9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9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9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9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9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9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9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9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9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9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9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9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9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9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9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9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9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9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9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9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9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9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9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9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9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9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9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9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9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9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9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9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9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9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9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9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9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9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9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9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9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9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9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9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9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9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9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9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9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9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9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9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9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9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9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9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9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9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9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9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9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9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9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9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9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9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9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9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9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9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9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9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9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9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9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9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9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9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9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9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9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9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9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9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9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9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9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9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9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9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9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9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9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9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9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9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9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9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9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9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9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9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9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9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9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9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9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9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9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9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9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9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9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9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9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9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9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9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9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9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9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9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9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9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9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9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9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9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9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9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9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9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9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9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9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9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9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9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9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9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9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9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9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9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9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9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9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9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9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9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9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9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9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9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9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9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9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9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44356</v>
      </c>
      <c r="B3" s="26" t="s">
        <v>153</v>
      </c>
      <c r="C3" s="26">
        <f>IF(D21="", "", D21)</f>
        <v>762613</v>
      </c>
      <c r="D3" s="26">
        <f>IF(C21="", "", C21)</f>
        <v>14388757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37068</v>
      </c>
      <c r="I3" s="26" t="str">
        <f t="shared" si="1"/>
        <v/>
      </c>
      <c r="J3" s="26">
        <f t="shared" si="1"/>
        <v>1055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710871</v>
      </c>
      <c r="N3" s="26">
        <f t="shared" si="2"/>
        <v>12739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44356</v>
      </c>
      <c r="B4" s="26" t="s">
        <v>154</v>
      </c>
      <c r="C4" s="26">
        <f>IF(D22="", "", D22)</f>
        <v>2991</v>
      </c>
      <c r="D4" s="26">
        <f>IF(C22="", "", C22)</f>
        <v>716940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2921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9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3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14388757</v>
      </c>
      <c r="D12" s="49">
        <v>762613</v>
      </c>
      <c r="E12" s="49">
        <v>37068</v>
      </c>
      <c r="F12" s="49">
        <v>1055</v>
      </c>
      <c r="G12" s="49">
        <v>710871</v>
      </c>
      <c r="H12" s="49">
        <v>12739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716940</v>
      </c>
      <c r="D13" s="49">
        <v>2991</v>
      </c>
      <c r="E13" s="49">
        <v>66</v>
      </c>
      <c r="F13" s="49">
        <v>0</v>
      </c>
      <c r="G13" s="49">
        <v>2921</v>
      </c>
      <c r="H13" s="49">
        <v>4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15106526</v>
      </c>
      <c r="D15" s="48">
        <f t="shared" si="3"/>
        <v>765619</v>
      </c>
      <c r="E15" s="48">
        <f t="shared" si="3"/>
        <v>37134</v>
      </c>
      <c r="F15" s="48">
        <f t="shared" si="3"/>
        <v>1055</v>
      </c>
      <c r="G15" s="48">
        <f t="shared" si="3"/>
        <v>713807</v>
      </c>
      <c r="H15" s="48">
        <f t="shared" si="3"/>
        <v>12743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3"/>
      <c r="E18" s="107" t="s">
        <v>169</v>
      </c>
      <c r="F18" s="113"/>
      <c r="G18" s="113"/>
      <c r="H18" s="107" t="s">
        <v>170</v>
      </c>
      <c r="I18" s="113"/>
      <c r="J18" s="113"/>
      <c r="K18" s="113"/>
      <c r="L18" s="113"/>
      <c r="M18" s="113"/>
      <c r="N18" s="113"/>
      <c r="O18" s="113"/>
      <c r="P18" s="113"/>
    </row>
    <row r="19" spans="1:16" x14ac:dyDescent="0.55000000000000004">
      <c r="C19" s="113"/>
      <c r="D19" s="113"/>
      <c r="E19" s="113"/>
      <c r="F19" s="113"/>
      <c r="G19" s="113"/>
      <c r="H19" s="107" t="s">
        <v>158</v>
      </c>
      <c r="I19" s="113"/>
      <c r="J19" s="113"/>
      <c r="K19" s="113"/>
      <c r="L19" s="113"/>
      <c r="M19" s="113"/>
      <c r="N19" s="113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3"/>
      <c r="P20" s="113"/>
    </row>
    <row r="21" spans="1:16" x14ac:dyDescent="0.55000000000000004">
      <c r="B21" s="26" t="s">
        <v>166</v>
      </c>
      <c r="C21" s="28">
        <f t="shared" ref="C21:D23" si="4">C12</f>
        <v>14388757</v>
      </c>
      <c r="D21" s="28">
        <f t="shared" si="4"/>
        <v>762613</v>
      </c>
      <c r="E21" s="3"/>
      <c r="F21" s="3"/>
      <c r="G21" s="3"/>
      <c r="H21" s="3"/>
      <c r="I21" s="28">
        <f>E12</f>
        <v>37068</v>
      </c>
      <c r="J21" s="3"/>
      <c r="K21" s="28">
        <f>F12</f>
        <v>1055</v>
      </c>
      <c r="L21" s="3"/>
      <c r="M21" s="3"/>
      <c r="N21" s="16">
        <f>G21</f>
        <v>0</v>
      </c>
      <c r="O21" s="28">
        <f t="shared" ref="O21:P23" si="5">G12</f>
        <v>710871</v>
      </c>
      <c r="P21" s="28">
        <f t="shared" si="5"/>
        <v>12739</v>
      </c>
    </row>
    <row r="22" spans="1:16" x14ac:dyDescent="0.55000000000000004">
      <c r="B22" s="26" t="s">
        <v>167</v>
      </c>
      <c r="C22" s="28">
        <f t="shared" si="4"/>
        <v>716940</v>
      </c>
      <c r="D22" s="28">
        <f t="shared" si="4"/>
        <v>2991</v>
      </c>
      <c r="E22" s="3"/>
      <c r="F22" s="3"/>
      <c r="G22" s="3"/>
      <c r="H22" s="3"/>
      <c r="I22" s="28">
        <f>E13</f>
        <v>66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2921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15106526</v>
      </c>
      <c r="D24" s="26">
        <f t="shared" si="6"/>
        <v>765619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37134</v>
      </c>
      <c r="J24" s="26">
        <f t="shared" si="6"/>
        <v>0</v>
      </c>
      <c r="K24" s="26">
        <f t="shared" si="6"/>
        <v>1055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713807</v>
      </c>
      <c r="P24" s="26">
        <f t="shared" si="6"/>
        <v>12743</v>
      </c>
    </row>
    <row r="26" spans="1:16" x14ac:dyDescent="0.55000000000000004">
      <c r="F26" s="107" t="s">
        <v>278</v>
      </c>
      <c r="G26" s="113"/>
      <c r="H26" s="113"/>
      <c r="I26" s="113"/>
      <c r="J26" s="113"/>
      <c r="K26" s="113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topLeftCell="A16"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8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44355</v>
      </c>
      <c r="C5" s="30" t="s">
        <v>7</v>
      </c>
      <c r="D5" s="40">
        <f>IFERROR(INT(TRIM(SUBSTITUTE(VLOOKUP($A5&amp;"*",各都道府県の状況!$A:$I,D$3,FALSE), "※5", ""))), "")</f>
        <v>39759</v>
      </c>
      <c r="E5" s="40">
        <f>IFERROR(INT(TRIM(SUBSTITUTE(VLOOKUP($A5&amp;"*",各都道府県の状況!$A:$I,E$3,FALSE), "※5", ""))), "")</f>
        <v>714240</v>
      </c>
      <c r="F5" s="40">
        <f>IFERROR(INT(TRIM(SUBSTITUTE(VLOOKUP($A5&amp;"*",各都道府県の状況!$A:$I,F$3,FALSE), "※5", ""))), "")</f>
        <v>33003</v>
      </c>
      <c r="G5" s="40">
        <f>IFERROR(INT(TRIM(SUBSTITUTE(VLOOKUP($A5&amp;"*",各都道府県の状況!$A:$I,G$3,FALSE), "※5", ""))), "")</f>
        <v>1225</v>
      </c>
      <c r="H5" s="40">
        <f>IFERROR(INT(TRIM(SUBSTITUTE(VLOOKUP($A5&amp;"*",各都道府県の状況!$A:$I,H$3,FALSE), "※5", ""))), "")</f>
        <v>5747</v>
      </c>
      <c r="I5" s="40">
        <f>IFERROR(INT(TRIM(SUBSTITUTE(VLOOKUP($A5&amp;"*",各都道府県の状況!$A:$I,I$3,FALSE), "※5", ""))), "")</f>
        <v>39</v>
      </c>
      <c r="J5" s="2"/>
    </row>
    <row r="6" spans="1:10" x14ac:dyDescent="0.55000000000000004">
      <c r="A6" s="12" t="s">
        <v>182</v>
      </c>
      <c r="B6" s="13">
        <f t="shared" si="0"/>
        <v>44355</v>
      </c>
      <c r="C6" s="30" t="s">
        <v>11</v>
      </c>
      <c r="D6" s="40">
        <f>IFERROR(INT(TRIM(SUBSTITUTE(VLOOKUP($A6&amp;"*",各都道府県の状況!$A:$I,D$3,FALSE), "※5", ""))), "")</f>
        <v>2436</v>
      </c>
      <c r="E6" s="40">
        <f>IFERROR(INT(TRIM(SUBSTITUTE(VLOOKUP($A6&amp;"*",各都道府県の状況!$A:$I,E$3,FALSE), "※5", ""))), "")</f>
        <v>46908</v>
      </c>
      <c r="F6" s="40">
        <f>IFERROR(INT(TRIM(SUBSTITUTE(VLOOKUP($A6&amp;"*",各都道府県の状況!$A:$I,F$3,FALSE), "※5", ""))), "")</f>
        <v>2275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131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44355</v>
      </c>
      <c r="C7" s="30" t="s">
        <v>12</v>
      </c>
      <c r="D7" s="40">
        <f>IFERROR(INT(TRIM(SUBSTITUTE(VLOOKUP($A7&amp;"*",各都道府県の状況!$A:$I,D$3,FALSE), "※5", ""))), "")</f>
        <v>1516</v>
      </c>
      <c r="E7" s="40">
        <f>IFERROR(INT(TRIM(SUBSTITUTE(VLOOKUP($A7&amp;"*",各都道府県の状況!$A:$I,E$3,FALSE), "※5", ""))), "")</f>
        <v>77907</v>
      </c>
      <c r="F7" s="40">
        <f>IFERROR(INT(TRIM(SUBSTITUTE(VLOOKUP($A7&amp;"*",各都道府県の状況!$A:$I,F$3,FALSE), "※5", ""))), "")</f>
        <v>1380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44355</v>
      </c>
      <c r="C8" s="30" t="s">
        <v>13</v>
      </c>
      <c r="D8" s="40">
        <f>IFERROR(INT(TRIM(SUBSTITUTE(VLOOKUP($A8&amp;"*",各都道府県の状況!$A:$I,D$3,FALSE), "※5", ""))), "")</f>
        <v>8986</v>
      </c>
      <c r="E8" s="40">
        <f>IFERROR(INT(TRIM(SUBSTITUTE(VLOOKUP($A8&amp;"*",各都道府県の状況!$A:$I,E$3,FALSE), "※5", ""))), "")</f>
        <v>148342</v>
      </c>
      <c r="F8" s="40">
        <f>IFERROR(INT(TRIM(SUBSTITUTE(VLOOKUP($A8&amp;"*",各都道府県の状況!$A:$I,F$3,FALSE), "※5", ""))), "")</f>
        <v>8717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179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44355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14010</v>
      </c>
      <c r="F9" s="40">
        <f>IFERROR(INT(TRIM(SUBSTITUTE(VLOOKUP($A9&amp;"*",各都道府県の状況!$A:$I,F$3,FALSE), "※5", ""))), "")</f>
        <v>723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19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44355</v>
      </c>
      <c r="C10" s="30" t="s">
        <v>15</v>
      </c>
      <c r="D10" s="40">
        <f>IFERROR(INT(TRIM(SUBSTITUTE(VLOOKUP($A10&amp;"*",各都道府県の状況!$A:$I,D$3,FALSE), "※5", ""))), "")</f>
        <v>2000</v>
      </c>
      <c r="E10" s="40">
        <f>IFERROR(INT(TRIM(SUBSTITUTE(VLOOKUP($A10&amp;"*",各都道府県の状況!$A:$I,E$3,FALSE), "※5", ""))), "")</f>
        <v>61390</v>
      </c>
      <c r="F10" s="40">
        <f>IFERROR(INT(TRIM(SUBSTITUTE(VLOOKUP($A10&amp;"*",各都道府県の状況!$A:$I,F$3,FALSE), "※5", ""))), "")</f>
        <v>1868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87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44355</v>
      </c>
      <c r="C11" s="30" t="s">
        <v>16</v>
      </c>
      <c r="D11" s="40">
        <f>IFERROR(INT(TRIM(SUBSTITUTE(VLOOKUP($A11&amp;"*",各都道府県の状況!$A:$I,D$3,FALSE), "※5", ""))), "")</f>
        <v>4662</v>
      </c>
      <c r="E11" s="40">
        <f>IFERROR(INT(TRIM(SUBSTITUTE(VLOOKUP($A11&amp;"*",各都道府県の状況!$A:$I,E$3,FALSE), "※5", ""))), "")</f>
        <v>253131</v>
      </c>
      <c r="F11" s="40">
        <f>IFERROR(INT(TRIM(SUBSTITUTE(VLOOKUP($A11&amp;"*",各都道府県の状況!$A:$I,F$3,FALSE), "※5", ""))), "")</f>
        <v>4357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152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44355</v>
      </c>
      <c r="C12" s="30" t="s">
        <v>17</v>
      </c>
      <c r="D12" s="40">
        <f>IFERROR(INT(TRIM(SUBSTITUTE(VLOOKUP($A12&amp;"*",各都道府県の状況!$A:$I,D$3,FALSE), "※5", ""))), "")</f>
        <v>9963</v>
      </c>
      <c r="E12" s="40">
        <f>IFERROR(INT(TRIM(SUBSTITUTE(VLOOKUP($A12&amp;"*",各都道府県の状況!$A:$I,E$3,FALSE), "※5", ""))), "")</f>
        <v>32844</v>
      </c>
      <c r="F12" s="40">
        <f>IFERROR(INT(TRIM(SUBSTITUTE(VLOOKUP($A12&amp;"*",各都道府県の状況!$A:$I,F$3,FALSE), "※5", ""))), "")</f>
        <v>9517</v>
      </c>
      <c r="G12" s="40">
        <f>IFERROR(INT(TRIM(SUBSTITUTE(VLOOKUP($A12&amp;"*",各都道府県の状況!$A:$I,G$3,FALSE), "※5", ""))), "")</f>
        <v>155</v>
      </c>
      <c r="H12" s="40">
        <f>IFERROR(INT(TRIM(SUBSTITUTE(VLOOKUP($A12&amp;"*",各都道府県の状況!$A:$I,H$3,FALSE), "※5", ""))), "")</f>
        <v>291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44355</v>
      </c>
      <c r="C13" s="30" t="s">
        <v>18</v>
      </c>
      <c r="D13" s="40">
        <f>IFERROR(INT(TRIM(SUBSTITUTE(VLOOKUP($A13&amp;"*",各都道府県の状況!$A:$I,D$3,FALSE), "※5", ""))), "")</f>
        <v>6537</v>
      </c>
      <c r="E13" s="40">
        <f>IFERROR(INT(TRIM(SUBSTITUTE(VLOOKUP($A13&amp;"*",各都道府県の状況!$A:$I,E$3,FALSE), "※5", ""))), "")</f>
        <v>268857</v>
      </c>
      <c r="F13" s="40">
        <f>IFERROR(INT(TRIM(SUBSTITUTE(VLOOKUP($A13&amp;"*",各都道府県の状況!$A:$I,F$3,FALSE), "※5", ""))), "")</f>
        <v>6218</v>
      </c>
      <c r="G13" s="40">
        <f>IFERROR(INT(TRIM(SUBSTITUTE(VLOOKUP($A13&amp;"*",各都道府県の状況!$A:$I,G$3,FALSE), "※5", ""))), "")</f>
        <v>79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44355</v>
      </c>
      <c r="C14" s="30" t="s">
        <v>19</v>
      </c>
      <c r="D14" s="40">
        <f>IFERROR(INT(TRIM(SUBSTITUTE(VLOOKUP($A14&amp;"*",各都道府県の状況!$A:$I,D$3,FALSE), "※5", ""))), "")</f>
        <v>7934</v>
      </c>
      <c r="E14" s="40">
        <f>IFERROR(INT(TRIM(SUBSTITUTE(VLOOKUP($A14&amp;"*",各都道府県の状況!$A:$I,E$3,FALSE), "※5", ""))), "")</f>
        <v>180183</v>
      </c>
      <c r="F14" s="40">
        <f>IFERROR(INT(TRIM(SUBSTITUTE(VLOOKUP($A14&amp;"*",各都道府県の状況!$A:$I,F$3,FALSE), "※5", ""))), "")</f>
        <v>7591</v>
      </c>
      <c r="G14" s="40">
        <f>IFERROR(INT(TRIM(SUBSTITUTE(VLOOKUP($A14&amp;"*",各都道府県の状況!$A:$I,G$3,FALSE), "※5", ""))), "")</f>
        <v>146</v>
      </c>
      <c r="H14" s="40">
        <f>IFERROR(INT(TRIM(SUBSTITUTE(VLOOKUP($A14&amp;"*",各都道府県の状況!$A:$I,H$3,FALSE), "※5", ""))), "")</f>
        <v>197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44355</v>
      </c>
      <c r="C15" s="30" t="s">
        <v>20</v>
      </c>
      <c r="D15" s="40">
        <f>IFERROR(INT(TRIM(SUBSTITUTE(VLOOKUP($A15&amp;"*",各都道府県の状況!$A:$I,D$3,FALSE), "※5", ""))), "")</f>
        <v>44574</v>
      </c>
      <c r="E15" s="40">
        <f>IFERROR(INT(TRIM(SUBSTITUTE(VLOOKUP($A15&amp;"*",各都道府県の状況!$A:$I,E$3,FALSE), "※5", ""))), "")</f>
        <v>904088</v>
      </c>
      <c r="F15" s="40">
        <f>IFERROR(INT(TRIM(SUBSTITUTE(VLOOKUP($A15&amp;"*",各都道府県の状況!$A:$I,F$3,FALSE), "※5", ""))), "")</f>
        <v>42581</v>
      </c>
      <c r="G15" s="40">
        <f>IFERROR(INT(TRIM(SUBSTITUTE(VLOOKUP($A15&amp;"*",各都道府県の状況!$A:$I,G$3,FALSE), "※5", ""))), "")</f>
        <v>805</v>
      </c>
      <c r="H15" s="40">
        <f>IFERROR(INT(TRIM(SUBSTITUTE(VLOOKUP($A15&amp;"*",各都道府県の状況!$A:$I,H$3,FALSE), "※5", ""))), "")</f>
        <v>1188</v>
      </c>
      <c r="I15" s="40">
        <f>IFERROR(INT(TRIM(SUBSTITUTE(VLOOKUP($A15&amp;"*",各都道府県の状況!$A:$I,I$3,FALSE), "※5", ""))), "")</f>
        <v>40</v>
      </c>
    </row>
    <row r="16" spans="1:10" x14ac:dyDescent="0.55000000000000004">
      <c r="A16" s="12" t="s">
        <v>192</v>
      </c>
      <c r="B16" s="13">
        <f t="shared" si="0"/>
        <v>44355</v>
      </c>
      <c r="C16" s="30" t="s">
        <v>21</v>
      </c>
      <c r="D16" s="40">
        <f>IFERROR(INT(TRIM(SUBSTITUTE(VLOOKUP($A16&amp;"*",各都道府県の状況!$A:$I,D$3,FALSE), "※5", ""))), "")</f>
        <v>37899</v>
      </c>
      <c r="E16" s="40">
        <f>IFERROR(INT(TRIM(SUBSTITUTE(VLOOKUP($A16&amp;"*",各都道府県の状況!$A:$I,E$3,FALSE), "※5", ""))), "")</f>
        <v>633625</v>
      </c>
      <c r="F16" s="40">
        <f>IFERROR(INT(TRIM(SUBSTITUTE(VLOOKUP($A16&amp;"*",各都道府県の状況!$A:$I,F$3,FALSE), "※5", ""))), "")</f>
        <v>36289</v>
      </c>
      <c r="G16" s="40">
        <f>IFERROR(INT(TRIM(SUBSTITUTE(VLOOKUP($A16&amp;"*",各都道府県の状況!$A:$I,G$3,FALSE), "※5", ""))), "")</f>
        <v>692</v>
      </c>
      <c r="H16" s="40">
        <f>IFERROR(INT(TRIM(SUBSTITUTE(VLOOKUP($A16&amp;"*",各都道府県の状況!$A:$I,H$3,FALSE), "※5", ""))), "")</f>
        <v>918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44355</v>
      </c>
      <c r="C17" s="30" t="s">
        <v>22</v>
      </c>
      <c r="D17" s="40">
        <f>IFERROR(INT(TRIM(SUBSTITUTE(VLOOKUP($A17&amp;"*",各都道府県の状況!$A:$I,D$3,FALSE), "※5", ""))), "")</f>
        <v>164284</v>
      </c>
      <c r="E17" s="40">
        <f>IFERROR(INT(TRIM(SUBSTITUTE(VLOOKUP($A17&amp;"*",各都道府県の状況!$A:$I,E$3,FALSE), "※5", ""))), "")</f>
        <v>2347452</v>
      </c>
      <c r="F17" s="40">
        <f>IFERROR(INT(TRIM(SUBSTITUTE(VLOOKUP($A17&amp;"*",各都道府県の状況!$A:$I,F$3,FALSE), "※5", ""))), "")</f>
        <v>158392</v>
      </c>
      <c r="G17" s="40">
        <f>IFERROR(INT(TRIM(SUBSTITUTE(VLOOKUP($A17&amp;"*",各都道府県の状況!$A:$I,G$3,FALSE), "※5", ""))), "")</f>
        <v>2121</v>
      </c>
      <c r="H17" s="40">
        <f>IFERROR(INT(TRIM(SUBSTITUTE(VLOOKUP($A17&amp;"*",各都道府県の状況!$A:$I,H$3,FALSE), "※5", ""))), "")</f>
        <v>3771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44355</v>
      </c>
      <c r="C18" s="30" t="s">
        <v>23</v>
      </c>
      <c r="D18" s="40">
        <f>IFERROR(INT(TRIM(SUBSTITUTE(VLOOKUP($A18&amp;"*",各都道府県の状況!$A:$I,D$3,FALSE), "※5", ""))), "")</f>
        <v>63167</v>
      </c>
      <c r="E18" s="40">
        <f>IFERROR(INT(TRIM(SUBSTITUTE(VLOOKUP($A18&amp;"*",各都道府県の状況!$A:$I,E$3,FALSE), "※5", ""))), "")</f>
        <v>959267</v>
      </c>
      <c r="F18" s="40">
        <f>IFERROR(INT(TRIM(SUBSTITUTE(VLOOKUP($A18&amp;"*",各都道府県の状況!$A:$I,F$3,FALSE), "※5", ""))), "")</f>
        <v>60418</v>
      </c>
      <c r="G18" s="40">
        <f>IFERROR(INT(TRIM(SUBSTITUTE(VLOOKUP($A18&amp;"*",各都道府県の状況!$A:$I,G$3,FALSE), "※5", ""))), "")</f>
        <v>913</v>
      </c>
      <c r="H18" s="40">
        <f>IFERROR(INT(TRIM(SUBSTITUTE(VLOOKUP($A18&amp;"*",各都道府県の状況!$A:$I,H$3,FALSE), "※5", ""))), "")</f>
        <v>1836</v>
      </c>
      <c r="I18" s="40">
        <f>IFERROR(INT(TRIM(SUBSTITUTE(VLOOKUP($A18&amp;"*",各都道府県の状況!$A:$I,I$3,FALSE), "※5", ""))), "")</f>
        <v>60</v>
      </c>
    </row>
    <row r="19" spans="1:9" x14ac:dyDescent="0.55000000000000004">
      <c r="A19" s="12" t="s">
        <v>195</v>
      </c>
      <c r="B19" s="13">
        <f t="shared" si="0"/>
        <v>44355</v>
      </c>
      <c r="C19" s="30" t="s">
        <v>24</v>
      </c>
      <c r="D19" s="40">
        <f>IFERROR(INT(TRIM(SUBSTITUTE(VLOOKUP($A19&amp;"*",各都道府県の状況!$A:$I,D$3,FALSE), "※5", ""))), "")</f>
        <v>3305</v>
      </c>
      <c r="E19" s="40">
        <f>IFERROR(INT(TRIM(SUBSTITUTE(VLOOKUP($A19&amp;"*",各都道府県の状況!$A:$I,E$3,FALSE), "※5", ""))), "")</f>
        <v>151272</v>
      </c>
      <c r="F19" s="40">
        <f>IFERROR(INT(TRIM(SUBSTITUTE(VLOOKUP($A19&amp;"*",各都道府県の状況!$A:$I,F$3,FALSE), "※5", ""))), "")</f>
        <v>3090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175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44355</v>
      </c>
      <c r="C20" s="30" t="s">
        <v>25</v>
      </c>
      <c r="D20" s="40">
        <f>IFERROR(INT(TRIM(SUBSTITUTE(VLOOKUP($A20&amp;"*",各都道府県の状況!$A:$I,D$3,FALSE), "※5", ""))), "")</f>
        <v>1936</v>
      </c>
      <c r="E20" s="40">
        <f>IFERROR(INT(TRIM(SUBSTITUTE(VLOOKUP($A20&amp;"*",各都道府県の状況!$A:$I,E$3,FALSE), "※5", ""))), "")</f>
        <v>67184</v>
      </c>
      <c r="F20" s="40">
        <f>IFERROR(INT(TRIM(SUBSTITUTE(VLOOKUP($A20&amp;"*",各都道府県の状況!$A:$I,F$3,FALSE), "※5", ""))), "")</f>
        <v>1775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124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44355</v>
      </c>
      <c r="C21" s="30" t="s">
        <v>26</v>
      </c>
      <c r="D21" s="40">
        <f>IFERROR(INT(TRIM(SUBSTITUTE(VLOOKUP($A21&amp;"*",各都道府県の状況!$A:$I,D$3,FALSE), "※5", ""))), "")</f>
        <v>3851</v>
      </c>
      <c r="E21" s="40">
        <f>IFERROR(INT(TRIM(SUBSTITUTE(VLOOKUP($A21&amp;"*",各都道府県の状況!$A:$I,E$3,FALSE), "※5", ""))), "")</f>
        <v>102281</v>
      </c>
      <c r="F21" s="40">
        <f>IFERROR(INT(TRIM(SUBSTITUTE(VLOOKUP($A21&amp;"*",各都道府県の状況!$A:$I,F$3,FALSE), "※5", ""))), "")</f>
        <v>3529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210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44355</v>
      </c>
      <c r="C22" s="30" t="s">
        <v>27</v>
      </c>
      <c r="D22" s="40">
        <f>IFERROR(INT(TRIM(SUBSTITUTE(VLOOKUP($A22&amp;"*",各都道府県の状況!$A:$I,D$3,FALSE), "※5", ""))), "")</f>
        <v>1055</v>
      </c>
      <c r="E22" s="40">
        <f>IFERROR(INT(TRIM(SUBSTITUTE(VLOOKUP($A22&amp;"*",各都道府県の状況!$A:$I,E$3,FALSE), "※5", ""))), "")</f>
        <v>60805</v>
      </c>
      <c r="F22" s="40">
        <f>IFERROR(INT(TRIM(SUBSTITUTE(VLOOKUP($A22&amp;"*",各都道府県の状況!$A:$I,F$3,FALSE), "※5", ""))), "")</f>
        <v>1000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44355</v>
      </c>
      <c r="C23" s="30" t="s">
        <v>28</v>
      </c>
      <c r="D23" s="40">
        <f>IFERROR(INT(TRIM(SUBSTITUTE(VLOOKUP($A23&amp;"*",各都道府県の状況!$A:$I,D$3,FALSE), "※5", ""))), "")</f>
        <v>1684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1506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158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44355</v>
      </c>
      <c r="C24" s="30" t="s">
        <v>29</v>
      </c>
      <c r="D24" s="40">
        <f>IFERROR(INT(TRIM(SUBSTITUTE(VLOOKUP($A24&amp;"*",各都道府県の状況!$A:$I,D$3,FALSE), "※5", ""))), "")</f>
        <v>4886</v>
      </c>
      <c r="E24" s="40">
        <f>IFERROR(INT(TRIM(SUBSTITUTE(VLOOKUP($A24&amp;"*",各都道府県の状況!$A:$I,E$3,FALSE), "※5", ""))), "")</f>
        <v>187215</v>
      </c>
      <c r="F24" s="40">
        <f>IFERROR(INT(TRIM(SUBSTITUTE(VLOOKUP($A24&amp;"*",各都道府県の状況!$A:$I,F$3,FALSE), "※5", ""))), "")</f>
        <v>4720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150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44355</v>
      </c>
      <c r="C25" s="30" t="s">
        <v>30</v>
      </c>
      <c r="D25" s="40">
        <f>IFERROR(INT(TRIM(SUBSTITUTE(VLOOKUP($A25&amp;"*",各都道府県の状況!$A:$I,D$3,FALSE), "※5", ""))), "")</f>
        <v>9156</v>
      </c>
      <c r="E25" s="40">
        <f>IFERROR(INT(TRIM(SUBSTITUTE(VLOOKUP($A25&amp;"*",各都道府県の状況!$A:$I,E$3,FALSE), "※5", ""))), "")</f>
        <v>249584</v>
      </c>
      <c r="F25" s="40">
        <f>IFERROR(INT(TRIM(SUBSTITUTE(VLOOKUP($A25&amp;"*",各都道府県の状況!$A:$I,F$3,FALSE), "※5", ""))), "")</f>
        <v>8451</v>
      </c>
      <c r="G25" s="40">
        <f>IFERROR(INT(TRIM(SUBSTITUTE(VLOOKUP($A25&amp;"*",各都道府県の状況!$A:$I,G$3,FALSE), "※5", ""))), "")</f>
        <v>171</v>
      </c>
      <c r="H25" s="40">
        <f>IFERROR(INT(TRIM(SUBSTITUTE(VLOOKUP($A25&amp;"*",各都道府県の状況!$A:$I,H$3,FALSE), "※5", ""))), "")</f>
        <v>534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44355</v>
      </c>
      <c r="C26" s="30" t="s">
        <v>31</v>
      </c>
      <c r="D26" s="40">
        <f>IFERROR(INT(TRIM(SUBSTITUTE(VLOOKUP($A26&amp;"*",各都道府県の状況!$A:$I,D$3,FALSE), "※5", ""))), "")</f>
        <v>8683</v>
      </c>
      <c r="E26" s="40">
        <f>IFERROR(INT(TRIM(SUBSTITUTE(VLOOKUP($A26&amp;"*",各都道府県の状況!$A:$I,E$3,FALSE), "※5", ""))), "")</f>
        <v>368461</v>
      </c>
      <c r="F26" s="40">
        <f>IFERROR(INT(TRIM(SUBSTITUTE(VLOOKUP($A26&amp;"*",各都道府県の状況!$A:$I,F$3,FALSE), "※5", ""))), "")</f>
        <v>8093</v>
      </c>
      <c r="G26" s="40">
        <f>IFERROR(INT(TRIM(SUBSTITUTE(VLOOKUP($A26&amp;"*",各都道府県の状況!$A:$I,G$3,FALSE), "※5", ""))), "")</f>
        <v>141</v>
      </c>
      <c r="H26" s="40">
        <f>IFERROR(INT(TRIM(SUBSTITUTE(VLOOKUP($A26&amp;"*",各都道府県の状況!$A:$I,H$3,FALSE), "※5", ""))), "")</f>
        <v>449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44355</v>
      </c>
      <c r="C27" s="30" t="s">
        <v>32</v>
      </c>
      <c r="D27" s="40">
        <f>IFERROR(INT(TRIM(SUBSTITUTE(VLOOKUP($A27&amp;"*",各都道府県の状況!$A:$I,D$3,FALSE), "※5", ""))), "")</f>
        <v>48860</v>
      </c>
      <c r="E27" s="40">
        <f>IFERROR(INT(TRIM(SUBSTITUTE(VLOOKUP($A27&amp;"*",各都道府県の状況!$A:$I,E$3,FALSE), "※5", ""))), "")</f>
        <v>746876</v>
      </c>
      <c r="F27" s="40">
        <f>IFERROR(INT(TRIM(SUBSTITUTE(VLOOKUP($A27&amp;"*",各都道府県の状況!$A:$I,F$3,FALSE), "※5", ""))), "")</f>
        <v>44406</v>
      </c>
      <c r="G27" s="40">
        <f>IFERROR(INT(TRIM(SUBSTITUTE(VLOOKUP($A27&amp;"*",各都道府県の状況!$A:$I,G$3,FALSE), "※5", ""))), "")</f>
        <v>851</v>
      </c>
      <c r="H27" s="40">
        <f>IFERROR(INT(TRIM(SUBSTITUTE(VLOOKUP($A27&amp;"*",各都道府県の状況!$A:$I,H$3,FALSE), "※5", ""))), "")</f>
        <v>3603</v>
      </c>
      <c r="I27" s="40">
        <f>IFERROR(INT(TRIM(SUBSTITUTE(VLOOKUP($A27&amp;"*",各都道府県の状況!$A:$I,I$3,FALSE), "※5", ""))), "")</f>
        <v>85</v>
      </c>
    </row>
    <row r="28" spans="1:9" x14ac:dyDescent="0.55000000000000004">
      <c r="A28" s="12" t="s">
        <v>204</v>
      </c>
      <c r="B28" s="13">
        <f t="shared" si="0"/>
        <v>44355</v>
      </c>
      <c r="C28" s="30" t="s">
        <v>33</v>
      </c>
      <c r="D28" s="40">
        <f>IFERROR(INT(TRIM(SUBSTITUTE(VLOOKUP($A28&amp;"*",各都道府県の状況!$A:$I,D$3,FALSE), "※5", ""))), "")</f>
        <v>5072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4829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270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44355</v>
      </c>
      <c r="C29" s="30" t="s">
        <v>34</v>
      </c>
      <c r="D29" s="40">
        <f>IFERROR(INT(TRIM(SUBSTITUTE(VLOOKUP($A29&amp;"*",各都道府県の状況!$A:$I,D$3,FALSE), "※5", ""))), "")</f>
        <v>5328</v>
      </c>
      <c r="E29" s="40">
        <f>IFERROR(INT(TRIM(SUBSTITUTE(VLOOKUP($A29&amp;"*",各都道府県の状況!$A:$I,E$3,FALSE), "※5", ""))), "")</f>
        <v>136854</v>
      </c>
      <c r="F29" s="40">
        <f>IFERROR(INT(TRIM(SUBSTITUTE(VLOOKUP($A29&amp;"*",各都道府県の状況!$A:$I,F$3,FALSE), "※5", ""))), "")</f>
        <v>4893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353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44355</v>
      </c>
      <c r="C30" s="30" t="s">
        <v>35</v>
      </c>
      <c r="D30" s="40">
        <f>IFERROR(INT(TRIM(SUBSTITUTE(VLOOKUP($A30&amp;"*",各都道府県の状況!$A:$I,D$3,FALSE), "※5", ""))), "")</f>
        <v>16156</v>
      </c>
      <c r="E30" s="40">
        <f>IFERROR(INT(TRIM(SUBSTITUTE(VLOOKUP($A30&amp;"*",各都道府県の状況!$A:$I,E$3,FALSE), "※5", ""))), "")</f>
        <v>261871</v>
      </c>
      <c r="F30" s="40">
        <f>IFERROR(INT(TRIM(SUBSTITUTE(VLOOKUP($A30&amp;"*",各都道府県の状況!$A:$I,F$3,FALSE), "※5", ""))), "")</f>
        <v>15409</v>
      </c>
      <c r="G30" s="40">
        <f>IFERROR(INT(TRIM(SUBSTITUTE(VLOOKUP($A30&amp;"*",各都道府県の状況!$A:$I,G$3,FALSE), "※5", ""))), "")</f>
        <v>223</v>
      </c>
      <c r="H30" s="40">
        <f>IFERROR(INT(TRIM(SUBSTITUTE(VLOOKUP($A30&amp;"*",各都道府県の状況!$A:$I,H$3,FALSE), "※5", ""))), "")</f>
        <v>480</v>
      </c>
      <c r="I30" s="40">
        <f>IFERROR(INT(TRIM(SUBSTITUTE(VLOOKUP($A30&amp;"*",各都道府県の状況!$A:$I,I$3,FALSE), "※5", ""))), "")</f>
        <v>20</v>
      </c>
    </row>
    <row r="31" spans="1:9" x14ac:dyDescent="0.55000000000000004">
      <c r="A31" s="12" t="s">
        <v>207</v>
      </c>
      <c r="B31" s="13">
        <f t="shared" si="0"/>
        <v>44355</v>
      </c>
      <c r="C31" s="30" t="s">
        <v>36</v>
      </c>
      <c r="D31" s="40">
        <f>IFERROR(INT(TRIM(SUBSTITUTE(VLOOKUP($A31&amp;"*",各都道府県の状況!$A:$I,D$3,FALSE), "※5", ""))), "")</f>
        <v>101123</v>
      </c>
      <c r="E31" s="40">
        <f>IFERROR(INT(TRIM(SUBSTITUTE(VLOOKUP($A31&amp;"*",各都道府県の状況!$A:$I,E$3,FALSE), "※5", ""))), "")</f>
        <v>1904431</v>
      </c>
      <c r="F31" s="40">
        <f>IFERROR(INT(TRIM(SUBSTITUTE(VLOOKUP($A31&amp;"*",各都道府県の状況!$A:$I,F$3,FALSE), "※5", ""))), "")</f>
        <v>91014</v>
      </c>
      <c r="G31" s="40">
        <f>IFERROR(INT(TRIM(SUBSTITUTE(VLOOKUP($A31&amp;"*",各都道府県の状況!$A:$I,G$3,FALSE), "※5", ""))), "")</f>
        <v>2457</v>
      </c>
      <c r="H31" s="40">
        <f>IFERROR(INT(TRIM(SUBSTITUTE(VLOOKUP($A31&amp;"*",各都道府県の状況!$A:$I,H$3,FALSE), "※5", ""))), "")</f>
        <v>6740</v>
      </c>
      <c r="I31" s="40">
        <f>IFERROR(INT(TRIM(SUBSTITUTE(VLOOKUP($A31&amp;"*",各都道府県の状況!$A:$I,I$3,FALSE), "※5", ""))), "")</f>
        <v>279</v>
      </c>
    </row>
    <row r="32" spans="1:9" x14ac:dyDescent="0.55000000000000004">
      <c r="A32" s="12" t="s">
        <v>208</v>
      </c>
      <c r="B32" s="13">
        <f t="shared" si="0"/>
        <v>44355</v>
      </c>
      <c r="C32" s="30" t="s">
        <v>37</v>
      </c>
      <c r="D32" s="40">
        <f>IFERROR(INT(TRIM(SUBSTITUTE(VLOOKUP($A32&amp;"*",各都道府県の状況!$A:$I,D$3,FALSE), "※5", ""))), "")</f>
        <v>40225</v>
      </c>
      <c r="E32" s="40">
        <f>IFERROR(INT(TRIM(SUBSTITUTE(VLOOKUP($A32&amp;"*",各都道府県の状況!$A:$I,E$3,FALSE), "※5", ""))), "")</f>
        <v>473087</v>
      </c>
      <c r="F32" s="40">
        <f>IFERROR(INT(TRIM(SUBSTITUTE(VLOOKUP($A32&amp;"*",各都道府県の状況!$A:$I,F$3,FALSE), "※5", ""))), "")</f>
        <v>38027</v>
      </c>
      <c r="G32" s="40">
        <f>IFERROR(INT(TRIM(SUBSTITUTE(VLOOKUP($A32&amp;"*",各都道府県の状況!$A:$I,G$3,FALSE), "※5", ""))), "")</f>
        <v>1237</v>
      </c>
      <c r="H32" s="40">
        <f>IFERROR(INT(TRIM(SUBSTITUTE(VLOOKUP($A32&amp;"*",各都道府県の状況!$A:$I,H$3,FALSE), "※5", ""))), "")</f>
        <v>970</v>
      </c>
      <c r="I32" s="40">
        <f>IFERROR(INT(TRIM(SUBSTITUTE(VLOOKUP($A32&amp;"*",各都道府県の状況!$A:$I,I$3,FALSE), "※5", ""))), "")</f>
        <v>72</v>
      </c>
    </row>
    <row r="33" spans="1:9" x14ac:dyDescent="0.55000000000000004">
      <c r="A33" s="12" t="s">
        <v>209</v>
      </c>
      <c r="B33" s="13">
        <f t="shared" si="0"/>
        <v>44355</v>
      </c>
      <c r="C33" s="30" t="s">
        <v>38</v>
      </c>
      <c r="D33" s="40">
        <f>IFERROR(INT(TRIM(SUBSTITUTE(VLOOKUP($A33&amp;"*",各都道府県の状況!$A:$I,D$3,FALSE), "※5", ""))), "")</f>
        <v>8026</v>
      </c>
      <c r="E33" s="40">
        <f>IFERROR(INT(TRIM(SUBSTITUTE(VLOOKUP($A33&amp;"*",各都道府県の状況!$A:$I,E$3,FALSE), "※5", ""))), "")</f>
        <v>156947</v>
      </c>
      <c r="F33" s="40">
        <f>IFERROR(INT(TRIM(SUBSTITUTE(VLOOKUP($A33&amp;"*",各都道府県の状況!$A:$I,F$3,FALSE), "※5", ""))), "")</f>
        <v>7699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208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44355</v>
      </c>
      <c r="C34" s="30" t="s">
        <v>39</v>
      </c>
      <c r="D34" s="40">
        <f>IFERROR(INT(TRIM(SUBSTITUTE(VLOOKUP($A34&amp;"*",各都道府県の状況!$A:$I,D$3,FALSE), "※5", ""))), "")</f>
        <v>2640</v>
      </c>
      <c r="E34" s="40">
        <f>IFERROR(INT(TRIM(SUBSTITUTE(VLOOKUP($A34&amp;"*",各都道府県の状況!$A:$I,E$3,FALSE), "※5", ""))), "")</f>
        <v>40854</v>
      </c>
      <c r="F34" s="40">
        <f>IFERROR(INT(TRIM(SUBSTITUTE(VLOOKUP($A34&amp;"*",各都道府県の状況!$A:$I,F$3,FALSE), "※5", ""))), "")</f>
        <v>2501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39</v>
      </c>
      <c r="I34" s="40">
        <f>IFERROR(INT(TRIM(SUBSTITUTE(VLOOKUP($A34&amp;"*",各都道府県の状況!$A:$I,I$3,FALSE), "※5", ""))), "")</f>
        <v>11</v>
      </c>
    </row>
    <row r="35" spans="1:9" x14ac:dyDescent="0.55000000000000004">
      <c r="A35" s="12" t="s">
        <v>211</v>
      </c>
      <c r="B35" s="13">
        <f t="shared" si="0"/>
        <v>44355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75015</v>
      </c>
      <c r="F35" s="40">
        <f>IFERROR(INT(TRIM(SUBSTITUTE(VLOOKUP($A35&amp;"*",各都道府県の状況!$A:$I,F$3,FALSE), "※5", ""))), "")</f>
        <v>442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44355</v>
      </c>
      <c r="C36" s="30" t="s">
        <v>41</v>
      </c>
      <c r="D36" s="40">
        <f>IFERROR(INT(TRIM(SUBSTITUTE(VLOOKUP($A36&amp;"*",各都道府県の状況!$A:$I,D$3,FALSE), "※5", ""))), "")</f>
        <v>547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512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35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44355</v>
      </c>
      <c r="C37" s="30" t="s">
        <v>42</v>
      </c>
      <c r="D37" s="40">
        <f>IFERROR(INT(TRIM(SUBSTITUTE(VLOOKUP($A37&amp;"*",各都道府県の状況!$A:$I,D$3,FALSE), "※5", ""))), "")</f>
        <v>7496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114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44355</v>
      </c>
      <c r="C38" s="30" t="s">
        <v>43</v>
      </c>
      <c r="D38" s="40">
        <f>IFERROR(INT(TRIM(SUBSTITUTE(VLOOKUP($A38&amp;"*",各都道府県の状況!$A:$I,D$3,FALSE), "※5", ""))), "")</f>
        <v>11048</v>
      </c>
      <c r="E38" s="40">
        <f>IFERROR(INT(TRIM(SUBSTITUTE(VLOOKUP($A38&amp;"*",各都道府県の状況!$A:$I,E$3,FALSE), "※5", ""))), "")</f>
        <v>513008</v>
      </c>
      <c r="F38" s="40">
        <f>IFERROR(INT(TRIM(SUBSTITUTE(VLOOKUP($A38&amp;"*",各都道府県の状況!$A:$I,F$3,FALSE), "※5", ""))), "")</f>
        <v>10124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537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44355</v>
      </c>
      <c r="C39" s="30" t="s">
        <v>44</v>
      </c>
      <c r="D39" s="40">
        <f>IFERROR(INT(TRIM(SUBSTITUTE(VLOOKUP($A39&amp;"*",各都道府県の状況!$A:$I,D$3,FALSE), "※5", ""))), "")</f>
        <v>3019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2724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226</v>
      </c>
      <c r="I39" s="40">
        <f>IFERROR(INT(TRIM(SUBSTITUTE(VLOOKUP($A39&amp;"*",各都道府県の状況!$A:$I,I$3,FALSE), "※5", ""))), "")</f>
        <v>4</v>
      </c>
    </row>
    <row r="40" spans="1:9" x14ac:dyDescent="0.55000000000000004">
      <c r="A40" s="12" t="s">
        <v>216</v>
      </c>
      <c r="B40" s="13">
        <f t="shared" si="0"/>
        <v>44355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60389</v>
      </c>
      <c r="F40" s="40">
        <f>IFERROR(INT(TRIM(SUBSTITUTE(VLOOKUP($A40&amp;"*",各都道府県の状況!$A:$I,F$3,FALSE), "※5", ""))), "")</f>
        <v>1553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44355</v>
      </c>
      <c r="C41" s="30" t="s">
        <v>46</v>
      </c>
      <c r="D41" s="40">
        <f>IFERROR(INT(TRIM(SUBSTITUTE(VLOOKUP($A41&amp;"*",各都道府県の状況!$A:$I,D$3,FALSE), "※5", ""))), "")</f>
        <v>2042</v>
      </c>
      <c r="E41" s="40">
        <f>IFERROR(INT(TRIM(SUBSTITUTE(VLOOKUP($A41&amp;"*",各都道府県の状況!$A:$I,E$3,FALSE), "※5", ""))), "")</f>
        <v>79728</v>
      </c>
      <c r="F41" s="40">
        <f>IFERROR(INT(TRIM(SUBSTITUTE(VLOOKUP($A41&amp;"*",各都道府県の状況!$A:$I,F$3,FALSE), "※5", ""))), "")</f>
        <v>1942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79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44355</v>
      </c>
      <c r="C42" s="30" t="s">
        <v>47</v>
      </c>
      <c r="D42" s="40">
        <f>IFERROR(INT(TRIM(SUBSTITUTE(VLOOKUP($A42&amp;"*",各都道府県の状況!$A:$I,D$3,FALSE), "※5", ""))), "")</f>
        <v>2732</v>
      </c>
      <c r="E42" s="40">
        <f>IFERROR(INT(TRIM(SUBSTITUTE(VLOOKUP($A42&amp;"*",各都道府県の状況!$A:$I,E$3,FALSE), "※5", ""))), "")</f>
        <v>89562</v>
      </c>
      <c r="F42" s="40">
        <f>IFERROR(INT(TRIM(SUBSTITUTE(VLOOKUP($A42&amp;"*",各都道府県の状況!$A:$I,F$3,FALSE), "※5", ""))), "")</f>
        <v>2617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44355</v>
      </c>
      <c r="C43" s="30" t="s">
        <v>48</v>
      </c>
      <c r="D43" s="40">
        <f>IFERROR(INT(TRIM(SUBSTITUTE(VLOOKUP($A43&amp;"*",各都道府県の状況!$A:$I,D$3,FALSE), "※5", ""))), "")</f>
        <v>1617</v>
      </c>
      <c r="E43" s="40">
        <f>IFERROR(INT(TRIM(SUBSTITUTE(VLOOKUP($A43&amp;"*",各都道府県の状況!$A:$I,E$3,FALSE), "※5", ""))), "")</f>
        <v>10412</v>
      </c>
      <c r="F43" s="40">
        <f>IFERROR(INT(TRIM(SUBSTITUTE(VLOOKUP($A43&amp;"*",各都道府県の状況!$A:$I,F$3,FALSE), "※5", ""))), "")</f>
        <v>1432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164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44355</v>
      </c>
      <c r="C44" s="30" t="s">
        <v>49</v>
      </c>
      <c r="D44" s="40">
        <f>IFERROR(INT(TRIM(SUBSTITUTE(VLOOKUP($A44&amp;"*",各都道府県の状況!$A:$I,D$3,FALSE), "※5", ""))), "")</f>
        <v>34727</v>
      </c>
      <c r="E44" s="40">
        <f>IFERROR(INT(TRIM(SUBSTITUTE(VLOOKUP($A44&amp;"*",各都道府県の状況!$A:$I,E$3,FALSE), "※5", ""))), "")</f>
        <v>773673</v>
      </c>
      <c r="F44" s="40">
        <f>IFERROR(INT(TRIM(SUBSTITUTE(VLOOKUP($A44&amp;"*",各都道府県の状況!$A:$I,F$3,FALSE), "※5", ""))), "")</f>
        <v>31609</v>
      </c>
      <c r="G44" s="40">
        <f>IFERROR(INT(TRIM(SUBSTITUTE(VLOOKUP($A44&amp;"*",各都道府県の状況!$A:$I,G$3,FALSE), "※5", ""))), "")</f>
        <v>484</v>
      </c>
      <c r="H44" s="40">
        <f>IFERROR(INT(TRIM(SUBSTITUTE(VLOOKUP($A44&amp;"*",各都道府県の状況!$A:$I,H$3,FALSE), "※5", ""))), "")</f>
        <v>2579</v>
      </c>
      <c r="I44" s="40">
        <f>IFERROR(INT(TRIM(SUBSTITUTE(VLOOKUP($A44&amp;"*",各都道府県の状況!$A:$I,I$3,FALSE), "※5", ""))), "")</f>
        <v>62</v>
      </c>
    </row>
    <row r="45" spans="1:9" x14ac:dyDescent="0.55000000000000004">
      <c r="A45" s="12" t="s">
        <v>221</v>
      </c>
      <c r="B45" s="13">
        <f t="shared" si="0"/>
        <v>44355</v>
      </c>
      <c r="C45" s="30" t="s">
        <v>50</v>
      </c>
      <c r="D45" s="40">
        <f>IFERROR(INT(TRIM(SUBSTITUTE(VLOOKUP($A45&amp;"*",各都道府県の状況!$A:$I,D$3,FALSE), "※5", ""))), "")</f>
        <v>2533</v>
      </c>
      <c r="E45" s="40">
        <f>IFERROR(INT(TRIM(SUBSTITUTE(VLOOKUP($A45&amp;"*",各都道府県の状況!$A:$I,E$3,FALSE), "※5", ""))), "")</f>
        <v>51818</v>
      </c>
      <c r="F45" s="40">
        <f>IFERROR(INT(TRIM(SUBSTITUTE(VLOOKUP($A45&amp;"*",各都道府県の状況!$A:$I,F$3,FALSE), "※5", ""))), "")</f>
        <v>2474</v>
      </c>
      <c r="G45" s="40">
        <f>IFERROR(INT(TRIM(SUBSTITUTE(VLOOKUP($A45&amp;"*",各都道府県の状況!$A:$I,G$3,FALSE), "※5", ""))), "")</f>
        <v>22</v>
      </c>
      <c r="H45" s="40">
        <f>IFERROR(INT(TRIM(SUBSTITUTE(VLOOKUP($A45&amp;"*",各都道府県の状況!$A:$I,H$3,FALSE), "※5", ""))), "")</f>
        <v>68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44355</v>
      </c>
      <c r="C46" s="30" t="s">
        <v>51</v>
      </c>
      <c r="D46" s="40">
        <f>IFERROR(INT(TRIM(SUBSTITUTE(VLOOKUP($A46&amp;"*",各都道府県の状況!$A:$I,D$3,FALSE), "※5", ""))), "")</f>
        <v>3013</v>
      </c>
      <c r="E46" s="40">
        <f>IFERROR(INT(TRIM(SUBSTITUTE(VLOOKUP($A46&amp;"*",各都道府県の状況!$A:$I,E$3,FALSE), "※5", ""))), "")</f>
        <v>115453</v>
      </c>
      <c r="F46" s="40">
        <f>IFERROR(INT(TRIM(SUBSTITUTE(VLOOKUP($A46&amp;"*",各都道府県の状況!$A:$I,F$3,FALSE), "※5", ""))), "")</f>
        <v>2784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161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44355</v>
      </c>
      <c r="C47" s="30" t="s">
        <v>52</v>
      </c>
      <c r="D47" s="40">
        <f>IFERROR(INT(TRIM(SUBSTITUTE(VLOOKUP($A47&amp;"*",各都道府県の状況!$A:$I,D$3,FALSE), "※5", ""))), "")</f>
        <v>6354</v>
      </c>
      <c r="E47" s="40">
        <f>IFERROR(INT(TRIM(SUBSTITUTE(VLOOKUP($A47&amp;"*",各都道府県の状況!$A:$I,E$3,FALSE), "※5", ""))), "")</f>
        <v>79650</v>
      </c>
      <c r="F47" s="40">
        <f>IFERROR(INT(TRIM(SUBSTITUTE(VLOOKUP($A47&amp;"*",各都道府県の状況!$A:$I,F$3,FALSE), "※5", ""))), "")</f>
        <v>5945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301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44355</v>
      </c>
      <c r="C48" s="30" t="s">
        <v>53</v>
      </c>
      <c r="D48" s="40">
        <f>IFERROR(INT(TRIM(SUBSTITUTE(VLOOKUP($A48&amp;"*",各都道府県の状況!$A:$I,D$3,FALSE), "※5", ""))), "")</f>
        <v>3443</v>
      </c>
      <c r="E48" s="40">
        <f>IFERROR(INT(TRIM(SUBSTITUTE(VLOOKUP($A48&amp;"*",各都道府県の状況!$A:$I,E$3,FALSE), "※5", ""))), "")</f>
        <v>152948</v>
      </c>
      <c r="F48" s="40">
        <f>IFERROR(INT(TRIM(SUBSTITUTE(VLOOKUP($A48&amp;"*",各都道府県の状況!$A:$I,F$3,FALSE), "※5", ""))), "")</f>
        <v>3227</v>
      </c>
      <c r="G48" s="40">
        <f>IFERROR(INT(TRIM(SUBSTITUTE(VLOOKUP($A48&amp;"*",各都道府県の状況!$A:$I,G$3,FALSE), "※5", ""))), "")</f>
        <v>58</v>
      </c>
      <c r="H48" s="40">
        <f>IFERROR(INT(TRIM(SUBSTITUTE(VLOOKUP($A48&amp;"*",各都道府県の状況!$A:$I,H$3,FALSE), "※5", ""))), "")</f>
        <v>158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44355</v>
      </c>
      <c r="C49" s="30" t="s">
        <v>54</v>
      </c>
      <c r="D49" s="40">
        <f>IFERROR(INT(TRIM(SUBSTITUTE(VLOOKUP($A49&amp;"*",各都道府県の状況!$A:$I,D$3,FALSE), "※5", ""))), "")</f>
        <v>3048</v>
      </c>
      <c r="E49" s="40">
        <f>IFERROR(INT(TRIM(SUBSTITUTE(VLOOKUP($A49&amp;"*",各都道府県の状況!$A:$I,E$3,FALSE), "※5", ""))), "")</f>
        <v>43464</v>
      </c>
      <c r="F49" s="40">
        <f>IFERROR(INT(TRIM(SUBSTITUTE(VLOOKUP($A49&amp;"*",各都道府県の状況!$A:$I,F$3,FALSE), "※5", ""))), "")</f>
        <v>2972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44355</v>
      </c>
      <c r="C50" s="30" t="s">
        <v>55</v>
      </c>
      <c r="D50" s="40">
        <f>IFERROR(INT(TRIM(SUBSTITUTE(VLOOKUP($A50&amp;"*",各都道府県の状況!$A:$I,D$3,FALSE), "※5", ""))), "")</f>
        <v>3518</v>
      </c>
      <c r="E50" s="40">
        <f>IFERROR(INT(TRIM(SUBSTITUTE(VLOOKUP($A50&amp;"*",各都道府県の状況!$A:$I,E$3,FALSE), "※5", ""))), "")</f>
        <v>105703</v>
      </c>
      <c r="F50" s="40">
        <f>IFERROR(INT(TRIM(SUBSTITUTE(VLOOKUP($A50&amp;"*",各都道府県の状況!$A:$I,F$3,FALSE), "※5", ""))), "")</f>
        <v>3265</v>
      </c>
      <c r="G50" s="40">
        <f>IFERROR(INT(TRIM(SUBSTITUTE(VLOOKUP($A50&amp;"*",各都道府県の状況!$A:$I,G$3,FALSE), "※5", ""))), "")</f>
        <v>32</v>
      </c>
      <c r="H50" s="40">
        <f>IFERROR(INT(TRIM(SUBSTITUTE(VLOOKUP($A50&amp;"*",各都道府県の状況!$A:$I,H$3,FALSE), "※5", ""))), "")</f>
        <v>240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44355</v>
      </c>
      <c r="C51" s="30" t="s">
        <v>56</v>
      </c>
      <c r="D51" s="40">
        <f>IFERROR(INT(TRIM(SUBSTITUTE(VLOOKUP($A51&amp;"*",各都道府県の状況!$A:$I,D$3,FALSE), "※5", ""))), "")</f>
        <v>18762</v>
      </c>
      <c r="E51" s="40">
        <f>IFERROR(INT(TRIM(SUBSTITUTE(VLOOKUP($A51&amp;"*",各都道府県の状況!$A:$I,E$3,FALSE), "※5", ""))), "")</f>
        <v>228548</v>
      </c>
      <c r="F51" s="40">
        <f>IFERROR(INT(TRIM(SUBSTITUTE(VLOOKUP($A51&amp;"*",各都道府県の状況!$A:$I,F$3,FALSE), "※5", ""))), "")</f>
        <v>16117</v>
      </c>
      <c r="G51" s="40">
        <f>IFERROR(INT(TRIM(SUBSTITUTE(VLOOKUP($A51&amp;"*",各都道府県の状況!$A:$I,G$3,FALSE), "※5", ""))), "")</f>
        <v>154</v>
      </c>
      <c r="H51" s="40">
        <f>IFERROR(INT(TRIM(SUBSTITUTE(VLOOKUP($A51&amp;"*",各都道府県の状況!$A:$I,H$3,FALSE), "※5", ""))), "")</f>
        <v>2497</v>
      </c>
      <c r="I51" s="40">
        <f>IFERROR(INT(TRIM(SUBSTITUTE(VLOOKUP($A51&amp;"*",各都道府県の状況!$A:$I,I$3,FALSE), "※5", ""))), "")</f>
        <v>80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7"/>
      <c r="C1" s="118"/>
      <c r="D1" s="118"/>
      <c r="E1" s="118"/>
      <c r="F1" s="118"/>
      <c r="G1" s="118"/>
      <c r="H1" s="118"/>
      <c r="I1" s="118"/>
    </row>
    <row r="2" spans="1:9" ht="28.5" customHeight="1" x14ac:dyDescent="0.55000000000000004">
      <c r="B2" s="119" t="s">
        <v>228</v>
      </c>
      <c r="C2" s="118"/>
      <c r="D2" s="118"/>
      <c r="E2" s="118"/>
      <c r="F2" s="118"/>
      <c r="G2" s="118"/>
      <c r="H2" s="118"/>
      <c r="I2" s="11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0" t="s">
        <v>180</v>
      </c>
      <c r="C4" s="122" t="s">
        <v>295</v>
      </c>
      <c r="D4" s="124" t="s">
        <v>296</v>
      </c>
      <c r="E4" s="126" t="s">
        <v>297</v>
      </c>
      <c r="F4" s="127"/>
      <c r="G4" s="128" t="s">
        <v>298</v>
      </c>
      <c r="H4" s="128" t="s">
        <v>299</v>
      </c>
      <c r="I4" s="19"/>
    </row>
    <row r="5" spans="1:9" ht="13.25" customHeight="1" x14ac:dyDescent="0.55000000000000004">
      <c r="B5" s="121"/>
      <c r="C5" s="123"/>
      <c r="D5" s="125"/>
      <c r="E5" s="82" t="s">
        <v>300</v>
      </c>
      <c r="F5" s="83" t="s">
        <v>301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84">
        <v>39759</v>
      </c>
      <c r="D6" s="84">
        <v>714240</v>
      </c>
      <c r="E6" s="84">
        <v>5747</v>
      </c>
      <c r="F6" s="85">
        <v>39</v>
      </c>
      <c r="G6" s="84">
        <v>33003</v>
      </c>
      <c r="H6" s="84">
        <v>1225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4">
        <v>2436</v>
      </c>
      <c r="D7" s="84">
        <v>46908</v>
      </c>
      <c r="E7" s="85">
        <v>131</v>
      </c>
      <c r="F7" s="85">
        <v>4</v>
      </c>
      <c r="G7" s="84">
        <v>2275</v>
      </c>
      <c r="H7" s="8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4">
        <v>1516</v>
      </c>
      <c r="D8" s="84">
        <v>77907</v>
      </c>
      <c r="E8" s="85">
        <v>90</v>
      </c>
      <c r="F8" s="85">
        <v>0</v>
      </c>
      <c r="G8" s="84">
        <v>1380</v>
      </c>
      <c r="H8" s="85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4">
        <v>8986</v>
      </c>
      <c r="D9" s="84">
        <v>148342</v>
      </c>
      <c r="E9" s="85">
        <v>179</v>
      </c>
      <c r="F9" s="85">
        <v>8</v>
      </c>
      <c r="G9" s="84">
        <v>8717</v>
      </c>
      <c r="H9" s="85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5">
        <v>760</v>
      </c>
      <c r="D10" s="84">
        <v>14010</v>
      </c>
      <c r="E10" s="85">
        <v>19</v>
      </c>
      <c r="F10" s="85">
        <v>1</v>
      </c>
      <c r="G10" s="85">
        <v>723</v>
      </c>
      <c r="H10" s="85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4">
        <v>2000</v>
      </c>
      <c r="D11" s="84">
        <v>61390</v>
      </c>
      <c r="E11" s="85">
        <v>87</v>
      </c>
      <c r="F11" s="85">
        <v>4</v>
      </c>
      <c r="G11" s="84">
        <v>1868</v>
      </c>
      <c r="H11" s="85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4">
        <v>4662</v>
      </c>
      <c r="D12" s="84">
        <v>253131</v>
      </c>
      <c r="E12" s="85">
        <v>152</v>
      </c>
      <c r="F12" s="85">
        <v>6</v>
      </c>
      <c r="G12" s="84">
        <v>4357</v>
      </c>
      <c r="H12" s="85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4">
        <v>9963</v>
      </c>
      <c r="D13" s="84">
        <v>32844</v>
      </c>
      <c r="E13" s="85">
        <v>291</v>
      </c>
      <c r="F13" s="85">
        <v>8</v>
      </c>
      <c r="G13" s="84">
        <v>9517</v>
      </c>
      <c r="H13" s="85">
        <v>155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4">
        <v>6537</v>
      </c>
      <c r="D14" s="84">
        <v>268857</v>
      </c>
      <c r="E14" s="85">
        <v>240</v>
      </c>
      <c r="F14" s="85">
        <v>9</v>
      </c>
      <c r="G14" s="84">
        <v>6218</v>
      </c>
      <c r="H14" s="85">
        <v>79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4">
        <v>7934</v>
      </c>
      <c r="D15" s="84">
        <v>180183</v>
      </c>
      <c r="E15" s="85">
        <v>197</v>
      </c>
      <c r="F15" s="85">
        <v>13</v>
      </c>
      <c r="G15" s="84">
        <v>7591</v>
      </c>
      <c r="H15" s="85">
        <v>146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4">
        <v>44574</v>
      </c>
      <c r="D16" s="84">
        <v>904088</v>
      </c>
      <c r="E16" s="84">
        <v>1188</v>
      </c>
      <c r="F16" s="85">
        <v>40</v>
      </c>
      <c r="G16" s="84">
        <v>42581</v>
      </c>
      <c r="H16" s="85">
        <v>805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4">
        <v>37899</v>
      </c>
      <c r="D17" s="84">
        <v>633625</v>
      </c>
      <c r="E17" s="85">
        <v>918</v>
      </c>
      <c r="F17" s="85">
        <v>21</v>
      </c>
      <c r="G17" s="84">
        <v>36289</v>
      </c>
      <c r="H17" s="85">
        <v>692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4">
        <v>164284</v>
      </c>
      <c r="D18" s="84">
        <v>2347452</v>
      </c>
      <c r="E18" s="84">
        <v>3771</v>
      </c>
      <c r="F18" s="85">
        <v>60</v>
      </c>
      <c r="G18" s="84">
        <v>158392</v>
      </c>
      <c r="H18" s="84">
        <v>2121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4">
        <v>63167</v>
      </c>
      <c r="D19" s="84">
        <v>959267</v>
      </c>
      <c r="E19" s="84">
        <v>1836</v>
      </c>
      <c r="F19" s="85">
        <v>60</v>
      </c>
      <c r="G19" s="84">
        <v>60418</v>
      </c>
      <c r="H19" s="85">
        <v>913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4">
        <v>3305</v>
      </c>
      <c r="D20" s="84">
        <v>151272</v>
      </c>
      <c r="E20" s="85">
        <v>175</v>
      </c>
      <c r="F20" s="85">
        <v>5</v>
      </c>
      <c r="G20" s="84">
        <v>3090</v>
      </c>
      <c r="H20" s="85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4">
        <v>1936</v>
      </c>
      <c r="D21" s="84">
        <v>67184</v>
      </c>
      <c r="E21" s="85">
        <v>124</v>
      </c>
      <c r="F21" s="85">
        <v>8</v>
      </c>
      <c r="G21" s="84">
        <v>1775</v>
      </c>
      <c r="H21" s="85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4">
        <v>3851</v>
      </c>
      <c r="D22" s="84">
        <v>102281</v>
      </c>
      <c r="E22" s="85">
        <v>210</v>
      </c>
      <c r="F22" s="85">
        <v>5</v>
      </c>
      <c r="G22" s="84">
        <v>3529</v>
      </c>
      <c r="H22" s="85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4">
        <v>1055</v>
      </c>
      <c r="D23" s="84">
        <v>60805</v>
      </c>
      <c r="E23" s="85">
        <v>21</v>
      </c>
      <c r="F23" s="85">
        <v>0</v>
      </c>
      <c r="G23" s="84">
        <v>1000</v>
      </c>
      <c r="H23" s="8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4">
        <v>1684</v>
      </c>
      <c r="D24" s="84">
        <v>44960</v>
      </c>
      <c r="E24" s="85">
        <v>158</v>
      </c>
      <c r="F24" s="85">
        <v>1</v>
      </c>
      <c r="G24" s="84">
        <v>1506</v>
      </c>
      <c r="H24" s="85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4">
        <v>4886</v>
      </c>
      <c r="D25" s="84">
        <v>187215</v>
      </c>
      <c r="E25" s="85">
        <v>150</v>
      </c>
      <c r="F25" s="85">
        <v>3</v>
      </c>
      <c r="G25" s="84">
        <v>4720</v>
      </c>
      <c r="H25" s="85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4">
        <v>9156</v>
      </c>
      <c r="D26" s="84">
        <v>249584</v>
      </c>
      <c r="E26" s="85">
        <v>534</v>
      </c>
      <c r="F26" s="85">
        <v>21</v>
      </c>
      <c r="G26" s="84">
        <v>8451</v>
      </c>
      <c r="H26" s="85">
        <v>171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4">
        <v>8683</v>
      </c>
      <c r="D27" s="84">
        <v>368461</v>
      </c>
      <c r="E27" s="85">
        <v>449</v>
      </c>
      <c r="F27" s="85">
        <v>6</v>
      </c>
      <c r="G27" s="84">
        <v>8093</v>
      </c>
      <c r="H27" s="85">
        <v>141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4">
        <v>48860</v>
      </c>
      <c r="D28" s="84">
        <v>746876</v>
      </c>
      <c r="E28" s="84">
        <v>3603</v>
      </c>
      <c r="F28" s="85">
        <v>85</v>
      </c>
      <c r="G28" s="84">
        <v>44406</v>
      </c>
      <c r="H28" s="85">
        <v>851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4">
        <v>5072</v>
      </c>
      <c r="D29" s="84">
        <v>129213</v>
      </c>
      <c r="E29" s="85">
        <v>270</v>
      </c>
      <c r="F29" s="85">
        <v>10</v>
      </c>
      <c r="G29" s="84">
        <v>4829</v>
      </c>
      <c r="H29" s="8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4">
        <v>5328</v>
      </c>
      <c r="D30" s="84">
        <v>136854</v>
      </c>
      <c r="E30" s="85">
        <v>353</v>
      </c>
      <c r="F30" s="85">
        <v>11</v>
      </c>
      <c r="G30" s="84">
        <v>4893</v>
      </c>
      <c r="H30" s="85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4">
        <v>16156</v>
      </c>
      <c r="D31" s="84">
        <v>261871</v>
      </c>
      <c r="E31" s="85">
        <v>480</v>
      </c>
      <c r="F31" s="85">
        <v>20</v>
      </c>
      <c r="G31" s="84">
        <v>15409</v>
      </c>
      <c r="H31" s="85">
        <v>223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4">
        <v>101123</v>
      </c>
      <c r="D32" s="84">
        <v>1904431</v>
      </c>
      <c r="E32" s="84">
        <v>6740</v>
      </c>
      <c r="F32" s="85">
        <v>279</v>
      </c>
      <c r="G32" s="84">
        <v>91014</v>
      </c>
      <c r="H32" s="84">
        <v>2457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4">
        <v>40225</v>
      </c>
      <c r="D33" s="84">
        <v>473087</v>
      </c>
      <c r="E33" s="85">
        <v>970</v>
      </c>
      <c r="F33" s="85">
        <v>72</v>
      </c>
      <c r="G33" s="84">
        <v>38027</v>
      </c>
      <c r="H33" s="84">
        <v>1237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4">
        <v>8026</v>
      </c>
      <c r="D34" s="84">
        <v>156947</v>
      </c>
      <c r="E34" s="85">
        <v>208</v>
      </c>
      <c r="F34" s="85">
        <v>11</v>
      </c>
      <c r="G34" s="84">
        <v>7699</v>
      </c>
      <c r="H34" s="85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4">
        <v>2640</v>
      </c>
      <c r="D35" s="84">
        <v>40854</v>
      </c>
      <c r="E35" s="85">
        <v>39</v>
      </c>
      <c r="F35" s="85">
        <v>11</v>
      </c>
      <c r="G35" s="84">
        <v>2501</v>
      </c>
      <c r="H35" s="8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5">
        <v>466</v>
      </c>
      <c r="D36" s="84">
        <v>75015</v>
      </c>
      <c r="E36" s="85">
        <v>15</v>
      </c>
      <c r="F36" s="85">
        <v>0</v>
      </c>
      <c r="G36" s="85">
        <v>442</v>
      </c>
      <c r="H36" s="8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5">
        <v>547</v>
      </c>
      <c r="D37" s="84">
        <v>27832</v>
      </c>
      <c r="E37" s="85">
        <v>35</v>
      </c>
      <c r="F37" s="85">
        <v>3</v>
      </c>
      <c r="G37" s="85">
        <v>512</v>
      </c>
      <c r="H37" s="8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4">
        <v>7496</v>
      </c>
      <c r="D38" s="84">
        <v>148791</v>
      </c>
      <c r="E38" s="85">
        <v>578</v>
      </c>
      <c r="F38" s="85">
        <v>18</v>
      </c>
      <c r="G38" s="84">
        <v>6712</v>
      </c>
      <c r="H38" s="85">
        <v>114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4">
        <v>11048</v>
      </c>
      <c r="D39" s="84">
        <v>513008</v>
      </c>
      <c r="E39" s="85">
        <v>537</v>
      </c>
      <c r="F39" s="85">
        <v>20</v>
      </c>
      <c r="G39" s="84">
        <v>10124</v>
      </c>
      <c r="H39" s="85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4">
        <v>3019</v>
      </c>
      <c r="D40" s="84">
        <v>108624</v>
      </c>
      <c r="E40" s="85">
        <v>226</v>
      </c>
      <c r="F40" s="85">
        <v>4</v>
      </c>
      <c r="G40" s="84">
        <v>2724</v>
      </c>
      <c r="H40" s="85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4">
        <v>1636</v>
      </c>
      <c r="D41" s="84">
        <v>60389</v>
      </c>
      <c r="E41" s="85">
        <v>20</v>
      </c>
      <c r="F41" s="85">
        <v>0</v>
      </c>
      <c r="G41" s="84">
        <v>1553</v>
      </c>
      <c r="H41" s="8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4">
        <v>2042</v>
      </c>
      <c r="D42" s="84">
        <v>79728</v>
      </c>
      <c r="E42" s="85">
        <v>79</v>
      </c>
      <c r="F42" s="85">
        <v>5</v>
      </c>
      <c r="G42" s="84">
        <v>1942</v>
      </c>
      <c r="H42" s="8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4">
        <v>2732</v>
      </c>
      <c r="D43" s="84">
        <v>89562</v>
      </c>
      <c r="E43" s="85">
        <v>40</v>
      </c>
      <c r="F43" s="85">
        <v>4</v>
      </c>
      <c r="G43" s="84">
        <v>2617</v>
      </c>
      <c r="H43" s="85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4">
        <v>1617</v>
      </c>
      <c r="D44" s="84">
        <v>10412</v>
      </c>
      <c r="E44" s="85">
        <v>164</v>
      </c>
      <c r="F44" s="85">
        <v>12</v>
      </c>
      <c r="G44" s="84">
        <v>1432</v>
      </c>
      <c r="H44" s="85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4">
        <v>34727</v>
      </c>
      <c r="D45" s="84">
        <v>773673</v>
      </c>
      <c r="E45" s="84">
        <v>2579</v>
      </c>
      <c r="F45" s="85">
        <v>62</v>
      </c>
      <c r="G45" s="84">
        <v>31609</v>
      </c>
      <c r="H45" s="85">
        <v>484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4">
        <v>2533</v>
      </c>
      <c r="D46" s="84">
        <v>51818</v>
      </c>
      <c r="E46" s="85">
        <v>68</v>
      </c>
      <c r="F46" s="85">
        <v>2</v>
      </c>
      <c r="G46" s="84">
        <v>2474</v>
      </c>
      <c r="H46" s="85">
        <v>22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4">
        <v>3013</v>
      </c>
      <c r="D47" s="84">
        <v>115453</v>
      </c>
      <c r="E47" s="85">
        <v>161</v>
      </c>
      <c r="F47" s="85">
        <v>1</v>
      </c>
      <c r="G47" s="84">
        <v>2784</v>
      </c>
      <c r="H47" s="8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4">
        <v>6354</v>
      </c>
      <c r="D48" s="84">
        <v>79650</v>
      </c>
      <c r="E48" s="85">
        <v>301</v>
      </c>
      <c r="F48" s="85">
        <v>15</v>
      </c>
      <c r="G48" s="84">
        <v>5945</v>
      </c>
      <c r="H48" s="85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4">
        <v>3443</v>
      </c>
      <c r="D49" s="84">
        <v>152948</v>
      </c>
      <c r="E49" s="85">
        <v>158</v>
      </c>
      <c r="F49" s="85">
        <v>4</v>
      </c>
      <c r="G49" s="84">
        <v>3227</v>
      </c>
      <c r="H49" s="85">
        <v>58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4">
        <v>3048</v>
      </c>
      <c r="D50" s="84">
        <v>43464</v>
      </c>
      <c r="E50" s="85">
        <v>40</v>
      </c>
      <c r="F50" s="85">
        <v>2</v>
      </c>
      <c r="G50" s="84">
        <v>2972</v>
      </c>
      <c r="H50" s="8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4">
        <v>3518</v>
      </c>
      <c r="D51" s="84">
        <v>105703</v>
      </c>
      <c r="E51" s="85">
        <v>240</v>
      </c>
      <c r="F51" s="85">
        <v>2</v>
      </c>
      <c r="G51" s="84">
        <v>3265</v>
      </c>
      <c r="H51" s="85">
        <v>32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4">
        <v>18762</v>
      </c>
      <c r="D52" s="84">
        <v>228548</v>
      </c>
      <c r="E52" s="84">
        <v>2497</v>
      </c>
      <c r="F52" s="85">
        <v>80</v>
      </c>
      <c r="G52" s="84">
        <v>16117</v>
      </c>
      <c r="H52" s="85">
        <v>154</v>
      </c>
      <c r="I52" s="25"/>
    </row>
    <row r="53" spans="1:9" ht="12" customHeight="1" x14ac:dyDescent="0.55000000000000004">
      <c r="B53" s="22" t="s">
        <v>276</v>
      </c>
      <c r="C53" s="85">
        <v>149</v>
      </c>
      <c r="D53" s="86" t="s">
        <v>302</v>
      </c>
      <c r="E53" s="85">
        <v>0</v>
      </c>
      <c r="F53" s="86" t="s">
        <v>302</v>
      </c>
      <c r="G53" s="85">
        <v>149</v>
      </c>
      <c r="H53" s="86" t="s">
        <v>302</v>
      </c>
      <c r="I53" s="25"/>
    </row>
    <row r="54" spans="1:9" ht="12" customHeight="1" x14ac:dyDescent="0.55000000000000004">
      <c r="B54" s="21" t="s">
        <v>164</v>
      </c>
      <c r="C54" s="84">
        <v>762613</v>
      </c>
      <c r="D54" s="84">
        <v>14388757</v>
      </c>
      <c r="E54" s="84">
        <v>37068</v>
      </c>
      <c r="F54" s="84">
        <v>1055</v>
      </c>
      <c r="G54" s="84">
        <v>710871</v>
      </c>
      <c r="H54" s="84">
        <v>13739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J49"/>
  <sheetViews>
    <sheetView workbookViewId="0">
      <selection sqref="A1:H1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314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9"/>
      <c r="B2" s="89"/>
      <c r="C2" s="89"/>
      <c r="D2" s="89"/>
      <c r="E2" s="89"/>
      <c r="F2" s="89"/>
      <c r="G2" s="90" t="s">
        <v>315</v>
      </c>
    </row>
    <row r="3" spans="1:8" x14ac:dyDescent="0.55000000000000004">
      <c r="A3" s="132" t="s">
        <v>306</v>
      </c>
      <c r="B3" s="134" t="s">
        <v>307</v>
      </c>
      <c r="C3" s="136" t="s">
        <v>308</v>
      </c>
      <c r="D3" s="136" t="s">
        <v>309</v>
      </c>
      <c r="E3" s="133"/>
      <c r="F3" s="136" t="s">
        <v>310</v>
      </c>
      <c r="G3" s="133"/>
    </row>
    <row r="4" spans="1:8" x14ac:dyDescent="0.55000000000000004">
      <c r="A4" s="133"/>
      <c r="B4" s="135"/>
      <c r="C4" s="133"/>
      <c r="D4" s="91" t="s">
        <v>311</v>
      </c>
      <c r="E4" s="91" t="s">
        <v>312</v>
      </c>
      <c r="F4" s="91" t="s">
        <v>311</v>
      </c>
      <c r="G4" s="91" t="s">
        <v>312</v>
      </c>
    </row>
    <row r="5" spans="1:8" x14ac:dyDescent="0.55000000000000004">
      <c r="A5" s="137" t="s">
        <v>287</v>
      </c>
      <c r="B5" s="133"/>
      <c r="C5" s="71">
        <f t="shared" ref="C5:C10" si="0">SUM(D5:G5)</f>
        <v>8655939</v>
      </c>
      <c r="D5" s="71">
        <v>5021299</v>
      </c>
      <c r="E5" s="71">
        <v>6312</v>
      </c>
      <c r="F5" s="71">
        <v>3628328</v>
      </c>
      <c r="G5" s="71">
        <v>0</v>
      </c>
    </row>
    <row r="6" spans="1:8" x14ac:dyDescent="0.55000000000000004">
      <c r="A6" s="80">
        <v>44355</v>
      </c>
      <c r="B6" s="81" t="s">
        <v>304</v>
      </c>
      <c r="C6" s="71">
        <f t="shared" si="0"/>
        <v>161922</v>
      </c>
      <c r="D6" s="71">
        <v>71689</v>
      </c>
      <c r="E6" s="71">
        <v>990</v>
      </c>
      <c r="F6" s="71">
        <v>89243</v>
      </c>
      <c r="G6" s="71">
        <v>0</v>
      </c>
    </row>
    <row r="7" spans="1:8" x14ac:dyDescent="0.55000000000000004">
      <c r="A7" s="80">
        <v>44354</v>
      </c>
      <c r="B7" s="81" t="s">
        <v>303</v>
      </c>
      <c r="C7" s="71">
        <f t="shared" si="0"/>
        <v>239337</v>
      </c>
      <c r="D7" s="71">
        <v>104435</v>
      </c>
      <c r="E7" s="71">
        <v>2146</v>
      </c>
      <c r="F7" s="71">
        <v>132756</v>
      </c>
      <c r="G7" s="71">
        <v>0</v>
      </c>
    </row>
    <row r="8" spans="1:8" x14ac:dyDescent="0.55000000000000004">
      <c r="A8" s="80">
        <v>44351</v>
      </c>
      <c r="B8" s="81" t="s">
        <v>316</v>
      </c>
      <c r="C8" s="71">
        <f t="shared" si="0"/>
        <v>159203</v>
      </c>
      <c r="D8" s="71">
        <v>62634</v>
      </c>
      <c r="E8" s="71">
        <v>929</v>
      </c>
      <c r="F8" s="71">
        <v>95640</v>
      </c>
      <c r="G8" s="71">
        <v>0</v>
      </c>
    </row>
    <row r="9" spans="1:8" x14ac:dyDescent="0.55000000000000004">
      <c r="A9" s="75">
        <v>44350</v>
      </c>
      <c r="B9" s="73" t="s">
        <v>317</v>
      </c>
      <c r="C9" s="71">
        <f t="shared" si="0"/>
        <v>143157</v>
      </c>
      <c r="D9" s="71">
        <v>59654</v>
      </c>
      <c r="E9" s="71">
        <v>112</v>
      </c>
      <c r="F9" s="71">
        <v>83391</v>
      </c>
      <c r="G9" s="71">
        <v>0</v>
      </c>
    </row>
    <row r="10" spans="1:8" x14ac:dyDescent="0.55000000000000004">
      <c r="A10" s="75">
        <v>44349</v>
      </c>
      <c r="B10" s="73" t="s">
        <v>318</v>
      </c>
      <c r="C10" s="71">
        <f t="shared" si="0"/>
        <v>159126</v>
      </c>
      <c r="D10" s="71">
        <v>71140</v>
      </c>
      <c r="E10" s="71">
        <v>316</v>
      </c>
      <c r="F10" s="71">
        <v>87670</v>
      </c>
      <c r="G10" s="71">
        <v>0</v>
      </c>
    </row>
    <row r="11" spans="1:8" x14ac:dyDescent="0.55000000000000004">
      <c r="A11" s="75">
        <v>44348</v>
      </c>
      <c r="B11" s="73" t="s">
        <v>304</v>
      </c>
      <c r="C11" s="71">
        <f t="shared" ref="C11:C41" si="1">SUM(D11:G11)</f>
        <v>159057</v>
      </c>
      <c r="D11" s="71">
        <v>66264</v>
      </c>
      <c r="E11" s="71">
        <v>123</v>
      </c>
      <c r="F11" s="71">
        <v>92670</v>
      </c>
      <c r="G11" s="71">
        <v>0</v>
      </c>
    </row>
    <row r="12" spans="1:8" x14ac:dyDescent="0.55000000000000004">
      <c r="A12" s="75">
        <v>44347</v>
      </c>
      <c r="B12" s="73" t="s">
        <v>303</v>
      </c>
      <c r="C12" s="71">
        <f t="shared" si="1"/>
        <v>273255</v>
      </c>
      <c r="D12" s="71">
        <v>131423</v>
      </c>
      <c r="E12" s="71">
        <v>582</v>
      </c>
      <c r="F12" s="71">
        <v>141250</v>
      </c>
      <c r="G12" s="71">
        <v>0</v>
      </c>
    </row>
    <row r="13" spans="1:8" x14ac:dyDescent="0.55000000000000004">
      <c r="A13" s="75">
        <v>44344</v>
      </c>
      <c r="B13" s="73" t="s">
        <v>316</v>
      </c>
      <c r="C13" s="71">
        <f t="shared" si="1"/>
        <v>164516</v>
      </c>
      <c r="D13" s="71">
        <v>87584</v>
      </c>
      <c r="E13" s="71">
        <v>157</v>
      </c>
      <c r="F13" s="71">
        <v>76775</v>
      </c>
      <c r="G13" s="71">
        <v>0</v>
      </c>
    </row>
    <row r="14" spans="1:8" x14ac:dyDescent="0.55000000000000004">
      <c r="A14" s="75">
        <v>44343</v>
      </c>
      <c r="B14" s="73" t="s">
        <v>317</v>
      </c>
      <c r="C14" s="71">
        <f t="shared" si="1"/>
        <v>145149</v>
      </c>
      <c r="D14" s="71">
        <v>84217</v>
      </c>
      <c r="E14" s="71">
        <v>40</v>
      </c>
      <c r="F14" s="71">
        <v>60892</v>
      </c>
      <c r="G14" s="71">
        <v>0</v>
      </c>
    </row>
    <row r="15" spans="1:8" x14ac:dyDescent="0.55000000000000004">
      <c r="A15" s="75">
        <v>44342</v>
      </c>
      <c r="B15" s="73" t="s">
        <v>318</v>
      </c>
      <c r="C15" s="71">
        <f t="shared" si="1"/>
        <v>142589</v>
      </c>
      <c r="D15" s="71">
        <v>93243</v>
      </c>
      <c r="E15" s="71">
        <v>172</v>
      </c>
      <c r="F15" s="71">
        <v>49174</v>
      </c>
      <c r="G15" s="71">
        <v>0</v>
      </c>
    </row>
    <row r="16" spans="1:8" x14ac:dyDescent="0.55000000000000004">
      <c r="A16" s="75">
        <v>44341</v>
      </c>
      <c r="B16" s="73" t="s">
        <v>304</v>
      </c>
      <c r="C16" s="71">
        <f t="shared" si="1"/>
        <v>139652</v>
      </c>
      <c r="D16" s="71">
        <v>87114</v>
      </c>
      <c r="E16" s="71">
        <v>476</v>
      </c>
      <c r="F16" s="71">
        <v>52062</v>
      </c>
      <c r="G16" s="71">
        <v>0</v>
      </c>
    </row>
    <row r="17" spans="1:7" x14ac:dyDescent="0.55000000000000004">
      <c r="A17" s="75">
        <v>44340</v>
      </c>
      <c r="B17" s="73" t="s">
        <v>303</v>
      </c>
      <c r="C17" s="71">
        <f t="shared" si="1"/>
        <v>330589</v>
      </c>
      <c r="D17" s="71">
        <v>136491</v>
      </c>
      <c r="E17" s="71">
        <v>269</v>
      </c>
      <c r="F17" s="71">
        <v>193829</v>
      </c>
      <c r="G17" s="71">
        <v>0</v>
      </c>
    </row>
    <row r="18" spans="1:7" x14ac:dyDescent="0.55000000000000004">
      <c r="A18" s="75">
        <v>44337</v>
      </c>
      <c r="B18" s="73" t="s">
        <v>316</v>
      </c>
      <c r="C18" s="71">
        <f t="shared" si="1"/>
        <v>249021</v>
      </c>
      <c r="D18" s="71">
        <v>99918</v>
      </c>
      <c r="E18" s="71"/>
      <c r="F18" s="71">
        <v>149103</v>
      </c>
      <c r="G18" s="71"/>
    </row>
    <row r="19" spans="1:7" x14ac:dyDescent="0.55000000000000004">
      <c r="A19" s="75">
        <v>44336</v>
      </c>
      <c r="B19" s="73" t="s">
        <v>317</v>
      </c>
      <c r="C19" s="71">
        <f t="shared" si="1"/>
        <v>190533</v>
      </c>
      <c r="D19" s="71">
        <v>81422</v>
      </c>
      <c r="E19" s="71"/>
      <c r="F19" s="71">
        <v>109111</v>
      </c>
      <c r="G19" s="71"/>
    </row>
    <row r="20" spans="1:7" x14ac:dyDescent="0.55000000000000004">
      <c r="A20" s="75">
        <v>44335</v>
      </c>
      <c r="B20" s="73" t="s">
        <v>318</v>
      </c>
      <c r="C20" s="71">
        <f t="shared" si="1"/>
        <v>267866</v>
      </c>
      <c r="D20" s="71">
        <v>88163</v>
      </c>
      <c r="E20" s="71"/>
      <c r="F20" s="71">
        <v>179703</v>
      </c>
      <c r="G20" s="71"/>
    </row>
    <row r="21" spans="1:7" x14ac:dyDescent="0.55000000000000004">
      <c r="A21" s="75">
        <v>44334</v>
      </c>
      <c r="B21" s="73" t="s">
        <v>304</v>
      </c>
      <c r="C21" s="71">
        <f t="shared" si="1"/>
        <v>250244</v>
      </c>
      <c r="D21" s="71">
        <v>94577</v>
      </c>
      <c r="E21" s="71"/>
      <c r="F21" s="71">
        <v>155667</v>
      </c>
      <c r="G21" s="71"/>
    </row>
    <row r="22" spans="1:7" x14ac:dyDescent="0.55000000000000004">
      <c r="A22" s="75">
        <v>44333</v>
      </c>
      <c r="B22" s="73" t="s">
        <v>303</v>
      </c>
      <c r="C22" s="71">
        <f t="shared" si="1"/>
        <v>349566</v>
      </c>
      <c r="D22" s="71">
        <v>133843</v>
      </c>
      <c r="E22" s="71"/>
      <c r="F22" s="71">
        <v>215723</v>
      </c>
      <c r="G22" s="71"/>
    </row>
    <row r="23" spans="1:7" x14ac:dyDescent="0.55000000000000004">
      <c r="A23" s="75">
        <v>44330</v>
      </c>
      <c r="B23" s="73" t="s">
        <v>316</v>
      </c>
      <c r="C23" s="71">
        <f t="shared" si="1"/>
        <v>242878</v>
      </c>
      <c r="D23" s="71">
        <v>99493</v>
      </c>
      <c r="E23" s="71"/>
      <c r="F23" s="71">
        <v>143385</v>
      </c>
      <c r="G23" s="71"/>
    </row>
    <row r="24" spans="1:7" x14ac:dyDescent="0.55000000000000004">
      <c r="A24" s="75">
        <v>44329</v>
      </c>
      <c r="B24" s="73" t="s">
        <v>317</v>
      </c>
      <c r="C24" s="71">
        <f t="shared" si="1"/>
        <v>219139</v>
      </c>
      <c r="D24" s="71">
        <v>93429</v>
      </c>
      <c r="E24" s="71"/>
      <c r="F24" s="71">
        <v>125710</v>
      </c>
      <c r="G24" s="71"/>
    </row>
    <row r="25" spans="1:7" x14ac:dyDescent="0.55000000000000004">
      <c r="A25" s="75">
        <v>44328</v>
      </c>
      <c r="B25" s="73" t="s">
        <v>318</v>
      </c>
      <c r="C25" s="71">
        <f t="shared" si="1"/>
        <v>181720</v>
      </c>
      <c r="D25" s="71">
        <v>82959</v>
      </c>
      <c r="E25" s="71"/>
      <c r="F25" s="71">
        <v>98761</v>
      </c>
      <c r="G25" s="71"/>
    </row>
    <row r="26" spans="1:7" x14ac:dyDescent="0.55000000000000004">
      <c r="A26" s="75">
        <v>44327</v>
      </c>
      <c r="B26" s="73" t="s">
        <v>319</v>
      </c>
      <c r="C26" s="71">
        <f t="shared" si="1"/>
        <v>168738</v>
      </c>
      <c r="D26" s="71">
        <v>90287</v>
      </c>
      <c r="E26" s="71"/>
      <c r="F26" s="71">
        <v>78451</v>
      </c>
      <c r="G26" s="71"/>
    </row>
    <row r="27" spans="1:7" x14ac:dyDescent="0.55000000000000004">
      <c r="A27" s="75">
        <v>44326</v>
      </c>
      <c r="B27" s="73" t="s">
        <v>303</v>
      </c>
      <c r="C27" s="71">
        <f t="shared" si="1"/>
        <v>223504</v>
      </c>
      <c r="D27" s="71">
        <v>155255</v>
      </c>
      <c r="E27" s="71"/>
      <c r="F27" s="71">
        <v>68249</v>
      </c>
      <c r="G27" s="71"/>
    </row>
    <row r="28" spans="1:7" x14ac:dyDescent="0.55000000000000004">
      <c r="A28" s="75">
        <v>44323</v>
      </c>
      <c r="B28" s="73" t="s">
        <v>316</v>
      </c>
      <c r="C28" s="71">
        <f t="shared" si="1"/>
        <v>140344</v>
      </c>
      <c r="D28" s="71">
        <v>97165</v>
      </c>
      <c r="E28" s="71"/>
      <c r="F28" s="71">
        <v>43179</v>
      </c>
      <c r="G28" s="71"/>
    </row>
    <row r="29" spans="1:7" x14ac:dyDescent="0.55000000000000004">
      <c r="A29" s="75">
        <v>44322</v>
      </c>
      <c r="B29" s="73" t="s">
        <v>317</v>
      </c>
      <c r="C29" s="71">
        <f t="shared" si="1"/>
        <v>331914</v>
      </c>
      <c r="D29" s="71">
        <v>268978</v>
      </c>
      <c r="E29" s="71"/>
      <c r="F29" s="71">
        <v>62936</v>
      </c>
      <c r="G29" s="71"/>
    </row>
    <row r="30" spans="1:7" x14ac:dyDescent="0.55000000000000004">
      <c r="A30" s="75">
        <v>44316</v>
      </c>
      <c r="B30" s="73" t="s">
        <v>316</v>
      </c>
      <c r="C30" s="71">
        <f t="shared" si="1"/>
        <v>274907</v>
      </c>
      <c r="D30" s="71">
        <v>227667</v>
      </c>
      <c r="E30" s="71"/>
      <c r="F30" s="71">
        <v>47240</v>
      </c>
      <c r="G30" s="71"/>
    </row>
    <row r="31" spans="1:7" x14ac:dyDescent="0.55000000000000004">
      <c r="A31" s="75">
        <v>44314</v>
      </c>
      <c r="B31" s="73" t="s">
        <v>318</v>
      </c>
      <c r="C31" s="71">
        <f t="shared" si="1"/>
        <v>238273</v>
      </c>
      <c r="D31" s="71">
        <v>194005</v>
      </c>
      <c r="E31" s="71"/>
      <c r="F31" s="71">
        <v>44268</v>
      </c>
      <c r="G31" s="71"/>
    </row>
    <row r="32" spans="1:7" x14ac:dyDescent="0.55000000000000004">
      <c r="A32" s="75">
        <v>44313</v>
      </c>
      <c r="B32" s="73" t="s">
        <v>304</v>
      </c>
      <c r="C32" s="71">
        <f t="shared" si="1"/>
        <v>203174</v>
      </c>
      <c r="D32" s="71">
        <v>172069</v>
      </c>
      <c r="E32" s="71"/>
      <c r="F32" s="71">
        <v>31105</v>
      </c>
      <c r="G32" s="71"/>
    </row>
    <row r="33" spans="1:10" x14ac:dyDescent="0.55000000000000004">
      <c r="A33" s="75">
        <v>44312</v>
      </c>
      <c r="B33" s="73" t="s">
        <v>320</v>
      </c>
      <c r="C33" s="71">
        <f t="shared" si="1"/>
        <v>263328</v>
      </c>
      <c r="D33" s="71">
        <v>221677</v>
      </c>
      <c r="E33" s="71"/>
      <c r="F33" s="71">
        <v>41651</v>
      </c>
      <c r="G33" s="71"/>
    </row>
    <row r="34" spans="1:10" x14ac:dyDescent="0.55000000000000004">
      <c r="A34" s="75">
        <v>44309</v>
      </c>
      <c r="B34" s="73" t="s">
        <v>321</v>
      </c>
      <c r="C34" s="71">
        <f t="shared" si="1"/>
        <v>177672</v>
      </c>
      <c r="D34" s="71">
        <v>147989</v>
      </c>
      <c r="E34" s="71"/>
      <c r="F34" s="71">
        <v>29683</v>
      </c>
      <c r="G34" s="71"/>
    </row>
    <row r="35" spans="1:10" x14ac:dyDescent="0.55000000000000004">
      <c r="A35" s="75">
        <v>44308</v>
      </c>
      <c r="B35" s="73" t="s">
        <v>322</v>
      </c>
      <c r="C35" s="71">
        <f t="shared" si="1"/>
        <v>150489</v>
      </c>
      <c r="D35" s="71">
        <v>128634</v>
      </c>
      <c r="E35" s="71"/>
      <c r="F35" s="71">
        <v>21855</v>
      </c>
      <c r="G35" s="71"/>
    </row>
    <row r="36" spans="1:10" x14ac:dyDescent="0.55000000000000004">
      <c r="A36" s="75">
        <v>44307</v>
      </c>
      <c r="B36" s="73" t="s">
        <v>323</v>
      </c>
      <c r="C36" s="71">
        <f t="shared" si="1"/>
        <v>152884</v>
      </c>
      <c r="D36" s="71">
        <v>126188</v>
      </c>
      <c r="E36" s="71"/>
      <c r="F36" s="71">
        <v>26696</v>
      </c>
      <c r="G36" s="71"/>
    </row>
    <row r="37" spans="1:10" x14ac:dyDescent="0.55000000000000004">
      <c r="A37" s="75">
        <v>44306</v>
      </c>
      <c r="B37" s="73" t="s">
        <v>304</v>
      </c>
      <c r="C37" s="71">
        <f t="shared" si="1"/>
        <v>126419</v>
      </c>
      <c r="D37" s="71">
        <v>98622</v>
      </c>
      <c r="E37" s="71"/>
      <c r="F37" s="71">
        <v>27797</v>
      </c>
      <c r="G37" s="71"/>
    </row>
    <row r="38" spans="1:10" x14ac:dyDescent="0.55000000000000004">
      <c r="A38" s="94">
        <v>44305</v>
      </c>
      <c r="B38" s="74" t="str">
        <f t="shared" ref="B38:B43" si="2">"("&amp;TEXT(A38,"aaa")&amp;")"</f>
        <v>(月)</v>
      </c>
      <c r="C38" s="71">
        <f t="shared" si="1"/>
        <v>119032</v>
      </c>
      <c r="D38" s="71">
        <v>64725</v>
      </c>
      <c r="E38" s="71"/>
      <c r="F38" s="71">
        <v>54307</v>
      </c>
      <c r="G38" s="71"/>
    </row>
    <row r="39" spans="1:10" x14ac:dyDescent="0.55000000000000004">
      <c r="A39" s="75">
        <v>44302</v>
      </c>
      <c r="B39" s="74" t="str">
        <f t="shared" si="2"/>
        <v>(金)</v>
      </c>
      <c r="C39" s="71">
        <f t="shared" si="1"/>
        <v>69687</v>
      </c>
      <c r="D39" s="71">
        <v>29696</v>
      </c>
      <c r="E39" s="71"/>
      <c r="F39" s="71">
        <v>39991</v>
      </c>
      <c r="G39" s="71"/>
    </row>
    <row r="40" spans="1:10" x14ac:dyDescent="0.55000000000000004">
      <c r="A40" s="75">
        <v>44301</v>
      </c>
      <c r="B40" s="74" t="str">
        <f t="shared" si="2"/>
        <v>(木)</v>
      </c>
      <c r="C40" s="71">
        <f t="shared" si="1"/>
        <v>52620</v>
      </c>
      <c r="D40" s="71">
        <v>16637</v>
      </c>
      <c r="E40" s="71"/>
      <c r="F40" s="71">
        <v>35983</v>
      </c>
      <c r="G40" s="71"/>
    </row>
    <row r="41" spans="1:10" x14ac:dyDescent="0.55000000000000004">
      <c r="A41" s="75">
        <v>44300</v>
      </c>
      <c r="B41" s="74" t="str">
        <f t="shared" si="2"/>
        <v>(水)</v>
      </c>
      <c r="C41" s="71">
        <f t="shared" si="1"/>
        <v>50996</v>
      </c>
      <c r="D41" s="71">
        <v>9569</v>
      </c>
      <c r="E41" s="71"/>
      <c r="F41" s="71">
        <v>41427</v>
      </c>
      <c r="G41" s="71"/>
    </row>
    <row r="42" spans="1:10" x14ac:dyDescent="0.55000000000000004">
      <c r="A42" s="72">
        <v>44299</v>
      </c>
      <c r="B42" s="74" t="str">
        <f t="shared" si="2"/>
        <v>(火)</v>
      </c>
      <c r="C42" s="71">
        <f t="shared" ref="C42:C43" si="3">SUM(D42:G42)</f>
        <v>53986</v>
      </c>
      <c r="D42" s="71">
        <v>13896</v>
      </c>
      <c r="E42" s="71"/>
      <c r="F42" s="71">
        <v>40090</v>
      </c>
      <c r="G42" s="71"/>
    </row>
    <row r="43" spans="1:10" x14ac:dyDescent="0.55000000000000004">
      <c r="A43" s="72">
        <v>44298</v>
      </c>
      <c r="B43" s="74" t="str">
        <f t="shared" si="2"/>
        <v>(月)</v>
      </c>
      <c r="C43" s="71">
        <f t="shared" si="3"/>
        <v>96936</v>
      </c>
      <c r="D43" s="71">
        <v>26850</v>
      </c>
      <c r="E43" s="71"/>
      <c r="F43" s="71">
        <v>70086</v>
      </c>
      <c r="G43" s="71"/>
    </row>
    <row r="44" spans="1:10" x14ac:dyDescent="0.55000000000000004">
      <c r="A44" s="95"/>
      <c r="B44" s="78"/>
      <c r="C44" s="78"/>
      <c r="D44" s="78"/>
      <c r="E44" s="78"/>
      <c r="F44" s="78"/>
      <c r="G44" s="96"/>
    </row>
    <row r="45" spans="1:10" x14ac:dyDescent="0.55000000000000004">
      <c r="A45" s="130" t="s">
        <v>324</v>
      </c>
      <c r="B45" s="130"/>
      <c r="C45" s="130"/>
      <c r="D45" s="130"/>
      <c r="E45" s="130"/>
      <c r="F45" s="130"/>
      <c r="G45" s="130"/>
      <c r="H45" s="130"/>
      <c r="I45" s="130"/>
      <c r="J45" s="130"/>
    </row>
    <row r="46" spans="1:10" x14ac:dyDescent="0.55000000000000004">
      <c r="A46" s="131" t="s">
        <v>325</v>
      </c>
      <c r="B46" s="131"/>
      <c r="C46" s="131"/>
      <c r="D46" s="131"/>
      <c r="E46" s="131"/>
      <c r="F46" s="131"/>
      <c r="G46" s="131"/>
      <c r="H46" s="131"/>
      <c r="I46" s="131"/>
      <c r="J46" s="131"/>
    </row>
    <row r="47" spans="1:10" x14ac:dyDescent="0.55000000000000004">
      <c r="A47" s="131" t="s">
        <v>326</v>
      </c>
      <c r="B47" s="131"/>
      <c r="C47" s="131"/>
      <c r="D47" s="131"/>
      <c r="E47" s="131"/>
      <c r="F47" s="131"/>
      <c r="G47" s="131"/>
      <c r="H47" s="131"/>
      <c r="I47" s="131"/>
      <c r="J47" s="131"/>
    </row>
    <row r="48" spans="1:10" x14ac:dyDescent="0.55000000000000004">
      <c r="A48" s="131" t="s">
        <v>327</v>
      </c>
      <c r="B48" s="131"/>
      <c r="C48" s="131"/>
      <c r="D48" s="131"/>
      <c r="E48" s="131"/>
      <c r="F48" s="131"/>
      <c r="G48" s="131"/>
      <c r="H48" s="131"/>
      <c r="I48" s="131"/>
      <c r="J48" s="131"/>
    </row>
    <row r="49" spans="1:10" x14ac:dyDescent="0.55000000000000004">
      <c r="A49" s="131" t="s">
        <v>328</v>
      </c>
      <c r="B49" s="131"/>
      <c r="C49" s="131"/>
      <c r="D49" s="131"/>
      <c r="E49" s="131"/>
      <c r="F49" s="131"/>
      <c r="G49" s="131"/>
      <c r="H49" s="131"/>
      <c r="I49" s="131"/>
      <c r="J49" s="131"/>
    </row>
  </sheetData>
  <mergeCells count="12">
    <mergeCell ref="A49:J49"/>
    <mergeCell ref="A3:A4"/>
    <mergeCell ref="B3:B4"/>
    <mergeCell ref="C3:C4"/>
    <mergeCell ref="D3:E3"/>
    <mergeCell ref="F3:G3"/>
    <mergeCell ref="A5:B5"/>
    <mergeCell ref="A1:H1"/>
    <mergeCell ref="A45:J45"/>
    <mergeCell ref="A46:J46"/>
    <mergeCell ref="A47:J47"/>
    <mergeCell ref="A48:J48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65" sqref="A65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305</v>
      </c>
      <c r="B1" s="107"/>
      <c r="C1" s="107"/>
      <c r="D1" s="107"/>
      <c r="E1" s="107"/>
      <c r="F1" s="107"/>
      <c r="G1" s="107"/>
    </row>
    <row r="2" spans="1:7" x14ac:dyDescent="0.55000000000000004">
      <c r="A2" s="89"/>
      <c r="B2" s="89"/>
      <c r="C2" s="89"/>
      <c r="D2" s="89"/>
      <c r="E2" s="89"/>
      <c r="F2" s="89"/>
      <c r="G2" s="90" t="str">
        <f>"（" &amp; TEXT($A$6,"m月d日") &amp; "時点）"</f>
        <v>（6月8日時点）</v>
      </c>
    </row>
    <row r="3" spans="1:7" x14ac:dyDescent="0.55000000000000004">
      <c r="A3" s="132" t="s">
        <v>306</v>
      </c>
      <c r="B3" s="134" t="s">
        <v>307</v>
      </c>
      <c r="C3" s="136" t="s">
        <v>308</v>
      </c>
      <c r="D3" s="136" t="s">
        <v>309</v>
      </c>
      <c r="E3" s="133"/>
      <c r="F3" s="136" t="s">
        <v>310</v>
      </c>
      <c r="G3" s="133"/>
    </row>
    <row r="4" spans="1:7" x14ac:dyDescent="0.55000000000000004">
      <c r="A4" s="133"/>
      <c r="B4" s="135"/>
      <c r="C4" s="133"/>
      <c r="D4" s="91" t="s">
        <v>311</v>
      </c>
      <c r="E4" s="91" t="s">
        <v>312</v>
      </c>
      <c r="F4" s="91" t="s">
        <v>311</v>
      </c>
      <c r="G4" s="91" t="s">
        <v>312</v>
      </c>
    </row>
    <row r="5" spans="1:7" x14ac:dyDescent="0.55000000000000004">
      <c r="A5" s="137" t="s">
        <v>287</v>
      </c>
      <c r="B5" s="133"/>
      <c r="C5" s="71">
        <f t="shared" ref="C5:C10" si="0">SUM(D5:G5)</f>
        <v>10715746</v>
      </c>
      <c r="D5" s="71">
        <f>SUM(D6:D63)</f>
        <v>9191348</v>
      </c>
      <c r="E5" s="71">
        <f t="shared" ref="E5:G5" si="1">SUM(E6:E63)</f>
        <v>286329</v>
      </c>
      <c r="F5" s="71">
        <f t="shared" si="1"/>
        <v>1238069</v>
      </c>
      <c r="G5" s="71">
        <f t="shared" si="1"/>
        <v>0</v>
      </c>
    </row>
    <row r="6" spans="1:7" x14ac:dyDescent="0.55000000000000004">
      <c r="A6" s="80">
        <v>44355</v>
      </c>
      <c r="B6" s="73" t="str">
        <f t="shared" ref="B6:B10" si="2">"(" &amp; TEXT(A6,"aaa") &amp; ")"</f>
        <v>(火)</v>
      </c>
      <c r="C6" s="71">
        <f t="shared" si="0"/>
        <v>477465</v>
      </c>
      <c r="D6" s="71">
        <v>334607</v>
      </c>
      <c r="E6" s="71">
        <v>27977</v>
      </c>
      <c r="F6" s="71">
        <v>114881</v>
      </c>
      <c r="G6" s="71">
        <v>0</v>
      </c>
    </row>
    <row r="7" spans="1:7" x14ac:dyDescent="0.55000000000000004">
      <c r="A7" s="80">
        <v>44354</v>
      </c>
      <c r="B7" s="73" t="str">
        <f t="shared" si="2"/>
        <v>(月)</v>
      </c>
      <c r="C7" s="71">
        <f t="shared" si="0"/>
        <v>511844</v>
      </c>
      <c r="D7" s="71">
        <v>368236</v>
      </c>
      <c r="E7" s="71">
        <v>28716</v>
      </c>
      <c r="F7" s="71">
        <v>114892</v>
      </c>
      <c r="G7" s="71">
        <v>0</v>
      </c>
    </row>
    <row r="8" spans="1:7" x14ac:dyDescent="0.55000000000000004">
      <c r="A8" s="75">
        <v>44353</v>
      </c>
      <c r="B8" s="73" t="str">
        <f t="shared" si="2"/>
        <v>(日)</v>
      </c>
      <c r="C8" s="71">
        <f t="shared" si="0"/>
        <v>429746</v>
      </c>
      <c r="D8" s="71">
        <v>293797</v>
      </c>
      <c r="E8" s="71">
        <v>22715</v>
      </c>
      <c r="F8" s="71">
        <v>113234</v>
      </c>
      <c r="G8" s="71">
        <v>0</v>
      </c>
    </row>
    <row r="9" spans="1:7" x14ac:dyDescent="0.55000000000000004">
      <c r="A9" s="75">
        <v>44352</v>
      </c>
      <c r="B9" s="73" t="str">
        <f t="shared" si="2"/>
        <v>(土)</v>
      </c>
      <c r="C9" s="71">
        <f t="shared" si="0"/>
        <v>460281</v>
      </c>
      <c r="D9" s="71">
        <v>363832</v>
      </c>
      <c r="E9" s="71">
        <v>20369</v>
      </c>
      <c r="F9" s="71">
        <v>76080</v>
      </c>
      <c r="G9" s="71">
        <v>0</v>
      </c>
    </row>
    <row r="10" spans="1:7" x14ac:dyDescent="0.55000000000000004">
      <c r="A10" s="75">
        <v>44351</v>
      </c>
      <c r="B10" s="73" t="str">
        <f t="shared" si="2"/>
        <v>(金)</v>
      </c>
      <c r="C10" s="71">
        <f t="shared" si="0"/>
        <v>506991</v>
      </c>
      <c r="D10" s="71">
        <v>410821</v>
      </c>
      <c r="E10" s="71">
        <v>20191</v>
      </c>
      <c r="F10" s="71">
        <v>75979</v>
      </c>
      <c r="G10" s="71">
        <v>0</v>
      </c>
    </row>
    <row r="11" spans="1:7" x14ac:dyDescent="0.55000000000000004">
      <c r="A11" s="75">
        <v>44350</v>
      </c>
      <c r="B11" s="73" t="str">
        <f>"(" &amp; TEXT(A11,"aaa") &amp; ")"</f>
        <v>(木)</v>
      </c>
      <c r="C11" s="71">
        <f>SUM(D11:G11)</f>
        <v>544504</v>
      </c>
      <c r="D11" s="71">
        <v>439107</v>
      </c>
      <c r="E11" s="71">
        <v>19991</v>
      </c>
      <c r="F11" s="71">
        <v>85406</v>
      </c>
      <c r="G11" s="71">
        <v>0</v>
      </c>
    </row>
    <row r="12" spans="1:7" x14ac:dyDescent="0.55000000000000004">
      <c r="A12" s="75">
        <v>44349</v>
      </c>
      <c r="B12" s="73" t="str">
        <f t="shared" ref="B12:B63" si="3">"(" &amp; TEXT(A12,"aaa") &amp; ")"</f>
        <v>(水)</v>
      </c>
      <c r="C12" s="71">
        <f>SUM(D12:G12)</f>
        <v>556025</v>
      </c>
      <c r="D12" s="71">
        <v>445215</v>
      </c>
      <c r="E12" s="71">
        <v>19690</v>
      </c>
      <c r="F12" s="71">
        <v>91120</v>
      </c>
      <c r="G12" s="71">
        <v>0</v>
      </c>
    </row>
    <row r="13" spans="1:7" x14ac:dyDescent="0.55000000000000004">
      <c r="A13" s="75">
        <v>44348</v>
      </c>
      <c r="B13" s="73" t="str">
        <f t="shared" si="3"/>
        <v>(火)</v>
      </c>
      <c r="C13" s="71">
        <f t="shared" ref="C13:C63" si="4">SUM(D13:G13)</f>
        <v>535597</v>
      </c>
      <c r="D13" s="71">
        <v>440698</v>
      </c>
      <c r="E13" s="71">
        <v>19197</v>
      </c>
      <c r="F13" s="71">
        <v>75702</v>
      </c>
      <c r="G13" s="71">
        <v>0</v>
      </c>
    </row>
    <row r="14" spans="1:7" x14ac:dyDescent="0.55000000000000004">
      <c r="A14" s="75">
        <v>44347</v>
      </c>
      <c r="B14" s="73" t="str">
        <f t="shared" si="3"/>
        <v>(月)</v>
      </c>
      <c r="C14" s="71">
        <f t="shared" si="4"/>
        <v>478117</v>
      </c>
      <c r="D14" s="71">
        <v>395198</v>
      </c>
      <c r="E14" s="71">
        <v>18352</v>
      </c>
      <c r="F14" s="71">
        <v>64567</v>
      </c>
      <c r="G14" s="71">
        <v>0</v>
      </c>
    </row>
    <row r="15" spans="1:7" x14ac:dyDescent="0.55000000000000004">
      <c r="A15" s="75">
        <v>44346</v>
      </c>
      <c r="B15" s="73" t="str">
        <f t="shared" si="3"/>
        <v>(日)</v>
      </c>
      <c r="C15" s="71">
        <f t="shared" si="4"/>
        <v>405165</v>
      </c>
      <c r="D15" s="71">
        <v>337620</v>
      </c>
      <c r="E15" s="71">
        <v>15924</v>
      </c>
      <c r="F15" s="71">
        <v>51621</v>
      </c>
      <c r="G15" s="71">
        <v>0</v>
      </c>
    </row>
    <row r="16" spans="1:7" x14ac:dyDescent="0.55000000000000004">
      <c r="A16" s="75">
        <v>44345</v>
      </c>
      <c r="B16" s="73" t="str">
        <f t="shared" si="3"/>
        <v>(土)</v>
      </c>
      <c r="C16" s="71">
        <f t="shared" si="4"/>
        <v>405876</v>
      </c>
      <c r="D16" s="71">
        <v>351073</v>
      </c>
      <c r="E16" s="71">
        <v>15523</v>
      </c>
      <c r="F16" s="71">
        <v>39280</v>
      </c>
      <c r="G16" s="71">
        <v>0</v>
      </c>
    </row>
    <row r="17" spans="1:7" x14ac:dyDescent="0.55000000000000004">
      <c r="A17" s="75">
        <v>44344</v>
      </c>
      <c r="B17" s="73" t="str">
        <f t="shared" si="3"/>
        <v>(金)</v>
      </c>
      <c r="C17" s="71">
        <f t="shared" si="4"/>
        <v>440448</v>
      </c>
      <c r="D17" s="71">
        <v>401979</v>
      </c>
      <c r="E17" s="71">
        <v>14263</v>
      </c>
      <c r="F17" s="71">
        <v>24206</v>
      </c>
      <c r="G17" s="71">
        <v>0</v>
      </c>
    </row>
    <row r="18" spans="1:7" x14ac:dyDescent="0.55000000000000004">
      <c r="A18" s="75">
        <v>44343</v>
      </c>
      <c r="B18" s="73" t="str">
        <f t="shared" si="3"/>
        <v>(木)</v>
      </c>
      <c r="C18" s="71">
        <f t="shared" si="4"/>
        <v>461820</v>
      </c>
      <c r="D18" s="71">
        <v>422460</v>
      </c>
      <c r="E18" s="71">
        <v>12379</v>
      </c>
      <c r="F18" s="71">
        <v>26981</v>
      </c>
      <c r="G18" s="71">
        <v>0</v>
      </c>
    </row>
    <row r="19" spans="1:7" x14ac:dyDescent="0.55000000000000004">
      <c r="A19" s="75">
        <v>44342</v>
      </c>
      <c r="B19" s="73" t="str">
        <f t="shared" si="3"/>
        <v>(水)</v>
      </c>
      <c r="C19" s="71">
        <f t="shared" si="4"/>
        <v>464230</v>
      </c>
      <c r="D19" s="71">
        <v>444541</v>
      </c>
      <c r="E19" s="71">
        <v>11469</v>
      </c>
      <c r="F19" s="71">
        <v>8220</v>
      </c>
      <c r="G19" s="71">
        <v>0</v>
      </c>
    </row>
    <row r="20" spans="1:7" x14ac:dyDescent="0.55000000000000004">
      <c r="A20" s="75">
        <v>44341</v>
      </c>
      <c r="B20" s="73" t="str">
        <f t="shared" si="3"/>
        <v>(火)</v>
      </c>
      <c r="C20" s="71">
        <f t="shared" si="4"/>
        <v>418781</v>
      </c>
      <c r="D20" s="71">
        <v>402288</v>
      </c>
      <c r="E20" s="71">
        <v>9814</v>
      </c>
      <c r="F20" s="71">
        <v>6679</v>
      </c>
      <c r="G20" s="71">
        <v>0</v>
      </c>
    </row>
    <row r="21" spans="1:7" x14ac:dyDescent="0.55000000000000004">
      <c r="A21" s="75">
        <v>44340</v>
      </c>
      <c r="B21" s="73" t="str">
        <f t="shared" si="3"/>
        <v>(月)</v>
      </c>
      <c r="C21" s="71">
        <f t="shared" si="4"/>
        <v>368170</v>
      </c>
      <c r="D21" s="71">
        <v>352292</v>
      </c>
      <c r="E21" s="71">
        <v>9759</v>
      </c>
      <c r="F21" s="71">
        <v>6119</v>
      </c>
      <c r="G21" s="71">
        <v>0</v>
      </c>
    </row>
    <row r="22" spans="1:7" x14ac:dyDescent="0.55000000000000004">
      <c r="A22" s="75">
        <v>44339</v>
      </c>
      <c r="B22" s="73" t="str">
        <f t="shared" si="3"/>
        <v>(日)</v>
      </c>
      <c r="C22" s="71">
        <f t="shared" si="4"/>
        <v>283355</v>
      </c>
      <c r="D22" s="71">
        <v>266574</v>
      </c>
      <c r="E22" s="71">
        <v>0</v>
      </c>
      <c r="F22" s="71">
        <v>16781</v>
      </c>
      <c r="G22" s="71">
        <v>0</v>
      </c>
    </row>
    <row r="23" spans="1:7" x14ac:dyDescent="0.55000000000000004">
      <c r="A23" s="75">
        <v>44338</v>
      </c>
      <c r="B23" s="73" t="str">
        <f t="shared" si="3"/>
        <v>(土)</v>
      </c>
      <c r="C23" s="71">
        <f t="shared" si="4"/>
        <v>256220</v>
      </c>
      <c r="D23" s="71">
        <v>234947</v>
      </c>
      <c r="E23" s="71">
        <v>0</v>
      </c>
      <c r="F23" s="71">
        <v>21273</v>
      </c>
      <c r="G23" s="71">
        <v>0</v>
      </c>
    </row>
    <row r="24" spans="1:7" x14ac:dyDescent="0.55000000000000004">
      <c r="A24" s="75">
        <v>44337</v>
      </c>
      <c r="B24" s="73" t="str">
        <f t="shared" si="3"/>
        <v>(金)</v>
      </c>
      <c r="C24" s="71">
        <f t="shared" si="4"/>
        <v>241921</v>
      </c>
      <c r="D24" s="71">
        <v>223064</v>
      </c>
      <c r="E24" s="71">
        <v>0</v>
      </c>
      <c r="F24" s="71">
        <v>18857</v>
      </c>
      <c r="G24" s="71">
        <v>0</v>
      </c>
    </row>
    <row r="25" spans="1:7" x14ac:dyDescent="0.55000000000000004">
      <c r="A25" s="75">
        <v>44336</v>
      </c>
      <c r="B25" s="73" t="str">
        <f t="shared" si="3"/>
        <v>(木)</v>
      </c>
      <c r="C25" s="71">
        <f t="shared" si="4"/>
        <v>267270</v>
      </c>
      <c r="D25" s="71">
        <v>256253</v>
      </c>
      <c r="E25" s="71">
        <v>0</v>
      </c>
      <c r="F25" s="71">
        <v>11017</v>
      </c>
      <c r="G25" s="71">
        <v>0</v>
      </c>
    </row>
    <row r="26" spans="1:7" x14ac:dyDescent="0.55000000000000004">
      <c r="A26" s="75">
        <v>44335</v>
      </c>
      <c r="B26" s="73" t="str">
        <f t="shared" si="3"/>
        <v>(水)</v>
      </c>
      <c r="C26" s="71">
        <f t="shared" si="4"/>
        <v>274008</v>
      </c>
      <c r="D26" s="71">
        <v>248379</v>
      </c>
      <c r="E26" s="71">
        <v>0</v>
      </c>
      <c r="F26" s="71">
        <v>25629</v>
      </c>
      <c r="G26" s="71">
        <v>0</v>
      </c>
    </row>
    <row r="27" spans="1:7" x14ac:dyDescent="0.55000000000000004">
      <c r="A27" s="75">
        <v>44334</v>
      </c>
      <c r="B27" s="73" t="str">
        <f t="shared" si="3"/>
        <v>(火)</v>
      </c>
      <c r="C27" s="71">
        <f t="shared" si="4"/>
        <v>226846</v>
      </c>
      <c r="D27" s="71">
        <v>200793</v>
      </c>
      <c r="E27" s="71">
        <v>0</v>
      </c>
      <c r="F27" s="71">
        <v>26053</v>
      </c>
      <c r="G27" s="71">
        <v>0</v>
      </c>
    </row>
    <row r="28" spans="1:7" x14ac:dyDescent="0.55000000000000004">
      <c r="A28" s="75">
        <v>44333</v>
      </c>
      <c r="B28" s="73" t="str">
        <f t="shared" si="3"/>
        <v>(月)</v>
      </c>
      <c r="C28" s="71">
        <f t="shared" si="4"/>
        <v>188316</v>
      </c>
      <c r="D28" s="71">
        <v>169004</v>
      </c>
      <c r="E28" s="71">
        <v>0</v>
      </c>
      <c r="F28" s="71">
        <v>19312</v>
      </c>
      <c r="G28" s="71">
        <v>0</v>
      </c>
    </row>
    <row r="29" spans="1:7" x14ac:dyDescent="0.55000000000000004">
      <c r="A29" s="75">
        <v>44332</v>
      </c>
      <c r="B29" s="73" t="str">
        <f t="shared" si="3"/>
        <v>(日)</v>
      </c>
      <c r="C29" s="71">
        <f t="shared" si="4"/>
        <v>180168</v>
      </c>
      <c r="D29" s="71">
        <v>168332</v>
      </c>
      <c r="E29" s="71">
        <v>0</v>
      </c>
      <c r="F29" s="71">
        <v>11836</v>
      </c>
      <c r="G29" s="71">
        <v>0</v>
      </c>
    </row>
    <row r="30" spans="1:7" x14ac:dyDescent="0.55000000000000004">
      <c r="A30" s="75">
        <v>44331</v>
      </c>
      <c r="B30" s="73" t="str">
        <f t="shared" si="3"/>
        <v>(土)</v>
      </c>
      <c r="C30" s="71">
        <f t="shared" si="4"/>
        <v>128537</v>
      </c>
      <c r="D30" s="71">
        <v>116107</v>
      </c>
      <c r="E30" s="71">
        <v>0</v>
      </c>
      <c r="F30" s="71">
        <v>12430</v>
      </c>
      <c r="G30" s="71">
        <v>0</v>
      </c>
    </row>
    <row r="31" spans="1:7" x14ac:dyDescent="0.55000000000000004">
      <c r="A31" s="75">
        <v>44330</v>
      </c>
      <c r="B31" s="73" t="str">
        <f t="shared" si="3"/>
        <v>(金)</v>
      </c>
      <c r="C31" s="71">
        <f t="shared" si="4"/>
        <v>114544</v>
      </c>
      <c r="D31" s="71">
        <v>101200</v>
      </c>
      <c r="E31" s="71">
        <v>0</v>
      </c>
      <c r="F31" s="71">
        <v>13344</v>
      </c>
      <c r="G31" s="71">
        <v>0</v>
      </c>
    </row>
    <row r="32" spans="1:7" x14ac:dyDescent="0.55000000000000004">
      <c r="A32" s="75">
        <v>44329</v>
      </c>
      <c r="B32" s="73" t="str">
        <f t="shared" si="3"/>
        <v>(木)</v>
      </c>
      <c r="C32" s="71">
        <f t="shared" si="4"/>
        <v>142622</v>
      </c>
      <c r="D32" s="71">
        <v>124211</v>
      </c>
      <c r="E32" s="71">
        <v>0</v>
      </c>
      <c r="F32" s="71">
        <v>18411</v>
      </c>
      <c r="G32" s="71">
        <v>0</v>
      </c>
    </row>
    <row r="33" spans="1:7" x14ac:dyDescent="0.55000000000000004">
      <c r="A33" s="75">
        <v>44328</v>
      </c>
      <c r="B33" s="73" t="str">
        <f t="shared" si="3"/>
        <v>(水)</v>
      </c>
      <c r="C33" s="71">
        <f t="shared" si="4"/>
        <v>146368</v>
      </c>
      <c r="D33" s="71">
        <v>126091</v>
      </c>
      <c r="E33" s="71">
        <v>0</v>
      </c>
      <c r="F33" s="71">
        <v>20277</v>
      </c>
      <c r="G33" s="71">
        <v>0</v>
      </c>
    </row>
    <row r="34" spans="1:7" x14ac:dyDescent="0.55000000000000004">
      <c r="A34" s="75">
        <v>44327</v>
      </c>
      <c r="B34" s="73" t="str">
        <f t="shared" si="3"/>
        <v>(火)</v>
      </c>
      <c r="C34" s="71">
        <f t="shared" si="4"/>
        <v>115639</v>
      </c>
      <c r="D34" s="71">
        <v>98408</v>
      </c>
      <c r="E34" s="71">
        <v>0</v>
      </c>
      <c r="F34" s="71">
        <v>17231</v>
      </c>
      <c r="G34" s="71">
        <v>0</v>
      </c>
    </row>
    <row r="35" spans="1:7" x14ac:dyDescent="0.55000000000000004">
      <c r="A35" s="75">
        <v>44326</v>
      </c>
      <c r="B35" s="73" t="str">
        <f t="shared" si="3"/>
        <v>(月)</v>
      </c>
      <c r="C35" s="71">
        <f t="shared" si="4"/>
        <v>88369</v>
      </c>
      <c r="D35" s="71">
        <v>77709</v>
      </c>
      <c r="E35" s="71">
        <v>0</v>
      </c>
      <c r="F35" s="71">
        <v>10660</v>
      </c>
      <c r="G35" s="71">
        <v>0</v>
      </c>
    </row>
    <row r="36" spans="1:7" x14ac:dyDescent="0.55000000000000004">
      <c r="A36" s="75">
        <v>44325</v>
      </c>
      <c r="B36" s="73" t="str">
        <f t="shared" si="3"/>
        <v>(日)</v>
      </c>
      <c r="C36" s="71">
        <f t="shared" si="4"/>
        <v>70426</v>
      </c>
      <c r="D36" s="71">
        <v>64479</v>
      </c>
      <c r="E36" s="71">
        <v>0</v>
      </c>
      <c r="F36" s="71">
        <v>5947</v>
      </c>
      <c r="G36" s="71">
        <v>0</v>
      </c>
    </row>
    <row r="37" spans="1:7" x14ac:dyDescent="0.55000000000000004">
      <c r="A37" s="75">
        <v>44324</v>
      </c>
      <c r="B37" s="73" t="str">
        <f t="shared" si="3"/>
        <v>(土)</v>
      </c>
      <c r="C37" s="71">
        <f t="shared" si="4"/>
        <v>51704</v>
      </c>
      <c r="D37" s="71">
        <v>48131</v>
      </c>
      <c r="E37" s="71">
        <v>0</v>
      </c>
      <c r="F37" s="71">
        <v>3573</v>
      </c>
      <c r="G37" s="71">
        <v>0</v>
      </c>
    </row>
    <row r="38" spans="1:7" x14ac:dyDescent="0.55000000000000004">
      <c r="A38" s="75">
        <v>44323</v>
      </c>
      <c r="B38" s="73" t="str">
        <f t="shared" si="3"/>
        <v>(金)</v>
      </c>
      <c r="C38" s="71">
        <f t="shared" si="4"/>
        <v>33062</v>
      </c>
      <c r="D38" s="71">
        <v>28929</v>
      </c>
      <c r="E38" s="71">
        <v>0</v>
      </c>
      <c r="F38" s="71">
        <v>4133</v>
      </c>
      <c r="G38" s="71">
        <v>0</v>
      </c>
    </row>
    <row r="39" spans="1:7" x14ac:dyDescent="0.55000000000000004">
      <c r="A39" s="75">
        <v>44322</v>
      </c>
      <c r="B39" s="73" t="str">
        <f t="shared" si="3"/>
        <v>(木)</v>
      </c>
      <c r="C39" s="71">
        <f t="shared" si="4"/>
        <v>35170</v>
      </c>
      <c r="D39" s="71">
        <v>30918</v>
      </c>
      <c r="E39" s="71">
        <v>0</v>
      </c>
      <c r="F39" s="71">
        <v>4252</v>
      </c>
      <c r="G39" s="71">
        <v>0</v>
      </c>
    </row>
    <row r="40" spans="1:7" x14ac:dyDescent="0.55000000000000004">
      <c r="A40" s="75">
        <v>44321</v>
      </c>
      <c r="B40" s="73" t="str">
        <f t="shared" si="3"/>
        <v>(水)</v>
      </c>
      <c r="C40" s="71">
        <f t="shared" si="4"/>
        <v>8493</v>
      </c>
      <c r="D40" s="71">
        <v>7742</v>
      </c>
      <c r="E40" s="71">
        <v>0</v>
      </c>
      <c r="F40" s="71">
        <v>751</v>
      </c>
      <c r="G40" s="71">
        <v>0</v>
      </c>
    </row>
    <row r="41" spans="1:7" x14ac:dyDescent="0.55000000000000004">
      <c r="A41" s="75">
        <v>44320</v>
      </c>
      <c r="B41" s="73" t="str">
        <f t="shared" si="3"/>
        <v>(火)</v>
      </c>
      <c r="C41" s="71">
        <f t="shared" si="4"/>
        <v>6896</v>
      </c>
      <c r="D41" s="71">
        <v>6325</v>
      </c>
      <c r="E41" s="71">
        <v>0</v>
      </c>
      <c r="F41" s="71">
        <v>571</v>
      </c>
      <c r="G41" s="71">
        <v>0</v>
      </c>
    </row>
    <row r="42" spans="1:7" x14ac:dyDescent="0.55000000000000004">
      <c r="A42" s="75">
        <v>44319</v>
      </c>
      <c r="B42" s="73" t="str">
        <f t="shared" si="3"/>
        <v>(月)</v>
      </c>
      <c r="C42" s="71">
        <f t="shared" si="4"/>
        <v>6137</v>
      </c>
      <c r="D42" s="71">
        <v>5373</v>
      </c>
      <c r="E42" s="71">
        <v>0</v>
      </c>
      <c r="F42" s="71">
        <v>764</v>
      </c>
      <c r="G42" s="71">
        <v>0</v>
      </c>
    </row>
    <row r="43" spans="1:7" x14ac:dyDescent="0.55000000000000004">
      <c r="A43" s="75">
        <v>44318</v>
      </c>
      <c r="B43" s="73" t="str">
        <f t="shared" si="3"/>
        <v>(日)</v>
      </c>
      <c r="C43" s="71">
        <f t="shared" si="4"/>
        <v>20008</v>
      </c>
      <c r="D43" s="71">
        <v>20008</v>
      </c>
      <c r="E43" s="71">
        <v>0</v>
      </c>
      <c r="F43" s="71">
        <v>0</v>
      </c>
      <c r="G43" s="71">
        <v>0</v>
      </c>
    </row>
    <row r="44" spans="1:7" x14ac:dyDescent="0.55000000000000004">
      <c r="A44" s="75">
        <v>44317</v>
      </c>
      <c r="B44" s="73" t="str">
        <f t="shared" si="3"/>
        <v>(土)</v>
      </c>
      <c r="C44" s="71">
        <f t="shared" si="4"/>
        <v>24369</v>
      </c>
      <c r="D44" s="71">
        <v>24369</v>
      </c>
      <c r="E44" s="71">
        <v>0</v>
      </c>
      <c r="F44" s="71">
        <v>0</v>
      </c>
      <c r="G44" s="71">
        <v>0</v>
      </c>
    </row>
    <row r="45" spans="1:7" x14ac:dyDescent="0.55000000000000004">
      <c r="A45" s="75">
        <v>44316</v>
      </c>
      <c r="B45" s="73" t="str">
        <f t="shared" si="3"/>
        <v>(金)</v>
      </c>
      <c r="C45" s="71">
        <f t="shared" si="4"/>
        <v>31569</v>
      </c>
      <c r="D45" s="71">
        <v>31569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44315</v>
      </c>
      <c r="B46" s="73" t="str">
        <f>"(" &amp; TEXT(A46,"aaa") &amp; ")"</f>
        <v>(木)</v>
      </c>
      <c r="C46" s="71">
        <f t="shared" si="4"/>
        <v>12617</v>
      </c>
      <c r="D46" s="71">
        <v>12617</v>
      </c>
      <c r="E46" s="71">
        <v>0</v>
      </c>
      <c r="F46" s="71">
        <v>0</v>
      </c>
      <c r="G46" s="92">
        <v>0</v>
      </c>
    </row>
    <row r="47" spans="1:7" x14ac:dyDescent="0.55000000000000004">
      <c r="A47" s="75">
        <v>44314</v>
      </c>
      <c r="B47" s="73" t="str">
        <f t="shared" si="3"/>
        <v>(水)</v>
      </c>
      <c r="C47" s="71">
        <f t="shared" si="4"/>
        <v>41305</v>
      </c>
      <c r="D47" s="92">
        <v>41305</v>
      </c>
      <c r="E47" s="92">
        <v>0</v>
      </c>
      <c r="F47" s="92">
        <v>0</v>
      </c>
      <c r="G47" s="92">
        <v>0</v>
      </c>
    </row>
    <row r="48" spans="1:7" x14ac:dyDescent="0.55000000000000004">
      <c r="A48" s="75">
        <v>44313</v>
      </c>
      <c r="B48" s="73" t="str">
        <f t="shared" si="3"/>
        <v>(火)</v>
      </c>
      <c r="C48" s="71">
        <f t="shared" si="4"/>
        <v>40802</v>
      </c>
      <c r="D48" s="92">
        <v>40802</v>
      </c>
      <c r="E48" s="92">
        <v>0</v>
      </c>
      <c r="F48" s="92">
        <v>0</v>
      </c>
      <c r="G48" s="93">
        <v>0</v>
      </c>
    </row>
    <row r="49" spans="1:7" x14ac:dyDescent="0.55000000000000004">
      <c r="A49" s="75">
        <v>44312</v>
      </c>
      <c r="B49" s="73" t="str">
        <f t="shared" si="3"/>
        <v>(月)</v>
      </c>
      <c r="C49" s="71">
        <f t="shared" si="4"/>
        <v>30470</v>
      </c>
      <c r="D49" s="93">
        <v>30470</v>
      </c>
      <c r="E49" s="93">
        <v>0</v>
      </c>
      <c r="F49" s="93">
        <v>0</v>
      </c>
      <c r="G49" s="93">
        <v>0</v>
      </c>
    </row>
    <row r="50" spans="1:7" x14ac:dyDescent="0.55000000000000004">
      <c r="A50" s="75">
        <v>44311</v>
      </c>
      <c r="B50" s="73" t="str">
        <f t="shared" si="3"/>
        <v>(日)</v>
      </c>
      <c r="C50" s="71">
        <f t="shared" si="4"/>
        <v>13979</v>
      </c>
      <c r="D50" s="93">
        <v>13979</v>
      </c>
      <c r="E50" s="93">
        <v>0</v>
      </c>
      <c r="F50" s="93">
        <v>0</v>
      </c>
      <c r="G50" s="93">
        <v>0</v>
      </c>
    </row>
    <row r="51" spans="1:7" x14ac:dyDescent="0.55000000000000004">
      <c r="A51" s="75">
        <v>44310</v>
      </c>
      <c r="B51" s="73" t="str">
        <f t="shared" si="3"/>
        <v>(土)</v>
      </c>
      <c r="C51" s="71">
        <f t="shared" si="4"/>
        <v>17376</v>
      </c>
      <c r="D51" s="93">
        <v>17376</v>
      </c>
      <c r="E51" s="93">
        <v>0</v>
      </c>
      <c r="F51" s="93">
        <v>0</v>
      </c>
      <c r="G51" s="93">
        <v>0</v>
      </c>
    </row>
    <row r="52" spans="1:7" x14ac:dyDescent="0.55000000000000004">
      <c r="A52" s="75">
        <v>44309</v>
      </c>
      <c r="B52" s="73" t="str">
        <f t="shared" si="3"/>
        <v>(金)</v>
      </c>
      <c r="C52" s="71">
        <f t="shared" si="4"/>
        <v>24259</v>
      </c>
      <c r="D52" s="93">
        <v>24259</v>
      </c>
      <c r="E52" s="93">
        <v>0</v>
      </c>
      <c r="F52" s="93">
        <v>0</v>
      </c>
      <c r="G52" s="93">
        <v>0</v>
      </c>
    </row>
    <row r="53" spans="1:7" x14ac:dyDescent="0.55000000000000004">
      <c r="A53" s="75">
        <v>44308</v>
      </c>
      <c r="B53" s="73" t="str">
        <f t="shared" si="3"/>
        <v>(木)</v>
      </c>
      <c r="C53" s="71">
        <f t="shared" si="4"/>
        <v>28318</v>
      </c>
      <c r="D53" s="93">
        <v>28318</v>
      </c>
      <c r="E53" s="93">
        <v>0</v>
      </c>
      <c r="F53" s="93">
        <v>0</v>
      </c>
      <c r="G53" s="93">
        <v>0</v>
      </c>
    </row>
    <row r="54" spans="1:7" x14ac:dyDescent="0.55000000000000004">
      <c r="A54" s="75">
        <v>44307</v>
      </c>
      <c r="B54" s="73" t="str">
        <f t="shared" si="3"/>
        <v>(水)</v>
      </c>
      <c r="C54" s="71">
        <f t="shared" si="4"/>
        <v>30084</v>
      </c>
      <c r="D54" s="93">
        <v>30084</v>
      </c>
      <c r="E54" s="93">
        <v>0</v>
      </c>
      <c r="F54" s="93">
        <v>0</v>
      </c>
      <c r="G54" s="93">
        <v>0</v>
      </c>
    </row>
    <row r="55" spans="1:7" x14ac:dyDescent="0.55000000000000004">
      <c r="A55" s="75">
        <v>44306</v>
      </c>
      <c r="B55" s="73" t="str">
        <f t="shared" si="3"/>
        <v>(火)</v>
      </c>
      <c r="C55" s="71">
        <f t="shared" si="4"/>
        <v>24574</v>
      </c>
      <c r="D55" s="93">
        <v>24574</v>
      </c>
      <c r="E55" s="93">
        <v>0</v>
      </c>
      <c r="F55" s="93">
        <v>0</v>
      </c>
      <c r="G55" s="93">
        <v>0</v>
      </c>
    </row>
    <row r="56" spans="1:7" x14ac:dyDescent="0.55000000000000004">
      <c r="A56" s="75">
        <v>44305</v>
      </c>
      <c r="B56" s="73" t="str">
        <f t="shared" si="3"/>
        <v>(月)</v>
      </c>
      <c r="C56" s="71">
        <f t="shared" si="4"/>
        <v>14904</v>
      </c>
      <c r="D56" s="93">
        <v>14904</v>
      </c>
      <c r="E56" s="93">
        <v>0</v>
      </c>
      <c r="F56" s="93">
        <v>0</v>
      </c>
      <c r="G56" s="93">
        <v>0</v>
      </c>
    </row>
    <row r="57" spans="1:7" x14ac:dyDescent="0.55000000000000004">
      <c r="A57" s="75">
        <v>44304</v>
      </c>
      <c r="B57" s="73" t="str">
        <f t="shared" si="3"/>
        <v>(日)</v>
      </c>
      <c r="C57" s="71">
        <f t="shared" si="4"/>
        <v>5912</v>
      </c>
      <c r="D57" s="93">
        <v>5912</v>
      </c>
      <c r="E57" s="93">
        <v>0</v>
      </c>
      <c r="F57" s="93">
        <v>0</v>
      </c>
      <c r="G57" s="93">
        <v>0</v>
      </c>
    </row>
    <row r="58" spans="1:7" x14ac:dyDescent="0.55000000000000004">
      <c r="A58" s="75">
        <v>44303</v>
      </c>
      <c r="B58" s="73" t="str">
        <f t="shared" si="3"/>
        <v>(土)</v>
      </c>
      <c r="C58" s="71">
        <f t="shared" si="4"/>
        <v>4148</v>
      </c>
      <c r="D58" s="93">
        <v>4148</v>
      </c>
      <c r="E58" s="93">
        <v>0</v>
      </c>
      <c r="F58" s="93">
        <v>0</v>
      </c>
      <c r="G58" s="93">
        <v>0</v>
      </c>
    </row>
    <row r="59" spans="1:7" x14ac:dyDescent="0.55000000000000004">
      <c r="A59" s="75">
        <v>44302</v>
      </c>
      <c r="B59" s="73" t="str">
        <f t="shared" si="3"/>
        <v>(金)</v>
      </c>
      <c r="C59" s="71">
        <f t="shared" si="4"/>
        <v>4861</v>
      </c>
      <c r="D59" s="93">
        <v>4861</v>
      </c>
      <c r="E59" s="93">
        <v>0</v>
      </c>
      <c r="F59" s="93">
        <v>0</v>
      </c>
      <c r="G59" s="93">
        <v>0</v>
      </c>
    </row>
    <row r="60" spans="1:7" x14ac:dyDescent="0.55000000000000004">
      <c r="A60" s="75">
        <v>44301</v>
      </c>
      <c r="B60" s="73" t="str">
        <f t="shared" si="3"/>
        <v>(木)</v>
      </c>
      <c r="C60" s="71">
        <f t="shared" si="4"/>
        <v>5054</v>
      </c>
      <c r="D60" s="93">
        <v>5054</v>
      </c>
      <c r="E60" s="93">
        <v>0</v>
      </c>
      <c r="F60" s="93">
        <v>0</v>
      </c>
      <c r="G60" s="93">
        <v>0</v>
      </c>
    </row>
    <row r="61" spans="1:7" x14ac:dyDescent="0.55000000000000004">
      <c r="A61" s="75">
        <v>44300</v>
      </c>
      <c r="B61" s="73" t="str">
        <f t="shared" si="3"/>
        <v>(水)</v>
      </c>
      <c r="C61" s="71">
        <f t="shared" si="4"/>
        <v>3452</v>
      </c>
      <c r="D61" s="93">
        <v>3452</v>
      </c>
      <c r="E61" s="93">
        <v>0</v>
      </c>
      <c r="F61" s="93">
        <v>0</v>
      </c>
      <c r="G61" s="93">
        <v>0</v>
      </c>
    </row>
    <row r="62" spans="1:7" x14ac:dyDescent="0.55000000000000004">
      <c r="A62" s="75">
        <v>44299</v>
      </c>
      <c r="B62" s="73" t="str">
        <f t="shared" si="3"/>
        <v>(火)</v>
      </c>
      <c r="C62" s="71">
        <f t="shared" si="4"/>
        <v>3117</v>
      </c>
      <c r="D62" s="93">
        <v>3117</v>
      </c>
      <c r="E62" s="93">
        <v>0</v>
      </c>
      <c r="F62" s="93">
        <v>0</v>
      </c>
      <c r="G62" s="93">
        <v>0</v>
      </c>
    </row>
    <row r="63" spans="1:7" x14ac:dyDescent="0.55000000000000004">
      <c r="A63" s="75">
        <v>44298</v>
      </c>
      <c r="B63" s="73" t="str">
        <f t="shared" si="3"/>
        <v>(月)</v>
      </c>
      <c r="C63" s="71">
        <f t="shared" si="4"/>
        <v>3437</v>
      </c>
      <c r="D63" s="93">
        <v>3437</v>
      </c>
      <c r="E63" s="93">
        <v>0</v>
      </c>
      <c r="F63" s="93">
        <v>0</v>
      </c>
      <c r="G63" s="93">
        <v>0</v>
      </c>
    </row>
    <row r="64" spans="1:7" x14ac:dyDescent="0.55000000000000004">
      <c r="A64" s="89"/>
      <c r="B64" s="89"/>
      <c r="C64" s="89"/>
      <c r="D64" s="89"/>
      <c r="E64" s="89"/>
      <c r="F64" s="89"/>
      <c r="G64" s="89"/>
    </row>
    <row r="65" spans="1:7" x14ac:dyDescent="0.55000000000000004">
      <c r="A65" s="107" t="s">
        <v>313</v>
      </c>
      <c r="B65" s="107"/>
      <c r="C65" s="107"/>
      <c r="D65" s="107"/>
      <c r="E65" s="107"/>
      <c r="F65" s="107"/>
      <c r="G65" s="107"/>
    </row>
  </sheetData>
  <mergeCells count="8">
    <mergeCell ref="A1:G1"/>
    <mergeCell ref="A65:G65"/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2021-06-09T14:25:03Z</dcterms:modified>
</cp:coreProperties>
</file>