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B2D02756-AA95-4F84-B808-A8657276EFCC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0" i="9" l="1"/>
  <c r="B50" i="9"/>
  <c r="C49" i="9"/>
  <c r="B49" i="9"/>
  <c r="C48" i="9"/>
  <c r="B48" i="9"/>
  <c r="C47" i="9"/>
  <c r="B47" i="9"/>
  <c r="C46" i="9"/>
  <c r="B46" i="9"/>
  <c r="C45" i="9"/>
  <c r="B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69" i="9" l="1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<sst xmlns="http://schemas.openxmlformats.org/spreadsheetml/2006/main" count="30091" uniqueCount="338">
  <si>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</si>
  <si>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</si>
  <si>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</si>
  <si>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</si>
  <si>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</si>
  <si>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</si>
  <si>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</si>
  <si>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</si>
  <si>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</si>
  <si>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</si>
  <si>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</si>
  <si>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</si>
  <si>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</si>
  <si>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</si>
  <si>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</si>
  <si>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</si>
  <si>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</si>
  <si>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</si>
  <si>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</si>
  <si>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</si>
  <si>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</si>
  <si>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</si>
  <si>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</si>
  <si>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</si>
  <si>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</si>
  <si>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</si>
  <si>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</si>
  <si>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</si>
  <si>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</si>
  <si>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</si>
  <si>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</si>
  <si>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</si>
  <si>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</si>
  <si>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</si>
  <si>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</si>
  <si>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</si>
  <si>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</si>
  <si>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</si>
  <si>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</si>
  <si>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</si>
  <si>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</si>
  <si>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</si>
  <si>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</si>
  <si>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</si>
  <si>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</si>
  <si>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</si>
  <si>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</si>
  <si>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</si>
  <si>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</si>
  <si>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</si>
  <si>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</si>
  <si>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</si>
  <si>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</si>
  <si>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</si>
  <si>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</si>
  <si>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</si>
  <si>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</si>
  <si>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</si>
  <si>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</si>
  <si>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</si>
  <si>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</si>
  <si>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</si>
  <si>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</si>
  <si>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</si>
  <si>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</si>
  <si>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</si>
  <si>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</si>
  <si>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</si>
  <si>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</si>
  <si>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</si>
  <si>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</si>
  <si>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</si>
  <si>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</si>
  <si>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</si>
  <si>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</si>
  <si>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</si>
  <si>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</si>
  <si>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</si>
  <si>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</si>
  <si>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</si>
  <si>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</si>
  <si>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</si>
  <si>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</si>
  <si>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</si>
  <si>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</si>
  <si>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</si>
  <si>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</si>
  <si>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</si>
  <si>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</si>
  <si>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</si>
  <si>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</si>
  <si>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</si>
  <si>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</si>
  <si>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</si>
  <si>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</si>
  <si>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</si>
  <si>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</si>
  <si>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</si>
  <si>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</si>
  <si>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</si>
  <si>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</si>
  <si>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</si>
  <si>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</si>
  <si>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</si>
  <si>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</si>
  <si>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</si>
  <si>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</si>
  <si>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</si>
  <si>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</si>
  <si>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</si>
  <si>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</si>
  <si>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</si>
  <si>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</si>
  <si>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</si>
  <si>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</si>
  <si>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</si>
  <si>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</si>
  <si>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</si>
  <si>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</si>
  <si>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</si>
  <si>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</si>
  <si>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</si>
  <si>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</si>
  <si>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</si>
  <si>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</si>
  <si>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</si>
  <si>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</si>
  <si>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</si>
  <si>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</si>
  <si>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</si>
  <si>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</si>
  <si>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</si>
  <si>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</si>
  <si>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</si>
  <si>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</si>
  <si>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</si>
  <si>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</si>
  <si>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</si>
  <si>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</si>
  <si>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</si>
  <si>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</si>
  <si>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</si>
  <si>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</si>
  <si>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</si>
  <si>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</si>
  <si>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</si>
  <si>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</si>
  <si>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</si>
  <si>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</si>
  <si>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</si>
  <si>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</si>
  <si>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</si>
  <si>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</si>
  <si>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</si>
  <si>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</si>
  <si>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</si>
  <si>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</si>
  <si>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</si>
  <si>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</si>
  <si>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</si>
  <si>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</si>
  <si>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</si>
  <si>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</si>
  <si>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</si>
  <si>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</si>
  <si>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</si>
  <si>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</si>
  <si>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</si>
  <si>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</si>
  <si>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</si>
  <si>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</si>
  <si>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</si>
  <si>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</si>
  <si>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</si>
  <si>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</si>
  <si>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</si>
  <si>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</si>
  <si>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</si>
  <si>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</si>
  <si>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</si>
  <si>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</si>
  <si>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</si>
  <si>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</si>
  <si>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</si>
  <si>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</si>
  <si>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</si>
  <si>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</si>
  <si>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</si>
  <si>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</si>
  <si>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</si>
  <si>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</si>
  <si>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</si>
  <si>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</si>
  <si>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</si>
  <si>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</si>
  <si>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</si>
  <si>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</si>
  <si>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</si>
  <si>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</si>
  <si>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</si>
  <si>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</si>
  <si>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</si>
  <si>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</si>
  <si>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</si>
  <si>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</si>
  <si>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</si>
  <si>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</si>
  <si>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</si>
  <si>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</si>
  <si>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</si>
  <si>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</si>
  <si>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</si>
  <si>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</si>
  <si>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</si>
  <si>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</si>
  <si>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</si>
  <si>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</si>
  <si>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</si>
  <si>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</si>
  <si>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</si>
  <si>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</si>
  <si>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</si>
  <si>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</si>
  <si>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</si>
  <si>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</si>
  <si>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</si>
  <si>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</si>
  <si>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</si>
  <si>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</si>
  <si>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</si>
  <si>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</si>
  <si>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</si>
  <si>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</si>
  <si>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</si>
  <si>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</si>
  <si>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</si>
  <si>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</si>
  <si>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</si>
  <si>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</si>
  <si>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</si>
  <si>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</si>
  <si>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</si>
  <si>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</si>
  <si>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</si>
  <si>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</si>
  <si>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</si>
  <si>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</si>
  <si>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</si>
  <si>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</si>
  <si>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</si>
  <si>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</si>
  <si>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</si>
  <si>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</si>
  <si>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</si>
  <si>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</si>
  <si>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</si>
  <si>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</si>
  <si>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</si>
  <si>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</si>
  <si>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</si>
  <si>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</si>
  <si>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</si>
  <si>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</si>
  <si>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</si>
  <si>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</si>
  <si>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</si>
  <si>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</si>
  <si>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</si>
  <si>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</si>
  <si>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</si>
  <si>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</si>
  <si>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</si>
  <si>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</si>
  <si>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</si>
  <si>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</si>
  <si>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</si>
  <si>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</si>
  <si>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</si>
  <si>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</si>
  <si>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</si>
  <si>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</si>
  <si>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</si>
  <si>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</si>
  <si>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</si>
  <si>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</si>
  <si>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</si>
  <si>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</si>
  <si>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</si>
  <si>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</si>
  <si>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</si>
  <si>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</si>
  <si>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</si>
  <si>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</si>
  <si>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</si>
  <si>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</si>
  <si>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</si>
  <si>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</si>
  <si>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</si>
  <si>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</si>
  <si>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</si>
  <si>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</si>
  <si>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</si>
  <si>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</si>
  <si>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</si>
  <si>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</si>
  <si>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</si>
  <si>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</si>
  <si>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</si>
  <si>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</si>
  <si>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</si>
  <si>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</si>
  <si>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</si>
  <si>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</si>
  <si>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</si>
  <si>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</si>
  <si>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</si>
  <si>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</si>
  <si>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</si>
  <si>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</si>
  <si>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</si>
  <si>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</si>
  <si>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</si>
  <si>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</si>
  <si>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</si>
  <si>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</si>
  <si>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</si>
  <si>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</si>
  <si>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</si>
  <si>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</si>
  <si>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</si>
  <si>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</si>
  <si>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(水)</t>
  </si>
  <si>
    <t>(火)</t>
  </si>
  <si>
    <t>(月)</t>
  </si>
  <si>
    <t>(日)</t>
  </si>
  <si>
    <t>(土)</t>
  </si>
  <si>
    <t>(金)</t>
  </si>
  <si>
    <t>(木)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</si>
</sst>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63"/>
  <sheetViews>
    <sheetView workbookViewId="0">
      <pane ySplit="1" topLeftCell="A1451" activePane="bottomLeft" state="frozen"/>
      <selection activeCell="A21481" sqref="A21481:H21527"/>
      <selection pane="bottomLeft" activeCell="A21481" sqref="A21481:H21527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30767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17354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13372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22949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36345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9906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13293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84642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130456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164945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166200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180479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42040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33551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260573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223724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247098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27656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268372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27952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21356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5954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6815</v>
      </c>
      <c r="P1323" s="27">
        <v>605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8176</v>
      </c>
      <c r="P1326" s="27">
        <v>877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303242</v>
      </c>
      <c r="P1329" s="27">
        <v>67786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130052</v>
      </c>
      <c r="P1332" s="27">
        <v>48313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50958</v>
      </c>
      <c r="P1335" s="27">
        <v>4473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67606</v>
      </c>
      <c r="P1338" s="27">
        <v>6250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240731</v>
      </c>
      <c r="P1341" s="27">
        <v>82280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197885</v>
      </c>
      <c r="P1344" s="27">
        <v>100879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219571</v>
      </c>
      <c r="P1347" s="27">
        <v>124832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226976</v>
      </c>
      <c r="P1350" s="27">
        <v>150861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209588</v>
      </c>
      <c r="P1353" s="27">
        <v>162946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123604</v>
      </c>
      <c r="P1356" s="27">
        <v>17584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176588</v>
      </c>
      <c r="P1359" s="27">
        <v>15544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320386</v>
      </c>
      <c r="P1362" s="27">
        <v>242164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316373</v>
      </c>
      <c r="P1365" s="27">
        <v>191300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361382</v>
      </c>
      <c r="P1368" s="27">
        <v>214551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364056</v>
      </c>
      <c r="P1371" s="27">
        <v>123430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344661</v>
      </c>
      <c r="P1374" s="27">
        <v>175000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259587</v>
      </c>
      <c r="P1377" s="27">
        <v>25941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300615</v>
      </c>
      <c r="P1380" s="27">
        <v>19972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539361</v>
      </c>
      <c r="P1383" s="27">
        <v>200888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549885</v>
      </c>
      <c r="P1386" s="27">
        <v>59694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610674</v>
      </c>
      <c r="P1389" s="27">
        <v>58080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582460</v>
      </c>
      <c r="P1392" s="27">
        <v>91968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561227</v>
      </c>
      <c r="P1395" s="27">
        <v>106069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430331</v>
      </c>
      <c r="P1398" s="27">
        <v>46342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420124</v>
      </c>
      <c r="P1401" s="27">
        <v>58713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611424</v>
      </c>
      <c r="P1404" s="27">
        <v>215381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602965</v>
      </c>
      <c r="P1407" s="27">
        <v>180623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628475</v>
      </c>
      <c r="P1410" s="27">
        <v>201537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617438</v>
      </c>
      <c r="P1413" s="27">
        <v>195281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597402</v>
      </c>
      <c r="P1416" s="27">
        <v>187756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522458</v>
      </c>
      <c r="P1419" s="27">
        <v>108327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476337</v>
      </c>
      <c r="P1422" s="27">
        <v>161372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638515</v>
      </c>
      <c r="P1425" s="27">
        <v>285308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641364</v>
      </c>
      <c r="P1428" s="27">
        <v>271331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617958</v>
      </c>
      <c r="P1431" s="27">
        <v>323045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580998</v>
      </c>
      <c r="P1434" s="27">
        <v>308976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574668</v>
      </c>
      <c r="P1437" s="27">
        <v>290257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483166</v>
      </c>
      <c r="P1440" s="27">
        <v>201655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430964</v>
      </c>
      <c r="P1443" s="27">
        <v>227387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499356</v>
      </c>
      <c r="P1446" s="27">
        <v>418230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455722</v>
      </c>
      <c r="P1449" s="27">
        <v>389338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422679</v>
      </c>
      <c r="P1452" s="27">
        <v>392613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367040</v>
      </c>
      <c r="P1455" s="27">
        <v>324493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>
        <v>0</v>
      </c>
      <c r="P1458">
        <v>0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>
        <v>0</v>
      </c>
      <c r="P1459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>
        <v>0</v>
      </c>
      <c r="P1460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>
        <v>0</v>
      </c>
      <c r="P1461">
        <v>0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>
        <v>0</v>
      </c>
      <c r="P1462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>
        <v>0</v>
      </c>
      <c r="P146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527"/>
  <sheetViews>
    <sheetView workbookViewId="0">
      <pane xSplit="1" ySplit="1" topLeftCell="B21511" activePane="bottomRight" state="frozen"/>
      <selection activeCell="A21481" sqref="A21481:H21527"/>
      <selection pane="topRight" activeCell="A21481" sqref="A21481:H21527"/>
      <selection pane="bottomLeft" activeCell="A21481" sqref="A21481:H21527"/>
      <selection pane="bottomRight" activeCell="A21481" sqref="A21481:H2152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67" activePane="bottomLeft" state="frozen"/>
      <selection pane="bottomLeft" activeCell="M7" sqref="M7:O73"/>
    </sheetView>
  </sheetViews>
  <sheetFormatPr defaultRowHeight="18" x14ac:dyDescent="0.55000000000000004"/>
  <cols>
    <col min="1" max="1" width="11.08203125" style="90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79" customFormat="1" x14ac:dyDescent="0.55000000000000004">
      <c r="A1" s="104" t="s">
        <v>292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5" x14ac:dyDescent="0.55000000000000004">
      <c r="A2" s="106" t="s">
        <v>322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M2" s="107" t="s">
        <v>321</v>
      </c>
      <c r="N2" s="107"/>
      <c r="O2" s="107"/>
    </row>
    <row r="3" spans="1:15" x14ac:dyDescent="0.55000000000000004">
      <c r="A3" s="105" t="s">
        <v>315</v>
      </c>
      <c r="B3" s="105"/>
      <c r="C3" s="105"/>
      <c r="D3" s="105"/>
      <c r="E3" s="105"/>
      <c r="F3" s="105"/>
      <c r="G3" s="77"/>
      <c r="H3" s="108" t="s">
        <v>320</v>
      </c>
      <c r="I3" s="108"/>
      <c r="J3" s="108"/>
      <c r="K3" s="108"/>
      <c r="L3" s="108"/>
      <c r="M3" s="107" t="s">
        <v>287</v>
      </c>
      <c r="N3" s="107"/>
      <c r="O3" s="107"/>
    </row>
    <row r="4" spans="1:15" s="79" customFormat="1" x14ac:dyDescent="0.55000000000000004">
      <c r="A4" s="87"/>
      <c r="B4" s="80">
        <v>2</v>
      </c>
      <c r="C4" s="80">
        <v>3</v>
      </c>
      <c r="D4" s="80">
        <v>4</v>
      </c>
      <c r="E4" s="80">
        <v>5</v>
      </c>
      <c r="F4" s="80">
        <v>6</v>
      </c>
      <c r="G4" s="80">
        <v>7</v>
      </c>
      <c r="H4" s="80">
        <v>3</v>
      </c>
      <c r="I4" s="80">
        <v>4</v>
      </c>
      <c r="J4" s="80">
        <v>5</v>
      </c>
      <c r="K4" s="80">
        <v>6</v>
      </c>
      <c r="L4" s="78">
        <v>7</v>
      </c>
      <c r="M4" s="107"/>
      <c r="N4" s="107"/>
      <c r="O4" s="107"/>
    </row>
    <row r="5" spans="1:15" s="79" customFormat="1" x14ac:dyDescent="0.55000000000000004">
      <c r="A5" s="87"/>
      <c r="B5" s="80"/>
      <c r="C5" s="80"/>
      <c r="D5" s="109" t="s">
        <v>282</v>
      </c>
      <c r="E5" s="109"/>
      <c r="F5" s="109" t="s">
        <v>317</v>
      </c>
      <c r="G5" s="109"/>
      <c r="H5" s="80"/>
      <c r="I5" s="109" t="s">
        <v>282</v>
      </c>
      <c r="J5" s="109"/>
      <c r="K5" s="109" t="s">
        <v>317</v>
      </c>
      <c r="L5" s="109"/>
    </row>
    <row r="6" spans="1:15" x14ac:dyDescent="0.55000000000000004">
      <c r="A6" s="88" t="s">
        <v>290</v>
      </c>
      <c r="B6" s="93" t="s">
        <v>289</v>
      </c>
      <c r="C6" s="91" t="s">
        <v>316</v>
      </c>
      <c r="D6" s="83" t="s">
        <v>318</v>
      </c>
      <c r="E6" s="83" t="s">
        <v>319</v>
      </c>
      <c r="F6" s="83" t="s">
        <v>318</v>
      </c>
      <c r="G6" s="83" t="s">
        <v>319</v>
      </c>
      <c r="H6" s="96" t="s">
        <v>287</v>
      </c>
      <c r="I6" s="83" t="s">
        <v>318</v>
      </c>
      <c r="J6" s="83" t="s">
        <v>319</v>
      </c>
      <c r="K6" s="83" t="s">
        <v>318</v>
      </c>
      <c r="L6" s="83" t="s">
        <v>319</v>
      </c>
      <c r="M6" s="94" t="s">
        <v>290</v>
      </c>
      <c r="N6" s="95" t="s">
        <v>282</v>
      </c>
      <c r="O6" s="95" t="s">
        <v>283</v>
      </c>
    </row>
    <row r="7" spans="1:15" x14ac:dyDescent="0.55000000000000004">
      <c r="A7" s="89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3917</v>
      </c>
      <c r="I7" s="55">
        <f>IFERROR(VLOOKUP($A7, ワクチン高齢者等!$A:$G, I$4, FALSE), 0)</f>
        <v>3917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2">
        <f>IFERROR(VLOOKUP($A7, ワクチン高齢者等!$A:$G, L$4, FALSE), 0)</f>
        <v>0</v>
      </c>
      <c r="M7" s="57">
        <f>A7</f>
        <v>44298</v>
      </c>
      <c r="N7" s="56">
        <f>IF($A7="","",IF(D7+E7+I7+J7=0, "", D7+E7+I7+J7))</f>
        <v>30767</v>
      </c>
      <c r="O7" s="56">
        <f>IF($A7="", "", IF(F7+G7+K7+L7=0, "", F7+G7+K7+L7))</f>
        <v>70086</v>
      </c>
    </row>
    <row r="8" spans="1:15" x14ac:dyDescent="0.55000000000000004">
      <c r="A8" s="89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3458</v>
      </c>
      <c r="I8" s="55">
        <f>IFERROR(VLOOKUP($A8, ワクチン高齢者等!$A:$G, I$4, FALSE), 0)</f>
        <v>3458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0">A8</f>
        <v>44299</v>
      </c>
      <c r="N8" s="56">
        <f t="shared" ref="N8:N70" si="1">IF($A8="", "", D8+E8+I8+J8)</f>
        <v>17354</v>
      </c>
      <c r="O8" s="56">
        <f t="shared" ref="O8:O70" si="2">IF($A8="", "", F8+G8+K8+L8)</f>
        <v>40090</v>
      </c>
    </row>
    <row r="9" spans="1:15" x14ac:dyDescent="0.55000000000000004">
      <c r="A9" s="89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3803</v>
      </c>
      <c r="I9" s="55">
        <f>IFERROR(VLOOKUP($A9, ワクチン高齢者等!$A:$G, I$4, FALSE), 0)</f>
        <v>3803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0"/>
        <v>44300</v>
      </c>
      <c r="N9" s="56">
        <f t="shared" si="1"/>
        <v>13372</v>
      </c>
      <c r="O9" s="56">
        <f t="shared" si="2"/>
        <v>41427</v>
      </c>
    </row>
    <row r="10" spans="1:15" x14ac:dyDescent="0.55000000000000004">
      <c r="A10" s="89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6312</v>
      </c>
      <c r="I10" s="55">
        <f>IFERROR(VLOOKUP($A10, ワクチン高齢者等!$A:$G, I$4, FALSE), 0)</f>
        <v>6312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0"/>
        <v>44301</v>
      </c>
      <c r="N10" s="56">
        <f t="shared" si="1"/>
        <v>22949</v>
      </c>
      <c r="O10" s="56">
        <f t="shared" si="2"/>
        <v>35983</v>
      </c>
    </row>
    <row r="11" spans="1:15" x14ac:dyDescent="0.55000000000000004">
      <c r="A11" s="89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6649</v>
      </c>
      <c r="I11" s="55">
        <f>IFERROR(VLOOKUP($A11, ワクチン高齢者等!$A:$G, I$4, FALSE), 0)</f>
        <v>6649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0"/>
        <v>44302</v>
      </c>
      <c r="N11" s="56">
        <f t="shared" si="1"/>
        <v>36345</v>
      </c>
      <c r="O11" s="56">
        <f t="shared" si="2"/>
        <v>39991</v>
      </c>
    </row>
    <row r="12" spans="1:15" x14ac:dyDescent="0.55000000000000004">
      <c r="A12" s="89">
        <v>44303</v>
      </c>
      <c r="B12" s="54" t="str">
        <f>IFERROR(VLOOKUP($A12, ワクチン医療従事者等!$A:$J, $B$4, FALSE), TEXT(A12, "aaa"))</f>
        <v>(土)</v>
      </c>
      <c r="C12" s="54">
        <f>IFERROR(VLOOKUP($A12, ワクチン医療従事者等!$A:$J, $C$4, FALSE), 0)</f>
        <v>4668</v>
      </c>
      <c r="D12" s="54">
        <f>IFERROR(VLOOKUP($A12, ワクチン医療従事者等!$A:$J, $D$4, FALSE), 0)</f>
        <v>4668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5238</v>
      </c>
      <c r="I12" s="55">
        <f>IFERROR(VLOOKUP($A12, ワクチン高齢者等!$A:$G, I$4, FALSE), 0)</f>
        <v>5238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0"/>
        <v>44303</v>
      </c>
      <c r="N12" s="56">
        <f t="shared" si="1"/>
        <v>9906</v>
      </c>
      <c r="O12" s="56">
        <f t="shared" si="2"/>
        <v>0</v>
      </c>
    </row>
    <row r="13" spans="1:15" x14ac:dyDescent="0.55000000000000004">
      <c r="A13" s="89">
        <v>44304</v>
      </c>
      <c r="B13" s="54" t="str">
        <f>IFERROR(VLOOKUP($A13, ワクチン医療従事者等!$A:$J, $B$4, FALSE), TEXT(A13, "aaa"))</f>
        <v>(日)</v>
      </c>
      <c r="C13" s="54">
        <f>IFERROR(VLOOKUP($A13, ワクチン医療従事者等!$A:$J, $C$4, FALSE), 0)</f>
        <v>6382</v>
      </c>
      <c r="D13" s="54">
        <f>IFERROR(VLOOKUP($A13, ワクチン医療従事者等!$A:$J, $D$4, FALSE), 0)</f>
        <v>6382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6911</v>
      </c>
      <c r="I13" s="55">
        <f>IFERROR(VLOOKUP($A13, ワクチン高齢者等!$A:$G, I$4, FALSE), 0)</f>
        <v>6911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0"/>
        <v>44304</v>
      </c>
      <c r="N13" s="56">
        <f t="shared" si="1"/>
        <v>13293</v>
      </c>
      <c r="O13" s="56">
        <f t="shared" si="2"/>
        <v>0</v>
      </c>
    </row>
    <row r="14" spans="1:15" x14ac:dyDescent="0.55000000000000004">
      <c r="A14" s="89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19917</v>
      </c>
      <c r="I14" s="55">
        <f>IFERROR(VLOOKUP($A14, ワクチン高齢者等!$A:$G, I$4, FALSE), 0)</f>
        <v>19917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0"/>
        <v>44305</v>
      </c>
      <c r="N14" s="56">
        <f t="shared" si="1"/>
        <v>84642</v>
      </c>
      <c r="O14" s="56">
        <f t="shared" si="2"/>
        <v>54307</v>
      </c>
    </row>
    <row r="15" spans="1:15" x14ac:dyDescent="0.55000000000000004">
      <c r="A15" s="89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31834</v>
      </c>
      <c r="I15" s="55">
        <f>IFERROR(VLOOKUP($A15, ワクチン高齢者等!$A:$G, I$4, FALSE), 0)</f>
        <v>31834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0"/>
        <v>44306</v>
      </c>
      <c r="N15" s="56">
        <f t="shared" si="1"/>
        <v>130456</v>
      </c>
      <c r="O15" s="56">
        <f t="shared" si="2"/>
        <v>27797</v>
      </c>
    </row>
    <row r="16" spans="1:15" x14ac:dyDescent="0.55000000000000004">
      <c r="A16" s="89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38757</v>
      </c>
      <c r="I16" s="55">
        <f>IFERROR(VLOOKUP($A16, ワクチン高齢者等!$A:$G, I$4, FALSE), 0)</f>
        <v>38757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0"/>
        <v>44307</v>
      </c>
      <c r="N16" s="56">
        <f t="shared" si="1"/>
        <v>164945</v>
      </c>
      <c r="O16" s="56">
        <f t="shared" si="2"/>
        <v>26696</v>
      </c>
    </row>
    <row r="17" spans="1:15" x14ac:dyDescent="0.55000000000000004">
      <c r="A17" s="89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37566</v>
      </c>
      <c r="I17" s="55">
        <f>IFERROR(VLOOKUP($A17, ワクチン高齢者等!$A:$G, I$4, FALSE), 0)</f>
        <v>37566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0"/>
        <v>44308</v>
      </c>
      <c r="N17" s="56">
        <f t="shared" si="1"/>
        <v>166200</v>
      </c>
      <c r="O17" s="56">
        <f t="shared" si="2"/>
        <v>21855</v>
      </c>
    </row>
    <row r="18" spans="1:15" x14ac:dyDescent="0.55000000000000004">
      <c r="A18" s="89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32490</v>
      </c>
      <c r="I18" s="55">
        <f>IFERROR(VLOOKUP($A18, ワクチン高齢者等!$A:$G, I$4, FALSE), 0)</f>
        <v>32490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0"/>
        <v>44309</v>
      </c>
      <c r="N18" s="56">
        <f t="shared" si="1"/>
        <v>180479</v>
      </c>
      <c r="O18" s="56">
        <f t="shared" si="2"/>
        <v>29683</v>
      </c>
    </row>
    <row r="19" spans="1:15" x14ac:dyDescent="0.55000000000000004">
      <c r="A19" s="89">
        <v>44310</v>
      </c>
      <c r="B19" s="54" t="str">
        <f>IFERROR(VLOOKUP($A19, ワクチン医療従事者等!$A:$J, $B$4, FALSE), TEXT(A19, "aaa"))</f>
        <v>(土)</v>
      </c>
      <c r="C19" s="54">
        <f>IFERROR(VLOOKUP($A19, ワクチン医療従事者等!$A:$J, $C$4, FALSE), 0)</f>
        <v>19110</v>
      </c>
      <c r="D19" s="54">
        <f>IFERROR(VLOOKUP($A19, ワクチン医療従事者等!$A:$J, $D$4, FALSE), 0)</f>
        <v>19110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22930</v>
      </c>
      <c r="I19" s="55">
        <f>IFERROR(VLOOKUP($A19, ワクチン高齢者等!$A:$G, I$4, FALSE), 0)</f>
        <v>22930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0"/>
        <v>44310</v>
      </c>
      <c r="N19" s="56">
        <f t="shared" si="1"/>
        <v>42040</v>
      </c>
      <c r="O19" s="56">
        <f t="shared" si="2"/>
        <v>0</v>
      </c>
    </row>
    <row r="20" spans="1:15" x14ac:dyDescent="0.55000000000000004">
      <c r="A20" s="89">
        <v>44311</v>
      </c>
      <c r="B20" s="54" t="str">
        <f>IFERROR(VLOOKUP($A20, ワクチン医療従事者等!$A:$J, $B$4, FALSE), TEXT(A20, "aaa"))</f>
        <v>(日)</v>
      </c>
      <c r="C20" s="54">
        <f>IFERROR(VLOOKUP($A20, ワクチン医療従事者等!$A:$J, $C$4, FALSE), 0)</f>
        <v>15621</v>
      </c>
      <c r="D20" s="54">
        <f>IFERROR(VLOOKUP($A20, ワクチン医療従事者等!$A:$J, $D$4, FALSE), 0)</f>
        <v>15621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17930</v>
      </c>
      <c r="I20" s="55">
        <f>IFERROR(VLOOKUP($A20, ワクチン高齢者等!$A:$G, I$4, FALSE), 0)</f>
        <v>17930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0"/>
        <v>44311</v>
      </c>
      <c r="N20" s="56">
        <f t="shared" si="1"/>
        <v>33551</v>
      </c>
      <c r="O20" s="56">
        <f t="shared" si="2"/>
        <v>0</v>
      </c>
    </row>
    <row r="21" spans="1:15" x14ac:dyDescent="0.55000000000000004">
      <c r="A21" s="89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38896</v>
      </c>
      <c r="I21" s="55">
        <f>IFERROR(VLOOKUP($A21, ワクチン高齢者等!$A:$G, I$4, FALSE), 0)</f>
        <v>38896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0"/>
        <v>44312</v>
      </c>
      <c r="N21" s="56">
        <f t="shared" si="1"/>
        <v>260573</v>
      </c>
      <c r="O21" s="56">
        <f t="shared" si="2"/>
        <v>41651</v>
      </c>
    </row>
    <row r="22" spans="1:15" x14ac:dyDescent="0.55000000000000004">
      <c r="A22" s="89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51655</v>
      </c>
      <c r="I22" s="55">
        <f>IFERROR(VLOOKUP($A22, ワクチン高齢者等!$A:$G, I$4, FALSE), 0)</f>
        <v>51655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0"/>
        <v>44313</v>
      </c>
      <c r="N22" s="56">
        <f t="shared" si="1"/>
        <v>223724</v>
      </c>
      <c r="O22" s="56">
        <f t="shared" si="2"/>
        <v>31105</v>
      </c>
    </row>
    <row r="23" spans="1:15" x14ac:dyDescent="0.55000000000000004">
      <c r="A23" s="89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53093</v>
      </c>
      <c r="I23" s="55">
        <f>IFERROR(VLOOKUP($A23, ワクチン高齢者等!$A:$G, I$4, FALSE), 0)</f>
        <v>53093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0"/>
        <v>44314</v>
      </c>
      <c r="N23" s="56">
        <f t="shared" si="1"/>
        <v>247098</v>
      </c>
      <c r="O23" s="56">
        <f t="shared" si="2"/>
        <v>44268</v>
      </c>
    </row>
    <row r="24" spans="1:15" x14ac:dyDescent="0.55000000000000004">
      <c r="A24" s="89">
        <v>44315</v>
      </c>
      <c r="B24" s="54" t="str">
        <f>IFERROR(VLOOKUP($A24, ワクチン医療従事者等!$A:$J, $B$4, FALSE), TEXT(A24, "aaa"))</f>
        <v>(木)</v>
      </c>
      <c r="C24" s="54">
        <f>IFERROR(VLOOKUP($A24, ワクチン医療従事者等!$A:$J, $C$4, FALSE), 0)</f>
        <v>13621</v>
      </c>
      <c r="D24" s="54">
        <f>IFERROR(VLOOKUP($A24, ワクチン医療従事者等!$A:$J, $D$4, FALSE), 0)</f>
        <v>13621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14035</v>
      </c>
      <c r="I24" s="55">
        <f>IFERROR(VLOOKUP($A24, ワクチン高齢者等!$A:$G, I$4, FALSE), 0)</f>
        <v>14035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0"/>
        <v>44315</v>
      </c>
      <c r="N24" s="56">
        <f t="shared" si="1"/>
        <v>27656</v>
      </c>
      <c r="O24" s="56">
        <f t="shared" si="2"/>
        <v>0</v>
      </c>
    </row>
    <row r="25" spans="1:15" x14ac:dyDescent="0.55000000000000004">
      <c r="A25" s="89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40705</v>
      </c>
      <c r="I25" s="55">
        <f>IFERROR(VLOOKUP($A25, ワクチン高齢者等!$A:$G, I$4, FALSE), 0)</f>
        <v>40705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0"/>
        <v>44316</v>
      </c>
      <c r="N25" s="56">
        <f t="shared" si="1"/>
        <v>268372</v>
      </c>
      <c r="O25" s="56">
        <f t="shared" si="2"/>
        <v>47240</v>
      </c>
    </row>
    <row r="26" spans="1:15" x14ac:dyDescent="0.55000000000000004">
      <c r="A26" s="89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27952</v>
      </c>
      <c r="I26" s="55">
        <f>IFERROR(VLOOKUP($A26, ワクチン高齢者等!$A:$G, I$4, FALSE), 0)</f>
        <v>27952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0"/>
        <v>44317</v>
      </c>
      <c r="N26" s="56">
        <f t="shared" si="1"/>
        <v>27952</v>
      </c>
      <c r="O26" s="56">
        <f t="shared" si="2"/>
        <v>0</v>
      </c>
    </row>
    <row r="27" spans="1:15" x14ac:dyDescent="0.55000000000000004">
      <c r="A27" s="89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21356</v>
      </c>
      <c r="I27" s="55">
        <f>IFERROR(VLOOKUP($A27, ワクチン高齢者等!$A:$G, I$4, FALSE), 0)</f>
        <v>21356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0"/>
        <v>44318</v>
      </c>
      <c r="N27" s="56">
        <f t="shared" si="1"/>
        <v>21356</v>
      </c>
      <c r="O27" s="56">
        <f t="shared" si="2"/>
        <v>0</v>
      </c>
    </row>
    <row r="28" spans="1:15" x14ac:dyDescent="0.55000000000000004">
      <c r="A28" s="89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6718</v>
      </c>
      <c r="I28" s="55">
        <f>IFERROR(VLOOKUP($A28, ワクチン高齢者等!$A:$G, I$4, FALSE), 0)</f>
        <v>5954</v>
      </c>
      <c r="J28" s="55">
        <f>IFERROR(VLOOKUP($A28, ワクチン高齢者等!$A:$G, J$4, FALSE), 0)</f>
        <v>0</v>
      </c>
      <c r="K28" s="55">
        <f>IFERROR(VLOOKUP($A28, ワクチン高齢者等!$A:$G, K$4, FALSE), 0)</f>
        <v>764</v>
      </c>
      <c r="L28" s="55">
        <f>IFERROR(VLOOKUP($A28, ワクチン高齢者等!$A:$G, L$4, FALSE), 0)</f>
        <v>0</v>
      </c>
      <c r="M28" s="57">
        <f t="shared" si="0"/>
        <v>44319</v>
      </c>
      <c r="N28" s="56">
        <f t="shared" si="1"/>
        <v>5954</v>
      </c>
      <c r="O28" s="56">
        <f t="shared" si="2"/>
        <v>764</v>
      </c>
    </row>
    <row r="29" spans="1:15" x14ac:dyDescent="0.55000000000000004">
      <c r="A29" s="89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7420</v>
      </c>
      <c r="I29" s="55">
        <f>IFERROR(VLOOKUP($A29, ワクチン高齢者等!$A:$G, I$4, FALSE), 0)</f>
        <v>6815</v>
      </c>
      <c r="J29" s="55">
        <f>IFERROR(VLOOKUP($A29, ワクチン高齢者等!$A:$G, J$4, FALSE), 0)</f>
        <v>0</v>
      </c>
      <c r="K29" s="55">
        <f>IFERROR(VLOOKUP($A29, ワクチン高齢者等!$A:$G, K$4, FALSE), 0)</f>
        <v>605</v>
      </c>
      <c r="L29" s="55">
        <f>IFERROR(VLOOKUP($A29, ワクチン高齢者等!$A:$G, L$4, FALSE), 0)</f>
        <v>0</v>
      </c>
      <c r="M29" s="57">
        <f t="shared" si="0"/>
        <v>44320</v>
      </c>
      <c r="N29" s="56">
        <f t="shared" si="1"/>
        <v>6815</v>
      </c>
      <c r="O29" s="56">
        <f t="shared" si="2"/>
        <v>605</v>
      </c>
    </row>
    <row r="30" spans="1:15" x14ac:dyDescent="0.55000000000000004">
      <c r="A30" s="89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9053</v>
      </c>
      <c r="I30" s="55">
        <f>IFERROR(VLOOKUP($A30, ワクチン高齢者等!$A:$G, I$4, FALSE), 0)</f>
        <v>8176</v>
      </c>
      <c r="J30" s="55">
        <f>IFERROR(VLOOKUP($A30, ワクチン高齢者等!$A:$G, J$4, FALSE), 0)</f>
        <v>0</v>
      </c>
      <c r="K30" s="55">
        <f>IFERROR(VLOOKUP($A30, ワクチン高齢者等!$A:$G, K$4, FALSE), 0)</f>
        <v>877</v>
      </c>
      <c r="L30" s="55">
        <f>IFERROR(VLOOKUP($A30, ワクチン高齢者等!$A:$G, L$4, FALSE), 0)</f>
        <v>0</v>
      </c>
      <c r="M30" s="57">
        <f t="shared" si="0"/>
        <v>44321</v>
      </c>
      <c r="N30" s="56">
        <f t="shared" si="1"/>
        <v>8176</v>
      </c>
      <c r="O30" s="56">
        <f t="shared" si="2"/>
        <v>877</v>
      </c>
    </row>
    <row r="31" spans="1:15" x14ac:dyDescent="0.55000000000000004">
      <c r="A31" s="89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39114</v>
      </c>
      <c r="I31" s="55">
        <f>IFERROR(VLOOKUP($A31, ワクチン高齢者等!$A:$G, I$4, FALSE), 0)</f>
        <v>34264</v>
      </c>
      <c r="J31" s="55">
        <f>IFERROR(VLOOKUP($A31, ワクチン高齢者等!$A:$G, J$4, FALSE), 0)</f>
        <v>0</v>
      </c>
      <c r="K31" s="55">
        <f>IFERROR(VLOOKUP($A31, ワクチン高齢者等!$A:$G, K$4, FALSE), 0)</f>
        <v>4850</v>
      </c>
      <c r="L31" s="55">
        <f>IFERROR(VLOOKUP($A31, ワクチン高齢者等!$A:$G, L$4, FALSE), 0)</f>
        <v>0</v>
      </c>
      <c r="M31" s="57">
        <f t="shared" si="0"/>
        <v>44322</v>
      </c>
      <c r="N31" s="56">
        <f t="shared" si="1"/>
        <v>303242</v>
      </c>
      <c r="O31" s="56">
        <f t="shared" si="2"/>
        <v>67786</v>
      </c>
    </row>
    <row r="32" spans="1:15" x14ac:dyDescent="0.55000000000000004">
      <c r="A32" s="89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38021</v>
      </c>
      <c r="I32" s="55">
        <f>IFERROR(VLOOKUP($A32, ワクチン高齢者等!$A:$G, I$4, FALSE), 0)</f>
        <v>32887</v>
      </c>
      <c r="J32" s="55">
        <f>IFERROR(VLOOKUP($A32, ワクチン高齢者等!$A:$G, J$4, FALSE), 0)</f>
        <v>0</v>
      </c>
      <c r="K32" s="55">
        <f>IFERROR(VLOOKUP($A32, ワクチン高齢者等!$A:$G, K$4, FALSE), 0)</f>
        <v>5134</v>
      </c>
      <c r="L32" s="55">
        <f>IFERROR(VLOOKUP($A32, ワクチン高齢者等!$A:$G, L$4, FALSE), 0)</f>
        <v>0</v>
      </c>
      <c r="M32" s="57">
        <f t="shared" si="0"/>
        <v>44323</v>
      </c>
      <c r="N32" s="56">
        <f t="shared" si="1"/>
        <v>130052</v>
      </c>
      <c r="O32" s="56">
        <f t="shared" si="2"/>
        <v>48313</v>
      </c>
    </row>
    <row r="33" spans="1:15" x14ac:dyDescent="0.55000000000000004">
      <c r="A33" s="89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55431</v>
      </c>
      <c r="I33" s="55">
        <f>IFERROR(VLOOKUP($A33, ワクチン高齢者等!$A:$G, I$4, FALSE), 0)</f>
        <v>50958</v>
      </c>
      <c r="J33" s="55">
        <f>IFERROR(VLOOKUP($A33, ワクチン高齢者等!$A:$G, J$4, FALSE), 0)</f>
        <v>0</v>
      </c>
      <c r="K33" s="55">
        <f>IFERROR(VLOOKUP($A33, ワクチン高齢者等!$A:$G, K$4, FALSE), 0)</f>
        <v>4473</v>
      </c>
      <c r="L33" s="55">
        <f>IFERROR(VLOOKUP($A33, ワクチン高齢者等!$A:$G, L$4, FALSE), 0)</f>
        <v>0</v>
      </c>
      <c r="M33" s="57">
        <f t="shared" si="0"/>
        <v>44324</v>
      </c>
      <c r="N33" s="56">
        <f t="shared" si="1"/>
        <v>50958</v>
      </c>
      <c r="O33" s="56">
        <f t="shared" si="2"/>
        <v>4473</v>
      </c>
    </row>
    <row r="34" spans="1:15" x14ac:dyDescent="0.55000000000000004">
      <c r="A34" s="89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73856</v>
      </c>
      <c r="I34" s="55">
        <f>IFERROR(VLOOKUP($A34, ワクチン高齢者等!$A:$G, I$4, FALSE), 0)</f>
        <v>67606</v>
      </c>
      <c r="J34" s="55">
        <f>IFERROR(VLOOKUP($A34, ワクチン高齢者等!$A:$G, J$4, FALSE), 0)</f>
        <v>0</v>
      </c>
      <c r="K34" s="55">
        <f>IFERROR(VLOOKUP($A34, ワクチン高齢者等!$A:$G, K$4, FALSE), 0)</f>
        <v>6250</v>
      </c>
      <c r="L34" s="55">
        <f>IFERROR(VLOOKUP($A34, ワクチン高齢者等!$A:$G, L$4, FALSE), 0)</f>
        <v>0</v>
      </c>
      <c r="M34" s="57">
        <f t="shared" si="0"/>
        <v>44325</v>
      </c>
      <c r="N34" s="56">
        <f t="shared" si="1"/>
        <v>67606</v>
      </c>
      <c r="O34" s="56">
        <f t="shared" si="2"/>
        <v>6250</v>
      </c>
    </row>
    <row r="35" spans="1:15" x14ac:dyDescent="0.55000000000000004">
      <c r="A35" s="89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99507</v>
      </c>
      <c r="I35" s="55">
        <f>IFERROR(VLOOKUP($A35, ワクチン高齢者等!$A:$G, I$4, FALSE), 0)</f>
        <v>85476</v>
      </c>
      <c r="J35" s="55">
        <f>IFERROR(VLOOKUP($A35, ワクチン高齢者等!$A:$G, J$4, FALSE), 0)</f>
        <v>0</v>
      </c>
      <c r="K35" s="55">
        <f>IFERROR(VLOOKUP($A35, ワクチン高齢者等!$A:$G, K$4, FALSE), 0)</f>
        <v>14031</v>
      </c>
      <c r="L35" s="55">
        <f>IFERROR(VLOOKUP($A35, ワクチン高齢者等!$A:$G, L$4, FALSE), 0)</f>
        <v>0</v>
      </c>
      <c r="M35" s="57">
        <f t="shared" si="0"/>
        <v>44326</v>
      </c>
      <c r="N35" s="56">
        <f t="shared" si="1"/>
        <v>240731</v>
      </c>
      <c r="O35" s="56">
        <f t="shared" si="2"/>
        <v>82280</v>
      </c>
    </row>
    <row r="36" spans="1:15" x14ac:dyDescent="0.55000000000000004">
      <c r="A36" s="89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130026</v>
      </c>
      <c r="I36" s="55">
        <f>IFERROR(VLOOKUP($A36, ワクチン高齢者等!$A:$G, I$4, FALSE), 0)</f>
        <v>107598</v>
      </c>
      <c r="J36" s="55">
        <f>IFERROR(VLOOKUP($A36, ワクチン高齢者等!$A:$G, J$4, FALSE), 0)</f>
        <v>0</v>
      </c>
      <c r="K36" s="55">
        <f>IFERROR(VLOOKUP($A36, ワクチン高齢者等!$A:$G, K$4, FALSE), 0)</f>
        <v>22428</v>
      </c>
      <c r="L36" s="55">
        <f>IFERROR(VLOOKUP($A36, ワクチン高齢者等!$A:$G, L$4, FALSE), 0)</f>
        <v>0</v>
      </c>
      <c r="M36" s="57">
        <f t="shared" si="0"/>
        <v>44327</v>
      </c>
      <c r="N36" s="56">
        <f t="shared" si="1"/>
        <v>197885</v>
      </c>
      <c r="O36" s="56">
        <f t="shared" si="2"/>
        <v>100879</v>
      </c>
    </row>
    <row r="37" spans="1:15" x14ac:dyDescent="0.55000000000000004">
      <c r="A37" s="89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162683</v>
      </c>
      <c r="I37" s="55">
        <f>IFERROR(VLOOKUP($A37, ワクチン高齢者等!$A:$G, I$4, FALSE), 0)</f>
        <v>136612</v>
      </c>
      <c r="J37" s="55">
        <f>IFERROR(VLOOKUP($A37, ワクチン高齢者等!$A:$G, J$4, FALSE), 0)</f>
        <v>0</v>
      </c>
      <c r="K37" s="55">
        <f>IFERROR(VLOOKUP($A37, ワクチン高齢者等!$A:$G, K$4, FALSE), 0)</f>
        <v>26071</v>
      </c>
      <c r="L37" s="55">
        <f>IFERROR(VLOOKUP($A37, ワクチン高齢者等!$A:$G, L$4, FALSE), 0)</f>
        <v>0</v>
      </c>
      <c r="M37" s="57">
        <f t="shared" si="0"/>
        <v>44328</v>
      </c>
      <c r="N37" s="56">
        <f t="shared" si="1"/>
        <v>219571</v>
      </c>
      <c r="O37" s="56">
        <f t="shared" si="2"/>
        <v>124832</v>
      </c>
    </row>
    <row r="38" spans="1:15" x14ac:dyDescent="0.55000000000000004">
      <c r="A38" s="89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158698</v>
      </c>
      <c r="I38" s="55">
        <f>IFERROR(VLOOKUP($A38, ワクチン高齢者等!$A:$G, I$4, FALSE), 0)</f>
        <v>133547</v>
      </c>
      <c r="J38" s="55">
        <f>IFERROR(VLOOKUP($A38, ワクチン高齢者等!$A:$G, J$4, FALSE), 0)</f>
        <v>0</v>
      </c>
      <c r="K38" s="55">
        <f>IFERROR(VLOOKUP($A38, ワクチン高齢者等!$A:$G, K$4, FALSE), 0)</f>
        <v>25151</v>
      </c>
      <c r="L38" s="55">
        <f>IFERROR(VLOOKUP($A38, ワクチン高齢者等!$A:$G, L$4, FALSE), 0)</f>
        <v>0</v>
      </c>
      <c r="M38" s="57">
        <f t="shared" si="0"/>
        <v>44329</v>
      </c>
      <c r="N38" s="56">
        <f t="shared" si="1"/>
        <v>226976</v>
      </c>
      <c r="O38" s="56">
        <f t="shared" si="2"/>
        <v>150861</v>
      </c>
    </row>
    <row r="39" spans="1:15" x14ac:dyDescent="0.55000000000000004">
      <c r="A39" s="89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129656</v>
      </c>
      <c r="I39" s="55">
        <f>IFERROR(VLOOKUP($A39, ワクチン高齢者等!$A:$G, I$4, FALSE), 0)</f>
        <v>110095</v>
      </c>
      <c r="J39" s="55">
        <f>IFERROR(VLOOKUP($A39, ワクチン高齢者等!$A:$G, J$4, FALSE), 0)</f>
        <v>0</v>
      </c>
      <c r="K39" s="55">
        <f>IFERROR(VLOOKUP($A39, ワクチン高齢者等!$A:$G, K$4, FALSE), 0)</f>
        <v>19561</v>
      </c>
      <c r="L39" s="55">
        <f>IFERROR(VLOOKUP($A39, ワクチン高齢者等!$A:$G, L$4, FALSE), 0)</f>
        <v>0</v>
      </c>
      <c r="M39" s="57">
        <f t="shared" si="0"/>
        <v>44330</v>
      </c>
      <c r="N39" s="56">
        <f t="shared" si="1"/>
        <v>209588</v>
      </c>
      <c r="O39" s="56">
        <f t="shared" si="2"/>
        <v>162946</v>
      </c>
    </row>
    <row r="40" spans="1:15" x14ac:dyDescent="0.55000000000000004">
      <c r="A40" s="89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141188</v>
      </c>
      <c r="I40" s="55">
        <f>IFERROR(VLOOKUP($A40, ワクチン高齢者等!$A:$G, I$4, FALSE), 0)</f>
        <v>123604</v>
      </c>
      <c r="J40" s="55">
        <f>IFERROR(VLOOKUP($A40, ワクチン高齢者等!$A:$G, J$4, FALSE), 0)</f>
        <v>0</v>
      </c>
      <c r="K40" s="55">
        <f>IFERROR(VLOOKUP($A40, ワクチン高齢者等!$A:$G, K$4, FALSE), 0)</f>
        <v>17584</v>
      </c>
      <c r="L40" s="55">
        <f>IFERROR(VLOOKUP($A40, ワクチン高齢者等!$A:$G, L$4, FALSE), 0)</f>
        <v>0</v>
      </c>
      <c r="M40" s="57">
        <f t="shared" si="0"/>
        <v>44331</v>
      </c>
      <c r="N40" s="56">
        <f t="shared" si="1"/>
        <v>123604</v>
      </c>
      <c r="O40" s="56">
        <f t="shared" si="2"/>
        <v>17584</v>
      </c>
    </row>
    <row r="41" spans="1:15" x14ac:dyDescent="0.55000000000000004">
      <c r="A41" s="89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192132</v>
      </c>
      <c r="I41" s="55">
        <f>IFERROR(VLOOKUP($A41, ワクチン高齢者等!$A:$G, I$4, FALSE), 0)</f>
        <v>176588</v>
      </c>
      <c r="J41" s="55">
        <f>IFERROR(VLOOKUP($A41, ワクチン高齢者等!$A:$G, J$4, FALSE), 0)</f>
        <v>0</v>
      </c>
      <c r="K41" s="55">
        <f>IFERROR(VLOOKUP($A41, ワクチン高齢者等!$A:$G, K$4, FALSE), 0)</f>
        <v>15544</v>
      </c>
      <c r="L41" s="55">
        <f>IFERROR(VLOOKUP($A41, ワクチン高齢者等!$A:$G, L$4, FALSE), 0)</f>
        <v>0</v>
      </c>
      <c r="M41" s="57">
        <f t="shared" si="0"/>
        <v>44332</v>
      </c>
      <c r="N41" s="56">
        <f t="shared" si="1"/>
        <v>176588</v>
      </c>
      <c r="O41" s="56">
        <f t="shared" si="2"/>
        <v>15544</v>
      </c>
    </row>
    <row r="42" spans="1:15" x14ac:dyDescent="0.55000000000000004">
      <c r="A42" s="89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212984</v>
      </c>
      <c r="I42" s="55">
        <f>IFERROR(VLOOKUP($A42, ワクチン高齢者等!$A:$G, I$4, FALSE), 0)</f>
        <v>186543</v>
      </c>
      <c r="J42" s="55">
        <f>IFERROR(VLOOKUP($A42, ワクチン高齢者等!$A:$G, J$4, FALSE), 0)</f>
        <v>0</v>
      </c>
      <c r="K42" s="55">
        <f>IFERROR(VLOOKUP($A42, ワクチン高齢者等!$A:$G, K$4, FALSE), 0)</f>
        <v>26441</v>
      </c>
      <c r="L42" s="55">
        <f>IFERROR(VLOOKUP($A42, ワクチン高齢者等!$A:$G, L$4, FALSE), 0)</f>
        <v>0</v>
      </c>
      <c r="M42" s="57">
        <f t="shared" si="0"/>
        <v>44333</v>
      </c>
      <c r="N42" s="56">
        <f t="shared" si="1"/>
        <v>320386</v>
      </c>
      <c r="O42" s="56">
        <f t="shared" si="2"/>
        <v>242164</v>
      </c>
    </row>
    <row r="43" spans="1:15" x14ac:dyDescent="0.55000000000000004">
      <c r="A43" s="89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257429</v>
      </c>
      <c r="I43" s="55">
        <f>IFERROR(VLOOKUP($A43, ワクチン高齢者等!$A:$G, I$4, FALSE), 0)</f>
        <v>221796</v>
      </c>
      <c r="J43" s="55">
        <f>IFERROR(VLOOKUP($A43, ワクチン高齢者等!$A:$G, J$4, FALSE), 0)</f>
        <v>0</v>
      </c>
      <c r="K43" s="55">
        <f>IFERROR(VLOOKUP($A43, ワクチン高齢者等!$A:$G, K$4, FALSE), 0)</f>
        <v>35633</v>
      </c>
      <c r="L43" s="55">
        <f>IFERROR(VLOOKUP($A43, ワクチン高齢者等!$A:$G, L$4, FALSE), 0)</f>
        <v>0</v>
      </c>
      <c r="M43" s="57">
        <f t="shared" si="0"/>
        <v>44334</v>
      </c>
      <c r="N43" s="56">
        <f t="shared" si="1"/>
        <v>316373</v>
      </c>
      <c r="O43" s="56">
        <f t="shared" si="2"/>
        <v>191300</v>
      </c>
    </row>
    <row r="44" spans="1:15" x14ac:dyDescent="0.55000000000000004">
      <c r="A44" s="89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308067</v>
      </c>
      <c r="I44" s="55">
        <f>IFERROR(VLOOKUP($A44, ワクチン高齢者等!$A:$G, I$4, FALSE), 0)</f>
        <v>273219</v>
      </c>
      <c r="J44" s="55">
        <f>IFERROR(VLOOKUP($A44, ワクチン高齢者等!$A:$G, J$4, FALSE), 0)</f>
        <v>0</v>
      </c>
      <c r="K44" s="55">
        <f>IFERROR(VLOOKUP($A44, ワクチン高齢者等!$A:$G, K$4, FALSE), 0)</f>
        <v>34848</v>
      </c>
      <c r="L44" s="55">
        <f>IFERROR(VLOOKUP($A44, ワクチン高齢者等!$A:$G, L$4, FALSE), 0)</f>
        <v>0</v>
      </c>
      <c r="M44" s="57">
        <f t="shared" si="0"/>
        <v>44335</v>
      </c>
      <c r="N44" s="56">
        <f t="shared" si="1"/>
        <v>361382</v>
      </c>
      <c r="O44" s="56">
        <f t="shared" si="2"/>
        <v>214551</v>
      </c>
    </row>
    <row r="45" spans="1:15" x14ac:dyDescent="0.55000000000000004">
      <c r="A45" s="89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296953</v>
      </c>
      <c r="I45" s="55">
        <f>IFERROR(VLOOKUP($A45, ワクチン高齢者等!$A:$G, I$4, FALSE), 0)</f>
        <v>282634</v>
      </c>
      <c r="J45" s="55">
        <f>IFERROR(VLOOKUP($A45, ワクチン高齢者等!$A:$G, J$4, FALSE), 0)</f>
        <v>0</v>
      </c>
      <c r="K45" s="55">
        <f>IFERROR(VLOOKUP($A45, ワクチン高齢者等!$A:$G, K$4, FALSE), 0)</f>
        <v>14319</v>
      </c>
      <c r="L45" s="55">
        <f>IFERROR(VLOOKUP($A45, ワクチン高齢者等!$A:$G, L$4, FALSE), 0)</f>
        <v>0</v>
      </c>
      <c r="M45" s="57">
        <f t="shared" si="0"/>
        <v>44336</v>
      </c>
      <c r="N45" s="56">
        <f t="shared" si="1"/>
        <v>364056</v>
      </c>
      <c r="O45" s="56">
        <f t="shared" si="2"/>
        <v>123430</v>
      </c>
    </row>
    <row r="46" spans="1:15" x14ac:dyDescent="0.55000000000000004">
      <c r="A46" s="89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270640</v>
      </c>
      <c r="I46" s="55">
        <f>IFERROR(VLOOKUP($A46, ワクチン高齢者等!$A:$G, I$4, FALSE), 0)</f>
        <v>244743</v>
      </c>
      <c r="J46" s="55">
        <f>IFERROR(VLOOKUP($A46, ワクチン高齢者等!$A:$G, J$4, FALSE), 0)</f>
        <v>0</v>
      </c>
      <c r="K46" s="55">
        <f>IFERROR(VLOOKUP($A46, ワクチン高齢者等!$A:$G, K$4, FALSE), 0)</f>
        <v>25897</v>
      </c>
      <c r="L46" s="55">
        <f>IFERROR(VLOOKUP($A46, ワクチン高齢者等!$A:$G, L$4, FALSE), 0)</f>
        <v>0</v>
      </c>
      <c r="M46" s="57">
        <f t="shared" si="0"/>
        <v>44337</v>
      </c>
      <c r="N46" s="56">
        <f t="shared" si="1"/>
        <v>344661</v>
      </c>
      <c r="O46" s="56">
        <f t="shared" si="2"/>
        <v>175000</v>
      </c>
    </row>
    <row r="47" spans="1:15" x14ac:dyDescent="0.55000000000000004">
      <c r="A47" s="89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285528</v>
      </c>
      <c r="I47" s="55">
        <f>IFERROR(VLOOKUP($A47, ワクチン高齢者等!$A:$G, I$4, FALSE), 0)</f>
        <v>259587</v>
      </c>
      <c r="J47" s="55">
        <f>IFERROR(VLOOKUP($A47, ワクチン高齢者等!$A:$G, J$4, FALSE), 0)</f>
        <v>0</v>
      </c>
      <c r="K47" s="55">
        <f>IFERROR(VLOOKUP($A47, ワクチン高齢者等!$A:$G, K$4, FALSE), 0)</f>
        <v>25941</v>
      </c>
      <c r="L47" s="55">
        <f>IFERROR(VLOOKUP($A47, ワクチン高齢者等!$A:$G, L$4, FALSE), 0)</f>
        <v>0</v>
      </c>
      <c r="M47" s="57">
        <f t="shared" si="0"/>
        <v>44338</v>
      </c>
      <c r="N47" s="56">
        <f t="shared" si="1"/>
        <v>259587</v>
      </c>
      <c r="O47" s="56">
        <f t="shared" si="2"/>
        <v>25941</v>
      </c>
    </row>
    <row r="48" spans="1:15" x14ac:dyDescent="0.55000000000000004">
      <c r="A48" s="89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320587</v>
      </c>
      <c r="I48" s="55">
        <f>IFERROR(VLOOKUP($A48, ワクチン高齢者等!$A:$G, I$4, FALSE), 0)</f>
        <v>300615</v>
      </c>
      <c r="J48" s="55">
        <f>IFERROR(VLOOKUP($A48, ワクチン高齢者等!$A:$G, J$4, FALSE), 0)</f>
        <v>0</v>
      </c>
      <c r="K48" s="55">
        <f>IFERROR(VLOOKUP($A48, ワクチン高齢者等!$A:$G, K$4, FALSE), 0)</f>
        <v>19972</v>
      </c>
      <c r="L48" s="55">
        <f>IFERROR(VLOOKUP($A48, ワクチン高齢者等!$A:$G, L$4, FALSE), 0)</f>
        <v>0</v>
      </c>
      <c r="M48" s="57">
        <f t="shared" si="0"/>
        <v>44339</v>
      </c>
      <c r="N48" s="56">
        <f t="shared" si="1"/>
        <v>300615</v>
      </c>
      <c r="O48" s="56">
        <f t="shared" si="2"/>
        <v>19972</v>
      </c>
    </row>
    <row r="49" spans="1:15" x14ac:dyDescent="0.55000000000000004">
      <c r="A49" s="89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409660</v>
      </c>
      <c r="I49" s="55">
        <f>IFERROR(VLOOKUP($A49, ワクチン高齢者等!$A:$G, I$4, FALSE), 0)</f>
        <v>392775</v>
      </c>
      <c r="J49" s="55">
        <f>IFERROR(VLOOKUP($A49, ワクチン高齢者等!$A:$G, J$4, FALSE), 0)</f>
        <v>9826</v>
      </c>
      <c r="K49" s="55">
        <f>IFERROR(VLOOKUP($A49, ワクチン高齢者等!$A:$G, K$4, FALSE), 0)</f>
        <v>7059</v>
      </c>
      <c r="L49" s="55">
        <f>IFERROR(VLOOKUP($A49, ワクチン高齢者等!$A:$G, L$4, FALSE), 0)</f>
        <v>0</v>
      </c>
      <c r="M49" s="57">
        <f t="shared" si="0"/>
        <v>44340</v>
      </c>
      <c r="N49" s="56">
        <f t="shared" si="1"/>
        <v>539361</v>
      </c>
      <c r="O49" s="56">
        <f t="shared" si="2"/>
        <v>200888</v>
      </c>
    </row>
    <row r="50" spans="1:15" x14ac:dyDescent="0.55000000000000004">
      <c r="A50" s="89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469927</v>
      </c>
      <c r="I50" s="55">
        <f>IFERROR(VLOOKUP($A50, ワクチン高齢者等!$A:$G, I$4, FALSE), 0)</f>
        <v>452506</v>
      </c>
      <c r="J50" s="55">
        <f>IFERROR(VLOOKUP($A50, ワクチン高齢者等!$A:$G, J$4, FALSE), 0)</f>
        <v>9789</v>
      </c>
      <c r="K50" s="55">
        <f>IFERROR(VLOOKUP($A50, ワクチン高齢者等!$A:$G, K$4, FALSE), 0)</f>
        <v>7632</v>
      </c>
      <c r="L50" s="55">
        <f>IFERROR(VLOOKUP($A50, ワクチン高齢者等!$A:$G, L$4, FALSE), 0)</f>
        <v>0</v>
      </c>
      <c r="M50" s="57">
        <f t="shared" si="0"/>
        <v>44341</v>
      </c>
      <c r="N50" s="56">
        <f t="shared" si="1"/>
        <v>549885</v>
      </c>
      <c r="O50" s="56">
        <f t="shared" si="2"/>
        <v>59694</v>
      </c>
    </row>
    <row r="51" spans="1:15" x14ac:dyDescent="0.55000000000000004">
      <c r="A51" s="89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526165</v>
      </c>
      <c r="I51" s="55">
        <f>IFERROR(VLOOKUP($A51, ワクチン高齢者等!$A:$G, I$4, FALSE), 0)</f>
        <v>505780</v>
      </c>
      <c r="J51" s="55">
        <f>IFERROR(VLOOKUP($A51, ワクチン高齢者等!$A:$G, J$4, FALSE), 0)</f>
        <v>11479</v>
      </c>
      <c r="K51" s="55">
        <f>IFERROR(VLOOKUP($A51, ワクチン高齢者等!$A:$G, K$4, FALSE), 0)</f>
        <v>8906</v>
      </c>
      <c r="L51" s="55">
        <f>IFERROR(VLOOKUP($A51, ワクチン高齢者等!$A:$G, L$4, FALSE), 0)</f>
        <v>0</v>
      </c>
      <c r="M51" s="57">
        <f t="shared" si="0"/>
        <v>44342</v>
      </c>
      <c r="N51" s="56">
        <f t="shared" si="1"/>
        <v>610674</v>
      </c>
      <c r="O51" s="56">
        <f t="shared" si="2"/>
        <v>58080</v>
      </c>
    </row>
    <row r="52" spans="1:15" x14ac:dyDescent="0.55000000000000004">
      <c r="A52" s="89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529279</v>
      </c>
      <c r="I52" s="55">
        <f>IFERROR(VLOOKUP($A52, ワクチン高齢者等!$A:$G, I$4, FALSE), 0)</f>
        <v>485810</v>
      </c>
      <c r="J52" s="55">
        <f>IFERROR(VLOOKUP($A52, ワクチン高齢者等!$A:$G, J$4, FALSE), 0)</f>
        <v>12393</v>
      </c>
      <c r="K52" s="55">
        <f>IFERROR(VLOOKUP($A52, ワクチン高齢者等!$A:$G, K$4, FALSE), 0)</f>
        <v>31076</v>
      </c>
      <c r="L52" s="55">
        <f>IFERROR(VLOOKUP($A52, ワクチン高齢者等!$A:$G, L$4, FALSE), 0)</f>
        <v>0</v>
      </c>
      <c r="M52" s="57">
        <f t="shared" si="0"/>
        <v>44343</v>
      </c>
      <c r="N52" s="56">
        <f t="shared" si="1"/>
        <v>582460</v>
      </c>
      <c r="O52" s="56">
        <f t="shared" si="2"/>
        <v>91968</v>
      </c>
    </row>
    <row r="53" spans="1:15" x14ac:dyDescent="0.55000000000000004">
      <c r="A53" s="89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502780</v>
      </c>
      <c r="I53" s="55">
        <f>IFERROR(VLOOKUP($A53, ワクチン高齢者等!$A:$G, I$4, FALSE), 0)</f>
        <v>459220</v>
      </c>
      <c r="J53" s="55">
        <f>IFERROR(VLOOKUP($A53, ワクチン高齢者等!$A:$G, J$4, FALSE), 0)</f>
        <v>14266</v>
      </c>
      <c r="K53" s="55">
        <f>IFERROR(VLOOKUP($A53, ワクチン高齢者等!$A:$G, K$4, FALSE), 0)</f>
        <v>29294</v>
      </c>
      <c r="L53" s="55">
        <f>IFERROR(VLOOKUP($A53, ワクチン高齢者等!$A:$G, L$4, FALSE), 0)</f>
        <v>0</v>
      </c>
      <c r="M53" s="57">
        <f t="shared" si="0"/>
        <v>44344</v>
      </c>
      <c r="N53" s="56">
        <f t="shared" si="1"/>
        <v>561227</v>
      </c>
      <c r="O53" s="56">
        <f t="shared" si="2"/>
        <v>106069</v>
      </c>
    </row>
    <row r="54" spans="1:15" x14ac:dyDescent="0.55000000000000004">
      <c r="A54" s="89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476673</v>
      </c>
      <c r="I54" s="55">
        <f>IFERROR(VLOOKUP($A54, ワクチン高齢者等!$A:$G, I$4, FALSE), 0)</f>
        <v>414796</v>
      </c>
      <c r="J54" s="55">
        <f>IFERROR(VLOOKUP($A54, ワクチン高齢者等!$A:$G, J$4, FALSE), 0)</f>
        <v>15535</v>
      </c>
      <c r="K54" s="55">
        <f>IFERROR(VLOOKUP($A54, ワクチン高齢者等!$A:$G, K$4, FALSE), 0)</f>
        <v>46342</v>
      </c>
      <c r="L54" s="55">
        <f>IFERROR(VLOOKUP($A54, ワクチン高齢者等!$A:$G, L$4, FALSE), 0)</f>
        <v>0</v>
      </c>
      <c r="M54" s="57">
        <f t="shared" si="0"/>
        <v>44345</v>
      </c>
      <c r="N54" s="56">
        <f t="shared" si="1"/>
        <v>430331</v>
      </c>
      <c r="O54" s="56">
        <f t="shared" si="2"/>
        <v>46342</v>
      </c>
    </row>
    <row r="55" spans="1:15" x14ac:dyDescent="0.55000000000000004">
      <c r="A55" s="89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478837</v>
      </c>
      <c r="I55" s="55">
        <f>IFERROR(VLOOKUP($A55, ワクチン高齢者等!$A:$G, I$4, FALSE), 0)</f>
        <v>404188</v>
      </c>
      <c r="J55" s="55">
        <f>IFERROR(VLOOKUP($A55, ワクチン高齢者等!$A:$G, J$4, FALSE), 0)</f>
        <v>15936</v>
      </c>
      <c r="K55" s="55">
        <f>IFERROR(VLOOKUP($A55, ワクチン高齢者等!$A:$G, K$4, FALSE), 0)</f>
        <v>58713</v>
      </c>
      <c r="L55" s="55">
        <f>IFERROR(VLOOKUP($A55, ワクチン高齢者等!$A:$G, L$4, FALSE), 0)</f>
        <v>0</v>
      </c>
      <c r="M55" s="57">
        <f t="shared" si="0"/>
        <v>44346</v>
      </c>
      <c r="N55" s="56">
        <f t="shared" si="1"/>
        <v>420124</v>
      </c>
      <c r="O55" s="56">
        <f t="shared" si="2"/>
        <v>58713</v>
      </c>
    </row>
    <row r="56" spans="1:15" x14ac:dyDescent="0.55000000000000004">
      <c r="A56" s="89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553550</v>
      </c>
      <c r="I56" s="55">
        <f>IFERROR(VLOOKUP($A56, ワクチン高齢者等!$A:$G, I$4, FALSE), 0)</f>
        <v>460987</v>
      </c>
      <c r="J56" s="55">
        <f>IFERROR(VLOOKUP($A56, ワクチン高齢者等!$A:$G, J$4, FALSE), 0)</f>
        <v>18432</v>
      </c>
      <c r="K56" s="55">
        <f>IFERROR(VLOOKUP($A56, ワクチン高齢者等!$A:$G, K$4, FALSE), 0)</f>
        <v>74131</v>
      </c>
      <c r="L56" s="55">
        <f>IFERROR(VLOOKUP($A56, ワクチン高齢者等!$A:$G, L$4, FALSE), 0)</f>
        <v>0</v>
      </c>
      <c r="M56" s="57">
        <f t="shared" si="0"/>
        <v>44347</v>
      </c>
      <c r="N56" s="56">
        <f t="shared" si="1"/>
        <v>611424</v>
      </c>
      <c r="O56" s="56">
        <f t="shared" si="2"/>
        <v>215381</v>
      </c>
    </row>
    <row r="57" spans="1:15" x14ac:dyDescent="0.55000000000000004">
      <c r="A57" s="89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624531</v>
      </c>
      <c r="I57" s="55">
        <f>IFERROR(VLOOKUP($A57, ワクチン高齢者等!$A:$G, I$4, FALSE), 0)</f>
        <v>517381</v>
      </c>
      <c r="J57" s="55">
        <f>IFERROR(VLOOKUP($A57, ワクチン高齢者等!$A:$G, J$4, FALSE), 0)</f>
        <v>19197</v>
      </c>
      <c r="K57" s="55">
        <f>IFERROR(VLOOKUP($A57, ワクチン高齢者等!$A:$G, K$4, FALSE), 0)</f>
        <v>87953</v>
      </c>
      <c r="L57" s="55">
        <f>IFERROR(VLOOKUP($A57, ワクチン高齢者等!$A:$G, L$4, FALSE), 0)</f>
        <v>0</v>
      </c>
      <c r="M57" s="57">
        <f t="shared" si="0"/>
        <v>44348</v>
      </c>
      <c r="N57" s="56">
        <f t="shared" si="1"/>
        <v>602965</v>
      </c>
      <c r="O57" s="56">
        <f t="shared" si="2"/>
        <v>180623</v>
      </c>
    </row>
    <row r="58" spans="1:15" x14ac:dyDescent="0.55000000000000004">
      <c r="A58" s="89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670886</v>
      </c>
      <c r="I58" s="55">
        <f>IFERROR(VLOOKUP($A58, ワクチン高齢者等!$A:$G, I$4, FALSE), 0)</f>
        <v>537404</v>
      </c>
      <c r="J58" s="55">
        <f>IFERROR(VLOOKUP($A58, ワクチン高齢者等!$A:$G, J$4, FALSE), 0)</f>
        <v>19615</v>
      </c>
      <c r="K58" s="55">
        <f>IFERROR(VLOOKUP($A58, ワクチン高齢者等!$A:$G, K$4, FALSE), 0)</f>
        <v>113867</v>
      </c>
      <c r="L58" s="55">
        <f>IFERROR(VLOOKUP($A58, ワクチン高齢者等!$A:$G, L$4, FALSE), 0)</f>
        <v>0</v>
      </c>
      <c r="M58" s="57">
        <f t="shared" si="0"/>
        <v>44349</v>
      </c>
      <c r="N58" s="56">
        <f t="shared" si="1"/>
        <v>628475</v>
      </c>
      <c r="O58" s="56">
        <f t="shared" si="2"/>
        <v>201537</v>
      </c>
    </row>
    <row r="59" spans="1:15" x14ac:dyDescent="0.55000000000000004">
      <c r="A59" s="89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669562</v>
      </c>
      <c r="I59" s="55">
        <f>IFERROR(VLOOKUP($A59, ワクチン高齢者等!$A:$G, I$4, FALSE), 0)</f>
        <v>537680</v>
      </c>
      <c r="J59" s="55">
        <f>IFERROR(VLOOKUP($A59, ワクチン高齢者等!$A:$G, J$4, FALSE), 0)</f>
        <v>19992</v>
      </c>
      <c r="K59" s="55">
        <f>IFERROR(VLOOKUP($A59, ワクチン高齢者等!$A:$G, K$4, FALSE), 0)</f>
        <v>111890</v>
      </c>
      <c r="L59" s="55">
        <f>IFERROR(VLOOKUP($A59, ワクチン高齢者等!$A:$G, L$4, FALSE), 0)</f>
        <v>0</v>
      </c>
      <c r="M59" s="57">
        <f t="shared" si="0"/>
        <v>44350</v>
      </c>
      <c r="N59" s="56">
        <f t="shared" si="1"/>
        <v>617438</v>
      </c>
      <c r="O59" s="56">
        <f t="shared" si="2"/>
        <v>195281</v>
      </c>
    </row>
    <row r="60" spans="1:15" x14ac:dyDescent="0.55000000000000004">
      <c r="A60" s="89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625955</v>
      </c>
      <c r="I60" s="55">
        <f>IFERROR(VLOOKUP($A60, ワクチン高齢者等!$A:$G, I$4, FALSE), 0)</f>
        <v>513642</v>
      </c>
      <c r="J60" s="55">
        <f>IFERROR(VLOOKUP($A60, ワクチン高齢者等!$A:$G, J$4, FALSE), 0)</f>
        <v>20197</v>
      </c>
      <c r="K60" s="55">
        <f>IFERROR(VLOOKUP($A60, ワクチン高齢者等!$A:$G, K$4, FALSE), 0)</f>
        <v>92116</v>
      </c>
      <c r="L60" s="55">
        <f>IFERROR(VLOOKUP($A60, ワクチン高齢者等!$A:$G, L$4, FALSE), 0)</f>
        <v>0</v>
      </c>
      <c r="M60" s="57">
        <f t="shared" si="0"/>
        <v>44351</v>
      </c>
      <c r="N60" s="56">
        <f t="shared" si="1"/>
        <v>597402</v>
      </c>
      <c r="O60" s="56">
        <f t="shared" si="2"/>
        <v>187756</v>
      </c>
    </row>
    <row r="61" spans="1:15" x14ac:dyDescent="0.55000000000000004">
      <c r="A61" s="89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630785</v>
      </c>
      <c r="I61" s="55">
        <f>IFERROR(VLOOKUP($A61, ワクチン高齢者等!$A:$G, I$4, FALSE), 0)</f>
        <v>502089</v>
      </c>
      <c r="J61" s="55">
        <f>IFERROR(VLOOKUP($A61, ワクチン高齢者等!$A:$G, J$4, FALSE), 0)</f>
        <v>20369</v>
      </c>
      <c r="K61" s="55">
        <f>IFERROR(VLOOKUP($A61, ワクチン高齢者等!$A:$G, K$4, FALSE), 0)</f>
        <v>108327</v>
      </c>
      <c r="L61" s="55">
        <f>IFERROR(VLOOKUP($A61, ワクチン高齢者等!$A:$G, L$4, FALSE), 0)</f>
        <v>0</v>
      </c>
      <c r="M61" s="57">
        <f t="shared" si="0"/>
        <v>44352</v>
      </c>
      <c r="N61" s="56">
        <f t="shared" si="1"/>
        <v>522458</v>
      </c>
      <c r="O61" s="56">
        <f t="shared" si="2"/>
        <v>108327</v>
      </c>
    </row>
    <row r="62" spans="1:15" x14ac:dyDescent="0.55000000000000004">
      <c r="A62" s="89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637709</v>
      </c>
      <c r="I62" s="55">
        <f>IFERROR(VLOOKUP($A62, ワクチン高齢者等!$A:$G, I$4, FALSE), 0)</f>
        <v>453581</v>
      </c>
      <c r="J62" s="55">
        <f>IFERROR(VLOOKUP($A62, ワクチン高齢者等!$A:$G, J$4, FALSE), 0)</f>
        <v>22756</v>
      </c>
      <c r="K62" s="55">
        <f>IFERROR(VLOOKUP($A62, ワクチン高齢者等!$A:$G, K$4, FALSE), 0)</f>
        <v>161372</v>
      </c>
      <c r="L62" s="55">
        <f>IFERROR(VLOOKUP($A62, ワクチン高齢者等!$A:$G, L$4, FALSE), 0)</f>
        <v>0</v>
      </c>
      <c r="M62" s="57">
        <f t="shared" si="0"/>
        <v>44353</v>
      </c>
      <c r="N62" s="56">
        <f t="shared" si="1"/>
        <v>476337</v>
      </c>
      <c r="O62" s="56">
        <f t="shared" si="2"/>
        <v>161372</v>
      </c>
    </row>
    <row r="63" spans="1:15" x14ac:dyDescent="0.55000000000000004">
      <c r="A63" s="89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684486</v>
      </c>
      <c r="I63" s="55">
        <f>IFERROR(VLOOKUP($A63, ワクチン高齢者等!$A:$G, I$4, FALSE), 0)</f>
        <v>503128</v>
      </c>
      <c r="J63" s="55">
        <f>IFERROR(VLOOKUP($A63, ワクチン高齢者等!$A:$G, J$4, FALSE), 0)</f>
        <v>28806</v>
      </c>
      <c r="K63" s="55">
        <f>IFERROR(VLOOKUP($A63, ワクチン高齢者等!$A:$G, K$4, FALSE), 0)</f>
        <v>152552</v>
      </c>
      <c r="L63" s="55">
        <f>IFERROR(VLOOKUP($A63, ワクチン高齢者等!$A:$G, L$4, FALSE), 0)</f>
        <v>0</v>
      </c>
      <c r="M63" s="57">
        <f t="shared" si="0"/>
        <v>44354</v>
      </c>
      <c r="N63" s="56">
        <f t="shared" si="1"/>
        <v>638515</v>
      </c>
      <c r="O63" s="56">
        <f t="shared" si="2"/>
        <v>285308</v>
      </c>
    </row>
    <row r="64" spans="1:15" x14ac:dyDescent="0.55000000000000004">
      <c r="A64" s="89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750773</v>
      </c>
      <c r="I64" s="55">
        <f>IFERROR(VLOOKUP($A64, ワクチン高齢者等!$A:$G, I$4, FALSE), 0)</f>
        <v>539613</v>
      </c>
      <c r="J64" s="55">
        <f>IFERROR(VLOOKUP($A64, ワクチン高齢者等!$A:$G, J$4, FALSE), 0)</f>
        <v>29072</v>
      </c>
      <c r="K64" s="55">
        <f>IFERROR(VLOOKUP($A64, ワクチン高齢者等!$A:$G, K$4, FALSE), 0)</f>
        <v>182088</v>
      </c>
      <c r="L64" s="55">
        <f>IFERROR(VLOOKUP($A64, ワクチン高齢者等!$A:$G, L$4, FALSE), 0)</f>
        <v>0</v>
      </c>
      <c r="M64" s="57">
        <f t="shared" si="0"/>
        <v>44355</v>
      </c>
      <c r="N64" s="56">
        <f t="shared" si="1"/>
        <v>641364</v>
      </c>
      <c r="O64" s="56">
        <f t="shared" si="2"/>
        <v>271331</v>
      </c>
    </row>
    <row r="65" spans="1:15" x14ac:dyDescent="0.55000000000000004">
      <c r="A65" s="89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773619</v>
      </c>
      <c r="I65" s="55">
        <f>IFERROR(VLOOKUP($A65, ワクチン高齢者等!$A:$G, I$4, FALSE), 0)</f>
        <v>522373</v>
      </c>
      <c r="J65" s="55">
        <f>IFERROR(VLOOKUP($A65, ワクチン高齢者等!$A:$G, J$4, FALSE), 0)</f>
        <v>26844</v>
      </c>
      <c r="K65" s="55">
        <f>IFERROR(VLOOKUP($A65, ワクチン高齢者等!$A:$G, K$4, FALSE), 0)</f>
        <v>224402</v>
      </c>
      <c r="L65" s="55">
        <f>IFERROR(VLOOKUP($A65, ワクチン高齢者等!$A:$G, L$4, FALSE), 0)</f>
        <v>0</v>
      </c>
      <c r="M65" s="57">
        <f t="shared" si="0"/>
        <v>44356</v>
      </c>
      <c r="N65" s="56">
        <f t="shared" si="1"/>
        <v>617958</v>
      </c>
      <c r="O65" s="56">
        <f t="shared" si="2"/>
        <v>323045</v>
      </c>
    </row>
    <row r="66" spans="1:15" x14ac:dyDescent="0.55000000000000004">
      <c r="A66" s="89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753383</v>
      </c>
      <c r="I66" s="55">
        <f>IFERROR(VLOOKUP($A66, ワクチン高齢者等!$A:$G, I$4, FALSE), 0)</f>
        <v>498647</v>
      </c>
      <c r="J66" s="55">
        <f>IFERROR(VLOOKUP($A66, ワクチン高齢者等!$A:$G, J$4, FALSE), 0)</f>
        <v>28382</v>
      </c>
      <c r="K66" s="55">
        <f>IFERROR(VLOOKUP($A66, ワクチン高齢者等!$A:$G, K$4, FALSE), 0)</f>
        <v>226354</v>
      </c>
      <c r="L66" s="55">
        <f>IFERROR(VLOOKUP($A66, ワクチン高齢者等!$A:$G, L$4, FALSE), 0)</f>
        <v>0</v>
      </c>
      <c r="M66" s="57">
        <f t="shared" si="0"/>
        <v>44357</v>
      </c>
      <c r="N66" s="56">
        <f t="shared" si="1"/>
        <v>580998</v>
      </c>
      <c r="O66" s="56">
        <f t="shared" si="2"/>
        <v>308976</v>
      </c>
    </row>
    <row r="67" spans="1:15" x14ac:dyDescent="0.55000000000000004">
      <c r="A67" s="89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716942</v>
      </c>
      <c r="I67" s="55">
        <f>IFERROR(VLOOKUP($A67, ワクチン高齢者等!$A:$G, I$4, FALSE), 0)</f>
        <v>489660</v>
      </c>
      <c r="J67" s="55">
        <f>IFERROR(VLOOKUP($A67, ワクチン高齢者等!$A:$G, J$4, FALSE), 0)</f>
        <v>28505</v>
      </c>
      <c r="K67" s="55">
        <f>IFERROR(VLOOKUP($A67, ワクチン高齢者等!$A:$G, K$4, FALSE), 0)</f>
        <v>198777</v>
      </c>
      <c r="L67" s="55">
        <f>IFERROR(VLOOKUP($A67, ワクチン高齢者等!$A:$G, L$4, FALSE), 0)</f>
        <v>0</v>
      </c>
      <c r="M67" s="57">
        <f t="shared" si="0"/>
        <v>44358</v>
      </c>
      <c r="N67" s="56">
        <f t="shared" si="1"/>
        <v>574668</v>
      </c>
      <c r="O67" s="56">
        <f t="shared" si="2"/>
        <v>290257</v>
      </c>
    </row>
    <row r="68" spans="1:15" x14ac:dyDescent="0.55000000000000004">
      <c r="A68" s="89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684821</v>
      </c>
      <c r="I68" s="55">
        <f>IFERROR(VLOOKUP($A68, ワクチン高齢者等!$A:$G, I$4, FALSE), 0)</f>
        <v>450451</v>
      </c>
      <c r="J68" s="55">
        <f>IFERROR(VLOOKUP($A68, ワクチン高齢者等!$A:$G, J$4, FALSE), 0)</f>
        <v>32715</v>
      </c>
      <c r="K68" s="55">
        <f>IFERROR(VLOOKUP($A68, ワクチン高齢者等!$A:$G, K$4, FALSE), 0)</f>
        <v>201655</v>
      </c>
      <c r="L68" s="55">
        <f>IFERROR(VLOOKUP($A68, ワクチン高齢者等!$A:$G, L$4, FALSE), 0)</f>
        <v>0</v>
      </c>
      <c r="M68" s="57">
        <f t="shared" si="0"/>
        <v>44359</v>
      </c>
      <c r="N68" s="56">
        <f t="shared" si="1"/>
        <v>483166</v>
      </c>
      <c r="O68" s="56">
        <f t="shared" si="2"/>
        <v>201655</v>
      </c>
    </row>
    <row r="69" spans="1:15" x14ac:dyDescent="0.55000000000000004">
      <c r="A69" s="89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658351</v>
      </c>
      <c r="I69" s="55">
        <f>IFERROR(VLOOKUP($A69, ワクチン高齢者等!$A:$G, I$4, FALSE), 0)</f>
        <v>399194</v>
      </c>
      <c r="J69" s="55">
        <f>IFERROR(VLOOKUP($A69, ワクチン高齢者等!$A:$G, J$4, FALSE), 0)</f>
        <v>31770</v>
      </c>
      <c r="K69" s="55">
        <f>IFERROR(VLOOKUP($A69, ワクチン高齢者等!$A:$G, K$4, FALSE), 0)</f>
        <v>227387</v>
      </c>
      <c r="L69" s="55">
        <f>IFERROR(VLOOKUP($A69, ワクチン高齢者等!$A:$G, L$4, FALSE), 0)</f>
        <v>0</v>
      </c>
      <c r="M69" s="57">
        <f t="shared" si="0"/>
        <v>44360</v>
      </c>
      <c r="N69" s="56">
        <f t="shared" si="1"/>
        <v>430964</v>
      </c>
      <c r="O69" s="56">
        <f t="shared" si="2"/>
        <v>227387</v>
      </c>
    </row>
    <row r="70" spans="1:15" x14ac:dyDescent="0.55000000000000004">
      <c r="A70" s="89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702621</v>
      </c>
      <c r="I70" s="55">
        <f>IFERROR(VLOOKUP($A70, ワクチン高齢者等!$A:$G, I$4, FALSE), 0)</f>
        <v>381514</v>
      </c>
      <c r="J70" s="55">
        <f>IFERROR(VLOOKUP($A70, ワクチン高齢者等!$A:$G, J$4, FALSE), 0)</f>
        <v>26413</v>
      </c>
      <c r="K70" s="55">
        <f>IFERROR(VLOOKUP($A70, ワクチン高齢者等!$A:$G, K$4, FALSE), 0)</f>
        <v>294694</v>
      </c>
      <c r="L70" s="55">
        <f>IFERROR(VLOOKUP($A70, ワクチン高齢者等!$A:$G, L$4, FALSE), 0)</f>
        <v>0</v>
      </c>
      <c r="M70" s="57">
        <f t="shared" si="0"/>
        <v>44361</v>
      </c>
      <c r="N70" s="56">
        <f t="shared" si="1"/>
        <v>499356</v>
      </c>
      <c r="O70" s="56">
        <f t="shared" si="2"/>
        <v>418230</v>
      </c>
    </row>
    <row r="71" spans="1:15" x14ac:dyDescent="0.55000000000000004">
      <c r="A71" s="89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729697</v>
      </c>
      <c r="I71" s="55">
        <f>IFERROR(VLOOKUP($A71, ワクチン高齢者等!$A:$G, I$4, FALSE), 0)</f>
        <v>386887</v>
      </c>
      <c r="J71" s="55">
        <f>IFERROR(VLOOKUP($A71, ワクチン高齢者等!$A:$G, J$4, FALSE), 0)</f>
        <v>25420</v>
      </c>
      <c r="K71" s="55">
        <f>IFERROR(VLOOKUP($A71, ワクチン高齢者等!$A:$G, K$4, FALSE), 0)</f>
        <v>317390</v>
      </c>
      <c r="L71" s="55">
        <f>IFERROR(VLOOKUP($A71, ワクチン高齢者等!$A:$G, L$4, FALSE), 0)</f>
        <v>0</v>
      </c>
      <c r="M71" s="57">
        <f t="shared" si="0"/>
        <v>44362</v>
      </c>
      <c r="N71" s="56">
        <f t="shared" ref="N71:N134" si="3">IF($A71="", "", D71+E71+I71+J71)</f>
        <v>455722</v>
      </c>
      <c r="O71" s="56">
        <f t="shared" ref="O71:O134" si="4">IF($A71="", "", F71+G71+K71+L71)</f>
        <v>389338</v>
      </c>
    </row>
    <row r="72" spans="1:15" x14ac:dyDescent="0.55000000000000004">
      <c r="A72" s="89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696557</v>
      </c>
      <c r="I72" s="55">
        <f>IFERROR(VLOOKUP($A72, ワクチン高齢者等!$A:$G, I$4, FALSE), 0)</f>
        <v>350107</v>
      </c>
      <c r="J72" s="55">
        <f>IFERROR(VLOOKUP($A72, ワクチン高齢者等!$A:$G, J$4, FALSE), 0)</f>
        <v>25878</v>
      </c>
      <c r="K72" s="55">
        <f>IFERROR(VLOOKUP($A72, ワクチン高齢者等!$A:$G, K$4, FALSE), 0)</f>
        <v>320572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422679</v>
      </c>
      <c r="O72" s="56">
        <f t="shared" si="4"/>
        <v>392613</v>
      </c>
    </row>
    <row r="73" spans="1:15" x14ac:dyDescent="0.55000000000000004">
      <c r="A73" s="89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562203</v>
      </c>
      <c r="I73" s="55">
        <f>IFERROR(VLOOKUP($A73, ワクチン高齢者等!$A:$G, I$4, FALSE), 0)</f>
        <v>289176</v>
      </c>
      <c r="J73" s="55">
        <f>IFERROR(VLOOKUP($A73, ワクチン高齢者等!$A:$G, J$4, FALSE), 0)</f>
        <v>26327</v>
      </c>
      <c r="K73" s="55">
        <f>IFERROR(VLOOKUP($A73, ワクチン高齢者等!$A:$G, K$4, FALSE), 0)</f>
        <v>246700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367040</v>
      </c>
      <c r="O73" s="56">
        <f t="shared" si="4"/>
        <v>324493</v>
      </c>
    </row>
    <row r="74" spans="1:15" x14ac:dyDescent="0.55000000000000004">
      <c r="A74" s="89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89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89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89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89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89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89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89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9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9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9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9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9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9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9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9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9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9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9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9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9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9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9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9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9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9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9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9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9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9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9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9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9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9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9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9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9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9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9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9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9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9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9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9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9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9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9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9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9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9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9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9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9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9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9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9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9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9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9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9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9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9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9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9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9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9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9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9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9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9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9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9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9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9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9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9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9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9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9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9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9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9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9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9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9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9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9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9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9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9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9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9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9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9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9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9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9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9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9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9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9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9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9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9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9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9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9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9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9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9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9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9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9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9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9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9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9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9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9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9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9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9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9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9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9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9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9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9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9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9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9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9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9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9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9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9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9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9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9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9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9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9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9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9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9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9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9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9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9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9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9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9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9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9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9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9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9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9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9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9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9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9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9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9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9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9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9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9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9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9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9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9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9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9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9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9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9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9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9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9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9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9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9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9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9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9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9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9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9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9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9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9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9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9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9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9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9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7" t="s">
        <v>146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44366</v>
      </c>
      <c r="B3" s="26" t="s">
        <v>153</v>
      </c>
      <c r="C3" s="26">
        <f>IF(D21="", "", D21)</f>
        <v>779432</v>
      </c>
      <c r="D3" s="26">
        <f>IF(C21="", "", C21)</f>
        <v>15030019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21134</v>
      </c>
      <c r="I3" s="26" t="str">
        <f t="shared" si="1"/>
        <v/>
      </c>
      <c r="J3" s="26">
        <f t="shared" si="1"/>
        <v>740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743453</v>
      </c>
      <c r="N3" s="26">
        <f t="shared" si="2"/>
        <v>14360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44366</v>
      </c>
      <c r="B4" s="26" t="s">
        <v>154</v>
      </c>
      <c r="C4" s="26">
        <f>IF(D22="", "", D22)</f>
        <v>3044</v>
      </c>
      <c r="D4" s="26">
        <f>IF(C22="", "", C22)</f>
        <v>738859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2963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44366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7" t="s">
        <v>156</v>
      </c>
      <c r="B7" s="107"/>
      <c r="C7" s="107"/>
      <c r="D7" s="107"/>
      <c r="E7" s="107"/>
      <c r="F7" s="107"/>
      <c r="G7" s="107"/>
      <c r="H7" s="107"/>
      <c r="I7" s="107"/>
      <c r="M7" s="51"/>
      <c r="O7" s="27"/>
      <c r="P7" s="27"/>
    </row>
    <row r="8" spans="1:17" x14ac:dyDescent="0.55000000000000004">
      <c r="A8" s="107" t="s">
        <v>294</v>
      </c>
      <c r="B8" s="107"/>
      <c r="C8" s="107"/>
      <c r="D8" s="107"/>
      <c r="E8" s="107"/>
      <c r="F8" s="107"/>
      <c r="G8" s="107"/>
      <c r="H8" s="107"/>
      <c r="I8" s="107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19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7" t="s">
        <v>157</v>
      </c>
      <c r="D10" s="107"/>
      <c r="E10" s="107" t="s">
        <v>158</v>
      </c>
      <c r="F10" s="107"/>
      <c r="G10" s="107" t="s">
        <v>159</v>
      </c>
      <c r="H10" s="107" t="s">
        <v>160</v>
      </c>
      <c r="I10" s="107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7"/>
      <c r="H11" s="107"/>
      <c r="I11" s="111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15030019</v>
      </c>
      <c r="D12" s="49">
        <v>779432</v>
      </c>
      <c r="E12" s="49">
        <v>21134</v>
      </c>
      <c r="F12" s="49">
        <v>740</v>
      </c>
      <c r="G12" s="49">
        <v>743453</v>
      </c>
      <c r="H12" s="49">
        <v>14360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738859</v>
      </c>
      <c r="D13" s="49">
        <v>3044</v>
      </c>
      <c r="E13" s="49">
        <v>76</v>
      </c>
      <c r="F13" s="49">
        <v>0</v>
      </c>
      <c r="G13" s="49">
        <v>2963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15769707</v>
      </c>
      <c r="D15" s="48">
        <f t="shared" si="3"/>
        <v>782491</v>
      </c>
      <c r="E15" s="48">
        <f t="shared" si="3"/>
        <v>21210</v>
      </c>
      <c r="F15" s="48">
        <f t="shared" si="3"/>
        <v>740</v>
      </c>
      <c r="G15" s="48">
        <f t="shared" si="3"/>
        <v>746431</v>
      </c>
      <c r="H15" s="48">
        <f t="shared" si="3"/>
        <v>14365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7" t="s">
        <v>157</v>
      </c>
      <c r="D18" s="111"/>
      <c r="E18" s="107" t="s">
        <v>169</v>
      </c>
      <c r="F18" s="111"/>
      <c r="G18" s="111"/>
      <c r="H18" s="107" t="s">
        <v>170</v>
      </c>
      <c r="I18" s="111"/>
      <c r="J18" s="111"/>
      <c r="K18" s="111"/>
      <c r="L18" s="111"/>
      <c r="M18" s="111"/>
      <c r="N18" s="111"/>
      <c r="O18" s="111"/>
      <c r="P18" s="111"/>
    </row>
    <row r="19" spans="1:16" x14ac:dyDescent="0.55000000000000004">
      <c r="C19" s="111"/>
      <c r="D19" s="111"/>
      <c r="E19" s="111"/>
      <c r="F19" s="111"/>
      <c r="G19" s="111"/>
      <c r="H19" s="107" t="s">
        <v>158</v>
      </c>
      <c r="I19" s="111"/>
      <c r="J19" s="111"/>
      <c r="K19" s="111"/>
      <c r="L19" s="111"/>
      <c r="M19" s="111"/>
      <c r="N19" s="111"/>
      <c r="O19" s="107" t="s">
        <v>159</v>
      </c>
      <c r="P19" s="10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1"/>
      <c r="P20" s="111"/>
    </row>
    <row r="21" spans="1:16" x14ac:dyDescent="0.55000000000000004">
      <c r="B21" s="26" t="s">
        <v>166</v>
      </c>
      <c r="C21" s="28">
        <f t="shared" ref="C21:D23" si="4">C12</f>
        <v>15030019</v>
      </c>
      <c r="D21" s="28">
        <f t="shared" si="4"/>
        <v>779432</v>
      </c>
      <c r="E21" s="3"/>
      <c r="F21" s="3"/>
      <c r="G21" s="3"/>
      <c r="H21" s="3"/>
      <c r="I21" s="28">
        <f>E12</f>
        <v>21134</v>
      </c>
      <c r="J21" s="3"/>
      <c r="K21" s="28">
        <f>F12</f>
        <v>740</v>
      </c>
      <c r="L21" s="3"/>
      <c r="M21" s="3"/>
      <c r="N21" s="16">
        <f>G21</f>
        <v>0</v>
      </c>
      <c r="O21" s="28">
        <f t="shared" ref="O21:P23" si="5">G12</f>
        <v>743453</v>
      </c>
      <c r="P21" s="28">
        <f t="shared" si="5"/>
        <v>14360</v>
      </c>
    </row>
    <row r="22" spans="1:16" x14ac:dyDescent="0.55000000000000004">
      <c r="B22" s="26" t="s">
        <v>167</v>
      </c>
      <c r="C22" s="28">
        <f t="shared" si="4"/>
        <v>738859</v>
      </c>
      <c r="D22" s="28">
        <f t="shared" si="4"/>
        <v>3044</v>
      </c>
      <c r="E22" s="3"/>
      <c r="F22" s="3"/>
      <c r="G22" s="3"/>
      <c r="H22" s="3"/>
      <c r="I22" s="28">
        <f>E13</f>
        <v>76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2963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15769707</v>
      </c>
      <c r="D24" s="26">
        <f t="shared" si="6"/>
        <v>782491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21210</v>
      </c>
      <c r="J24" s="26">
        <f t="shared" si="6"/>
        <v>0</v>
      </c>
      <c r="K24" s="26">
        <f t="shared" si="6"/>
        <v>740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746431</v>
      </c>
      <c r="P24" s="26">
        <f t="shared" si="6"/>
        <v>14365</v>
      </c>
    </row>
    <row r="26" spans="1:16" x14ac:dyDescent="0.55000000000000004">
      <c r="F26" s="107" t="s">
        <v>278</v>
      </c>
      <c r="G26" s="111"/>
      <c r="H26" s="111"/>
      <c r="I26" s="111"/>
      <c r="J26" s="111"/>
      <c r="K26" s="111"/>
    </row>
    <row r="27" spans="1:16" x14ac:dyDescent="0.55000000000000004">
      <c r="E27" s="26" t="s">
        <v>291</v>
      </c>
      <c r="F27" s="110" t="s">
        <v>280</v>
      </c>
      <c r="G27" s="110"/>
      <c r="H27" s="110"/>
      <c r="I27" s="110"/>
      <c r="J27" s="110"/>
      <c r="K27" s="110"/>
      <c r="L27" s="110"/>
    </row>
    <row r="29" spans="1:16" x14ac:dyDescent="0.55000000000000004">
      <c r="F29" s="107" t="s">
        <v>286</v>
      </c>
      <c r="G29" s="107"/>
      <c r="H29" s="107"/>
      <c r="I29" s="107"/>
      <c r="J29" s="107"/>
      <c r="K29" s="107"/>
      <c r="L29" s="107"/>
    </row>
    <row r="30" spans="1:16" x14ac:dyDescent="0.55000000000000004">
      <c r="F30" s="110" t="s">
        <v>281</v>
      </c>
      <c r="G30" s="110"/>
      <c r="H30" s="110"/>
      <c r="I30" s="110"/>
      <c r="J30" s="110"/>
      <c r="K30" s="110"/>
      <c r="L30" s="110"/>
      <c r="M30" s="110"/>
      <c r="N30" s="110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7" t="s">
        <v>293</v>
      </c>
      <c r="H32" s="107"/>
      <c r="I32" s="107"/>
      <c r="J32" s="107"/>
      <c r="K32" s="107"/>
      <c r="L32" s="107"/>
    </row>
    <row r="33" spans="6:14" x14ac:dyDescent="0.55000000000000004">
      <c r="F33" s="107" t="s">
        <v>288</v>
      </c>
      <c r="G33" s="107"/>
      <c r="H33" s="107"/>
      <c r="I33" s="107"/>
      <c r="J33" s="107"/>
      <c r="K33" s="107"/>
      <c r="L33" s="107"/>
      <c r="M33" s="107"/>
      <c r="N33" s="10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7" t="s">
        <v>177</v>
      </c>
      <c r="B1" s="107"/>
      <c r="C1" s="107"/>
      <c r="D1" s="113"/>
      <c r="E1" s="113"/>
      <c r="F1" s="113"/>
      <c r="G1" s="113"/>
      <c r="H1" s="113"/>
      <c r="I1" s="11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18</v>
      </c>
      <c r="D2" s="112" t="s">
        <v>178</v>
      </c>
      <c r="E2" s="113"/>
      <c r="F2" s="113"/>
      <c r="G2" s="113"/>
      <c r="H2" s="113"/>
      <c r="I2" s="11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44365</v>
      </c>
      <c r="C5" s="30" t="s">
        <v>7</v>
      </c>
      <c r="D5" s="40">
        <f>IFERROR(INT(TRIM(SUBSTITUTE(VLOOKUP($A5&amp;"*",各都道府県の状況!$A:$I,D$3,FALSE), "※5", ""))), "")</f>
        <v>40870</v>
      </c>
      <c r="E5" s="40">
        <f>IFERROR(INT(TRIM(SUBSTITUTE(VLOOKUP($A5&amp;"*",各都道府県の状況!$A:$I,E$3,FALSE), "※5", ""))), "")</f>
        <v>751646</v>
      </c>
      <c r="F5" s="40">
        <f>IFERROR(INT(TRIM(SUBSTITUTE(VLOOKUP($A5&amp;"*",各都道府県の状況!$A:$I,F$3,FALSE), "※5", ""))), "")</f>
        <v>36904</v>
      </c>
      <c r="G5" s="40">
        <f>IFERROR(INT(TRIM(SUBSTITUTE(VLOOKUP($A5&amp;"*",各都道府県の状況!$A:$I,G$3,FALSE), "※5", ""))), "")</f>
        <v>1334</v>
      </c>
      <c r="H5" s="40">
        <f>IFERROR(INT(TRIM(SUBSTITUTE(VLOOKUP($A5&amp;"*",各都道府県の状況!$A:$I,H$3,FALSE), "※5", ""))), "")</f>
        <v>2884</v>
      </c>
      <c r="I5" s="40">
        <f>IFERROR(INT(TRIM(SUBSTITUTE(VLOOKUP($A5&amp;"*",各都道府県の状況!$A:$I,I$3,FALSE), "※5", ""))), "")</f>
        <v>28</v>
      </c>
      <c r="J5" s="2"/>
    </row>
    <row r="6" spans="1:10" x14ac:dyDescent="0.55000000000000004">
      <c r="A6" s="12" t="s">
        <v>182</v>
      </c>
      <c r="B6" s="13">
        <f t="shared" si="0"/>
        <v>44365</v>
      </c>
      <c r="C6" s="30" t="s">
        <v>11</v>
      </c>
      <c r="D6" s="40">
        <f>IFERROR(INT(TRIM(SUBSTITUTE(VLOOKUP($A6&amp;"*",各都道府県の状況!$A:$I,D$3,FALSE), "※5", ""))), "")</f>
        <v>2452</v>
      </c>
      <c r="E6" s="40">
        <f>IFERROR(INT(TRIM(SUBSTITUTE(VLOOKUP($A6&amp;"*",各都道府県の状況!$A:$I,E$3,FALSE), "※5", ""))), "")</f>
        <v>48772</v>
      </c>
      <c r="F6" s="40">
        <f>IFERROR(INT(TRIM(SUBSTITUTE(VLOOKUP($A6&amp;"*",各都道府県の状況!$A:$I,F$3,FALSE), "※5", ""))), "")</f>
        <v>2387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34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44365</v>
      </c>
      <c r="C7" s="30" t="s">
        <v>12</v>
      </c>
      <c r="D7" s="40">
        <f>IFERROR(INT(TRIM(SUBSTITUTE(VLOOKUP($A7&amp;"*",各都道府県の状況!$A:$I,D$3,FALSE), "※5", ""))), "")</f>
        <v>1625</v>
      </c>
      <c r="E7" s="40">
        <f>IFERROR(INT(TRIM(SUBSTITUTE(VLOOKUP($A7&amp;"*",各都道府県の状況!$A:$I,E$3,FALSE), "※5", ""))), "")</f>
        <v>81431</v>
      </c>
      <c r="F7" s="40">
        <f>IFERROR(INT(TRIM(SUBSTITUTE(VLOOKUP($A7&amp;"*",各都道府県の状況!$A:$I,F$3,FALSE), "※5", ""))), "")</f>
        <v>1479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100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44365</v>
      </c>
      <c r="C8" s="30" t="s">
        <v>13</v>
      </c>
      <c r="D8" s="40">
        <f>IFERROR(INT(TRIM(SUBSTITUTE(VLOOKUP($A8&amp;"*",各都道府県の状況!$A:$I,D$3,FALSE), "※5", ""))), "")</f>
        <v>9061</v>
      </c>
      <c r="E8" s="40">
        <f>IFERROR(INT(TRIM(SUBSTITUTE(VLOOKUP($A8&amp;"*",各都道府県の状況!$A:$I,E$3,FALSE), "※5", ""))), "")</f>
        <v>153064</v>
      </c>
      <c r="F8" s="40">
        <f>IFERROR(INT(TRIM(SUBSTITUTE(VLOOKUP($A8&amp;"*",各都道府県の状況!$A:$I,F$3,FALSE), "※5", ""))), "")</f>
        <v>8885</v>
      </c>
      <c r="G8" s="40">
        <f>IFERROR(INT(TRIM(SUBSTITUTE(VLOOKUP($A8&amp;"*",各都道府県の状況!$A:$I,G$3,FALSE), "※5", ""))), "")</f>
        <v>85</v>
      </c>
      <c r="H8" s="40">
        <f>IFERROR(INT(TRIM(SUBSTITUTE(VLOOKUP($A8&amp;"*",各都道府県の状況!$A:$I,H$3,FALSE), "※5", ""))), "")</f>
        <v>87</v>
      </c>
      <c r="I8" s="40">
        <f>IFERROR(INT(TRIM(SUBSTITUTE(VLOOKUP($A8&amp;"*",各都道府県の状況!$A:$I,I$3,FALSE), "※5", ""))), "")</f>
        <v>5</v>
      </c>
    </row>
    <row r="9" spans="1:10" ht="21" customHeight="1" x14ac:dyDescent="0.55000000000000004">
      <c r="A9" s="12" t="s">
        <v>185</v>
      </c>
      <c r="B9" s="13">
        <f t="shared" si="0"/>
        <v>44365</v>
      </c>
      <c r="C9" s="30" t="s">
        <v>14</v>
      </c>
      <c r="D9" s="40">
        <f>IFERROR(INT(TRIM(SUBSTITUTE(VLOOKUP($A9&amp;"*",各都道府県の状況!$A:$I,D$3,FALSE), "※5", ""))), "")</f>
        <v>764</v>
      </c>
      <c r="E9" s="40">
        <f>IFERROR(INT(TRIM(SUBSTITUTE(VLOOKUP($A9&amp;"*",各都道府県の状況!$A:$I,E$3,FALSE), "※5", ""))), "")</f>
        <v>14175</v>
      </c>
      <c r="F9" s="40">
        <f>IFERROR(INT(TRIM(SUBSTITUTE(VLOOKUP($A9&amp;"*",各都道府県の状況!$A:$I,F$3,FALSE), "※5", ""))), "")</f>
        <v>737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7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44365</v>
      </c>
      <c r="C10" s="30" t="s">
        <v>15</v>
      </c>
      <c r="D10" s="40">
        <f>IFERROR(INT(TRIM(SUBSTITUTE(VLOOKUP($A10&amp;"*",各都道府県の状況!$A:$I,D$3,FALSE), "※5", ""))), "")</f>
        <v>2017</v>
      </c>
      <c r="E10" s="40">
        <f>IFERROR(INT(TRIM(SUBSTITUTE(VLOOKUP($A10&amp;"*",各都道府県の状況!$A:$I,E$3,FALSE), "※5", ""))), "")</f>
        <v>63486</v>
      </c>
      <c r="F10" s="40">
        <f>IFERROR(INT(TRIM(SUBSTITUTE(VLOOKUP($A10&amp;"*",各都道府県の状況!$A:$I,F$3,FALSE), "※5", ""))), "")</f>
        <v>1929</v>
      </c>
      <c r="G10" s="40">
        <f>IFERROR(INT(TRIM(SUBSTITUTE(VLOOKUP($A10&amp;"*",各都道府県の状況!$A:$I,G$3,FALSE), "※5", ""))), "")</f>
        <v>46</v>
      </c>
      <c r="H10" s="40">
        <f>IFERROR(INT(TRIM(SUBSTITUTE(VLOOKUP($A10&amp;"*",各都道府県の状況!$A:$I,H$3,FALSE), "※5", ""))), "")</f>
        <v>42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44365</v>
      </c>
      <c r="C11" s="30" t="s">
        <v>16</v>
      </c>
      <c r="D11" s="40">
        <f>IFERROR(INT(TRIM(SUBSTITUTE(VLOOKUP($A11&amp;"*",各都道府県の状況!$A:$I,D$3,FALSE), "※5", ""))), "")</f>
        <v>4754</v>
      </c>
      <c r="E11" s="40">
        <f>IFERROR(INT(TRIM(SUBSTITUTE(VLOOKUP($A11&amp;"*",各都道府県の状況!$A:$I,E$3,FALSE), "※5", ""))), "")</f>
        <v>267574</v>
      </c>
      <c r="F11" s="40">
        <f>IFERROR(INT(TRIM(SUBSTITUTE(VLOOKUP($A11&amp;"*",各都道府県の状況!$A:$I,F$3,FALSE), "※5", ""))), "")</f>
        <v>4482</v>
      </c>
      <c r="G11" s="40">
        <f>IFERROR(INT(TRIM(SUBSTITUTE(VLOOKUP($A11&amp;"*",各都道府県の状況!$A:$I,G$3,FALSE), "※5", ""))), "")</f>
        <v>159</v>
      </c>
      <c r="H11" s="40">
        <f>IFERROR(INT(TRIM(SUBSTITUTE(VLOOKUP($A11&amp;"*",各都道府県の状況!$A:$I,H$3,FALSE), "※5", ""))), "")</f>
        <v>113</v>
      </c>
      <c r="I11" s="40">
        <f>IFERROR(INT(TRIM(SUBSTITUTE(VLOOKUP($A11&amp;"*",各都道府県の状況!$A:$I,I$3,FALSE), "※5", ""))), "")</f>
        <v>6</v>
      </c>
    </row>
    <row r="12" spans="1:10" x14ac:dyDescent="0.55000000000000004">
      <c r="A12" s="12" t="s">
        <v>188</v>
      </c>
      <c r="B12" s="13">
        <f t="shared" si="0"/>
        <v>44365</v>
      </c>
      <c r="C12" s="30" t="s">
        <v>17</v>
      </c>
      <c r="D12" s="40">
        <f>IFERROR(INT(TRIM(SUBSTITUTE(VLOOKUP($A12&amp;"*",各都道府県の状況!$A:$I,D$3,FALSE), "※5", ""))), "")</f>
        <v>10221</v>
      </c>
      <c r="E12" s="40">
        <f>IFERROR(INT(TRIM(SUBSTITUTE(VLOOKUP($A12&amp;"*",各都道府県の状況!$A:$I,E$3,FALSE), "※5", ""))), "")</f>
        <v>33068</v>
      </c>
      <c r="F12" s="40">
        <f>IFERROR(INT(TRIM(SUBSTITUTE(VLOOKUP($A12&amp;"*",各都道府県の状況!$A:$I,F$3,FALSE), "※5", ""))), "")</f>
        <v>9795</v>
      </c>
      <c r="G12" s="40">
        <f>IFERROR(INT(TRIM(SUBSTITUTE(VLOOKUP($A12&amp;"*",各都道府県の状況!$A:$I,G$3,FALSE), "※5", ""))), "")</f>
        <v>161</v>
      </c>
      <c r="H12" s="40">
        <f>IFERROR(INT(TRIM(SUBSTITUTE(VLOOKUP($A12&amp;"*",各都道府県の状況!$A:$I,H$3,FALSE), "※5", ""))), "")</f>
        <v>265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44365</v>
      </c>
      <c r="C13" s="30" t="s">
        <v>18</v>
      </c>
      <c r="D13" s="40">
        <f>IFERROR(INT(TRIM(SUBSTITUTE(VLOOKUP($A13&amp;"*",各都道府県の状況!$A:$I,D$3,FALSE), "※5", ""))), "")</f>
        <v>6762</v>
      </c>
      <c r="E13" s="40">
        <f>IFERROR(INT(TRIM(SUBSTITUTE(VLOOKUP($A13&amp;"*",各都道府県の状況!$A:$I,E$3,FALSE), "※5", ""))), "")</f>
        <v>277854</v>
      </c>
      <c r="F13" s="40">
        <f>IFERROR(INT(TRIM(SUBSTITUTE(VLOOKUP($A13&amp;"*",各都道府県の状況!$A:$I,F$3,FALSE), "※5", ""))), "")</f>
        <v>6485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196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44365</v>
      </c>
      <c r="C14" s="30" t="s">
        <v>19</v>
      </c>
      <c r="D14" s="40">
        <f>IFERROR(INT(TRIM(SUBSTITUTE(VLOOKUP($A14&amp;"*",各都道府県の状況!$A:$I,D$3,FALSE), "※5", ""))), "")</f>
        <v>7996</v>
      </c>
      <c r="E14" s="40">
        <f>IFERROR(INT(TRIM(SUBSTITUTE(VLOOKUP($A14&amp;"*",各都道府県の状況!$A:$I,E$3,FALSE), "※5", ""))), "")</f>
        <v>186476</v>
      </c>
      <c r="F14" s="40">
        <f>IFERROR(INT(TRIM(SUBSTITUTE(VLOOKUP($A14&amp;"*",各都道府県の状況!$A:$I,F$3,FALSE), "※5", ""))), "")</f>
        <v>7759</v>
      </c>
      <c r="G14" s="40">
        <f>IFERROR(INT(TRIM(SUBSTITUTE(VLOOKUP($A14&amp;"*",各都道府県の状況!$A:$I,G$3,FALSE), "※5", ""))), "")</f>
        <v>149</v>
      </c>
      <c r="H14" s="40">
        <f>IFERROR(INT(TRIM(SUBSTITUTE(VLOOKUP($A14&amp;"*",各都道府県の状況!$A:$I,H$3,FALSE), "※5", ""))), "")</f>
        <v>88</v>
      </c>
      <c r="I14" s="40">
        <f>IFERROR(INT(TRIM(SUBSTITUTE(VLOOKUP($A14&amp;"*",各都道府県の状況!$A:$I,I$3,FALSE), "※5", ""))), "")</f>
        <v>10</v>
      </c>
    </row>
    <row r="15" spans="1:10" x14ac:dyDescent="0.55000000000000004">
      <c r="A15" s="12" t="s">
        <v>191</v>
      </c>
      <c r="B15" s="13">
        <f t="shared" si="0"/>
        <v>44365</v>
      </c>
      <c r="C15" s="30" t="s">
        <v>20</v>
      </c>
      <c r="D15" s="40">
        <f>IFERROR(INT(TRIM(SUBSTITUTE(VLOOKUP($A15&amp;"*",各都道府県の状況!$A:$I,D$3,FALSE), "※5", ""))), "")</f>
        <v>45380</v>
      </c>
      <c r="E15" s="40">
        <f>IFERROR(INT(TRIM(SUBSTITUTE(VLOOKUP($A15&amp;"*",各都道府県の状況!$A:$I,E$3,FALSE), "※5", ""))), "")</f>
        <v>934773</v>
      </c>
      <c r="F15" s="40">
        <f>IFERROR(INT(TRIM(SUBSTITUTE(VLOOKUP($A15&amp;"*",各都道府県の状況!$A:$I,F$3,FALSE), "※5", ""))), "")</f>
        <v>43659</v>
      </c>
      <c r="G15" s="40">
        <f>IFERROR(INT(TRIM(SUBSTITUTE(VLOOKUP($A15&amp;"*",各都道府県の状況!$A:$I,G$3,FALSE), "※5", ""))), "")</f>
        <v>825</v>
      </c>
      <c r="H15" s="40">
        <f>IFERROR(INT(TRIM(SUBSTITUTE(VLOOKUP($A15&amp;"*",各都道府県の状況!$A:$I,H$3,FALSE), "※5", ""))), "")</f>
        <v>896</v>
      </c>
      <c r="I15" s="40">
        <f>IFERROR(INT(TRIM(SUBSTITUTE(VLOOKUP($A15&amp;"*",各都道府県の状況!$A:$I,I$3,FALSE), "※5", ""))), "")</f>
        <v>29</v>
      </c>
    </row>
    <row r="16" spans="1:10" x14ac:dyDescent="0.55000000000000004">
      <c r="A16" s="12" t="s">
        <v>192</v>
      </c>
      <c r="B16" s="13">
        <f t="shared" si="0"/>
        <v>44365</v>
      </c>
      <c r="C16" s="30" t="s">
        <v>21</v>
      </c>
      <c r="D16" s="40">
        <f>IFERROR(INT(TRIM(SUBSTITUTE(VLOOKUP($A16&amp;"*",各都道府県の状況!$A:$I,D$3,FALSE), "※5", ""))), "")</f>
        <v>38951</v>
      </c>
      <c r="E16" s="40">
        <f>IFERROR(INT(TRIM(SUBSTITUTE(VLOOKUP($A16&amp;"*",各都道府県の状況!$A:$I,E$3,FALSE), "※5", ""))), "")</f>
        <v>657307</v>
      </c>
      <c r="F16" s="40">
        <f>IFERROR(INT(TRIM(SUBSTITUTE(VLOOKUP($A16&amp;"*",各都道府県の状況!$A:$I,F$3,FALSE), "※5", ""))), "")</f>
        <v>37298</v>
      </c>
      <c r="G16" s="40">
        <f>IFERROR(INT(TRIM(SUBSTITUTE(VLOOKUP($A16&amp;"*",各都道府県の状況!$A:$I,G$3,FALSE), "※5", ""))), "")</f>
        <v>700</v>
      </c>
      <c r="H16" s="40">
        <f>IFERROR(INT(TRIM(SUBSTITUTE(VLOOKUP($A16&amp;"*",各都道府県の状況!$A:$I,H$3,FALSE), "※5", ""))), "")</f>
        <v>953</v>
      </c>
      <c r="I16" s="40">
        <f>IFERROR(INT(TRIM(SUBSTITUTE(VLOOKUP($A16&amp;"*",各都道府県の状況!$A:$I,I$3,FALSE), "※5", ""))), "")</f>
        <v>19</v>
      </c>
    </row>
    <row r="17" spans="1:9" x14ac:dyDescent="0.55000000000000004">
      <c r="A17" s="12" t="s">
        <v>193</v>
      </c>
      <c r="B17" s="13">
        <f t="shared" si="0"/>
        <v>44365</v>
      </c>
      <c r="C17" s="30" t="s">
        <v>22</v>
      </c>
      <c r="D17" s="40">
        <f>IFERROR(INT(TRIM(SUBSTITUTE(VLOOKUP($A17&amp;"*",各都道府県の状況!$A:$I,D$3,FALSE), "※5", ""))), "")</f>
        <v>168321</v>
      </c>
      <c r="E17" s="40">
        <f>IFERROR(INT(TRIM(SUBSTITUTE(VLOOKUP($A17&amp;"*",各都道府県の状況!$A:$I,E$3,FALSE), "※5", ""))), "")</f>
        <v>2427055</v>
      </c>
      <c r="F17" s="40">
        <f>IFERROR(INT(TRIM(SUBSTITUTE(VLOOKUP($A17&amp;"*",各都道府県の状況!$A:$I,F$3,FALSE), "※5", ""))), "")</f>
        <v>162671</v>
      </c>
      <c r="G17" s="40">
        <f>IFERROR(INT(TRIM(SUBSTITUTE(VLOOKUP($A17&amp;"*",各都道府県の状況!$A:$I,G$3,FALSE), "※5", ""))), "")</f>
        <v>2192</v>
      </c>
      <c r="H17" s="40">
        <f>IFERROR(INT(TRIM(SUBSTITUTE(VLOOKUP($A17&amp;"*",各都道府県の状況!$A:$I,H$3,FALSE), "※5", ""))), "")</f>
        <v>3458</v>
      </c>
      <c r="I17" s="40">
        <f>IFERROR(INT(TRIM(SUBSTITUTE(VLOOKUP($A17&amp;"*",各都道府県の状況!$A:$I,I$3,FALSE), "※5", ""))), "")</f>
        <v>42</v>
      </c>
    </row>
    <row r="18" spans="1:9" x14ac:dyDescent="0.55000000000000004">
      <c r="A18" s="12" t="s">
        <v>194</v>
      </c>
      <c r="B18" s="13">
        <f t="shared" si="0"/>
        <v>44365</v>
      </c>
      <c r="C18" s="30" t="s">
        <v>23</v>
      </c>
      <c r="D18" s="40">
        <f>IFERROR(INT(TRIM(SUBSTITUTE(VLOOKUP($A18&amp;"*",各都道府県の状況!$A:$I,D$3,FALSE), "※5", ""))), "")</f>
        <v>65121</v>
      </c>
      <c r="E18" s="40">
        <f>IFERROR(INT(TRIM(SUBSTITUTE(VLOOKUP($A18&amp;"*",各都道府県の状況!$A:$I,E$3,FALSE), "※5", ""))), "")</f>
        <v>997435</v>
      </c>
      <c r="F18" s="40">
        <f>IFERROR(INT(TRIM(SUBSTITUTE(VLOOKUP($A18&amp;"*",各都道府県の状況!$A:$I,F$3,FALSE), "※5", ""))), "")</f>
        <v>62546</v>
      </c>
      <c r="G18" s="40">
        <f>IFERROR(INT(TRIM(SUBSTITUTE(VLOOKUP($A18&amp;"*",各都道府県の状況!$A:$I,G$3,FALSE), "※5", ""))), "")</f>
        <v>933</v>
      </c>
      <c r="H18" s="40">
        <f>IFERROR(INT(TRIM(SUBSTITUTE(VLOOKUP($A18&amp;"*",各都道府県の状況!$A:$I,H$3,FALSE), "※5", ""))), "")</f>
        <v>1642</v>
      </c>
      <c r="I18" s="40">
        <f>IFERROR(INT(TRIM(SUBSTITUTE(VLOOKUP($A18&amp;"*",各都道府県の状況!$A:$I,I$3,FALSE), "※5", ""))), "")</f>
        <v>42</v>
      </c>
    </row>
    <row r="19" spans="1:9" x14ac:dyDescent="0.55000000000000004">
      <c r="A19" s="12" t="s">
        <v>195</v>
      </c>
      <c r="B19" s="13">
        <f t="shared" si="0"/>
        <v>44365</v>
      </c>
      <c r="C19" s="30" t="s">
        <v>24</v>
      </c>
      <c r="D19" s="40">
        <f>IFERROR(INT(TRIM(SUBSTITUTE(VLOOKUP($A19&amp;"*",各都道府県の状況!$A:$I,D$3,FALSE), "※5", ""))), "")</f>
        <v>3383</v>
      </c>
      <c r="E19" s="40">
        <f>IFERROR(INT(TRIM(SUBSTITUTE(VLOOKUP($A19&amp;"*",各都道府県の状況!$A:$I,E$3,FALSE), "※5", ""))), "")</f>
        <v>160485</v>
      </c>
      <c r="F19" s="40">
        <f>IFERROR(INT(TRIM(SUBSTITUTE(VLOOKUP($A19&amp;"*",各都道府県の状況!$A:$I,F$3,FALSE), "※5", ""))), "")</f>
        <v>3234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102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44365</v>
      </c>
      <c r="C20" s="30" t="s">
        <v>25</v>
      </c>
      <c r="D20" s="40">
        <f>IFERROR(INT(TRIM(SUBSTITUTE(VLOOKUP($A20&amp;"*",各都道府県の状況!$A:$I,D$3,FALSE), "※5", ""))), "")</f>
        <v>2000</v>
      </c>
      <c r="E20" s="40">
        <f>IFERROR(INT(TRIM(SUBSTITUTE(VLOOKUP($A20&amp;"*",各都道府県の状況!$A:$I,E$3,FALSE), "※5", ""))), "")</f>
        <v>70118</v>
      </c>
      <c r="F20" s="40">
        <f>IFERROR(INT(TRIM(SUBSTITUTE(VLOOKUP($A20&amp;"*",各都道府県の状況!$A:$I,F$3,FALSE), "※5", ""))), "")</f>
        <v>1891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72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44365</v>
      </c>
      <c r="C21" s="30" t="s">
        <v>26</v>
      </c>
      <c r="D21" s="40">
        <f>IFERROR(INT(TRIM(SUBSTITUTE(VLOOKUP($A21&amp;"*",各都道府県の状況!$A:$I,D$3,FALSE), "※5", ""))), "")</f>
        <v>3901</v>
      </c>
      <c r="E21" s="40">
        <f>IFERROR(INT(TRIM(SUBSTITUTE(VLOOKUP($A21&amp;"*",各都道府県の状況!$A:$I,E$3,FALSE), "※5", ""))), "")</f>
        <v>116526</v>
      </c>
      <c r="F21" s="40">
        <f>IFERROR(INT(TRIM(SUBSTITUTE(VLOOKUP($A21&amp;"*",各都道府県の状況!$A:$I,F$3,FALSE), "※5", ""))), "")</f>
        <v>3708</v>
      </c>
      <c r="G21" s="40">
        <f>IFERROR(INT(TRIM(SUBSTITUTE(VLOOKUP($A21&amp;"*",各都道府県の状況!$A:$I,G$3,FALSE), "※5", ""))), "")</f>
        <v>114</v>
      </c>
      <c r="H21" s="40">
        <f>IFERROR(INT(TRIM(SUBSTITUTE(VLOOKUP($A21&amp;"*",各都道府県の状況!$A:$I,H$3,FALSE), "※5", ""))), "")</f>
        <v>76</v>
      </c>
      <c r="I21" s="40">
        <f>IFERROR(INT(TRIM(SUBSTITUTE(VLOOKUP($A21&amp;"*",各都道府県の状況!$A:$I,I$3,FALSE), "※5", ""))), "")</f>
        <v>2</v>
      </c>
    </row>
    <row r="22" spans="1:9" x14ac:dyDescent="0.55000000000000004">
      <c r="A22" s="12" t="s">
        <v>198</v>
      </c>
      <c r="B22" s="13">
        <f t="shared" si="0"/>
        <v>44365</v>
      </c>
      <c r="C22" s="30" t="s">
        <v>27</v>
      </c>
      <c r="D22" s="40">
        <f>IFERROR(INT(TRIM(SUBSTITUTE(VLOOKUP($A22&amp;"*",各都道府県の状況!$A:$I,D$3,FALSE), "※5", ""))), "")</f>
        <v>1088</v>
      </c>
      <c r="E22" s="40">
        <f>IFERROR(INT(TRIM(SUBSTITUTE(VLOOKUP($A22&amp;"*",各都道府県の状況!$A:$I,E$3,FALSE), "※5", ""))), "")</f>
        <v>62522</v>
      </c>
      <c r="F22" s="40">
        <f>IFERROR(INT(TRIM(SUBSTITUTE(VLOOKUP($A22&amp;"*",各都道府県の状況!$A:$I,F$3,FALSE), "※5", ""))), "")</f>
        <v>1019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35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44365</v>
      </c>
      <c r="C23" s="30" t="s">
        <v>28</v>
      </c>
      <c r="D23" s="40">
        <f>IFERROR(INT(TRIM(SUBSTITUTE(VLOOKUP($A23&amp;"*",各都道府県の状況!$A:$I,D$3,FALSE), "※5", ""))), "")</f>
        <v>1881</v>
      </c>
      <c r="E23" s="40">
        <f>IFERROR(INT(TRIM(SUBSTITUTE(VLOOKUP($A23&amp;"*",各都道府県の状況!$A:$I,E$3,FALSE), "※5", ""))), "")</f>
        <v>50098</v>
      </c>
      <c r="F23" s="40">
        <f>IFERROR(INT(TRIM(SUBSTITUTE(VLOOKUP($A23&amp;"*",各都道府県の状況!$A:$I,F$3,FALSE), "※5", ""))), "")</f>
        <v>1659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202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44365</v>
      </c>
      <c r="C24" s="30" t="s">
        <v>29</v>
      </c>
      <c r="D24" s="40">
        <f>IFERROR(INT(TRIM(SUBSTITUTE(VLOOKUP($A24&amp;"*",各都道府県の状況!$A:$I,D$3,FALSE), "※5", ""))), "")</f>
        <v>4954</v>
      </c>
      <c r="E24" s="40">
        <f>IFERROR(INT(TRIM(SUBSTITUTE(VLOOKUP($A24&amp;"*",各都道府県の状況!$A:$I,E$3,FALSE), "※5", ""))), "")</f>
        <v>194537</v>
      </c>
      <c r="F24" s="40">
        <f>IFERROR(INT(TRIM(SUBSTITUTE(VLOOKUP($A24&amp;"*",各都道府県の状況!$A:$I,F$3,FALSE), "※5", ""))), "")</f>
        <v>4861</v>
      </c>
      <c r="G24" s="40">
        <f>IFERROR(INT(TRIM(SUBSTITUTE(VLOOKUP($A24&amp;"*",各都道府県の状況!$A:$I,G$3,FALSE), "※5", ""))), "")</f>
        <v>90</v>
      </c>
      <c r="H24" s="40">
        <f>IFERROR(INT(TRIM(SUBSTITUTE(VLOOKUP($A24&amp;"*",各都道府県の状況!$A:$I,H$3,FALSE), "※5", ""))), "")</f>
        <v>77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44365</v>
      </c>
      <c r="C25" s="30" t="s">
        <v>30</v>
      </c>
      <c r="D25" s="40">
        <f>IFERROR(INT(TRIM(SUBSTITUTE(VLOOKUP($A25&amp;"*",各都道府県の状況!$A:$I,D$3,FALSE), "※5", ""))), "")</f>
        <v>9340</v>
      </c>
      <c r="E25" s="40">
        <f>IFERROR(INT(TRIM(SUBSTITUTE(VLOOKUP($A25&amp;"*",各都道府県の状況!$A:$I,E$3,FALSE), "※5", ""))), "")</f>
        <v>260673</v>
      </c>
      <c r="F25" s="40">
        <f>IFERROR(INT(TRIM(SUBSTITUTE(VLOOKUP($A25&amp;"*",各都道府県の状況!$A:$I,F$3,FALSE), "※5", ""))), "")</f>
        <v>8924</v>
      </c>
      <c r="G25" s="40">
        <f>IFERROR(INT(TRIM(SUBSTITUTE(VLOOKUP($A25&amp;"*",各都道府県の状況!$A:$I,G$3,FALSE), "※5", ""))), "")</f>
        <v>183</v>
      </c>
      <c r="H25" s="40">
        <f>IFERROR(INT(TRIM(SUBSTITUTE(VLOOKUP($A25&amp;"*",各都道府県の状況!$A:$I,H$3,FALSE), "※5", ""))), "")</f>
        <v>233</v>
      </c>
      <c r="I25" s="40">
        <f>IFERROR(INT(TRIM(SUBSTITUTE(VLOOKUP($A25&amp;"*",各都道府県の状況!$A:$I,I$3,FALSE), "※5", ""))), "")</f>
        <v>10</v>
      </c>
    </row>
    <row r="26" spans="1:9" x14ac:dyDescent="0.55000000000000004">
      <c r="A26" s="12" t="s">
        <v>202</v>
      </c>
      <c r="B26" s="13">
        <f t="shared" si="0"/>
        <v>44365</v>
      </c>
      <c r="C26" s="30" t="s">
        <v>31</v>
      </c>
      <c r="D26" s="40">
        <f>IFERROR(INT(TRIM(SUBSTITUTE(VLOOKUP($A26&amp;"*",各都道府県の状況!$A:$I,D$3,FALSE), "※5", ""))), "")</f>
        <v>8988</v>
      </c>
      <c r="E26" s="40">
        <f>IFERROR(INT(TRIM(SUBSTITUTE(VLOOKUP($A26&amp;"*",各都道府県の状況!$A:$I,E$3,FALSE), "※5", ""))), "")</f>
        <v>385907</v>
      </c>
      <c r="F26" s="40">
        <f>IFERROR(INT(TRIM(SUBSTITUTE(VLOOKUP($A26&amp;"*",各都道府県の状況!$A:$I,F$3,FALSE), "※5", ""))), "")</f>
        <v>8470</v>
      </c>
      <c r="G26" s="40">
        <f>IFERROR(INT(TRIM(SUBSTITUTE(VLOOKUP($A26&amp;"*",各都道府県の状況!$A:$I,G$3,FALSE), "※5", ""))), "")</f>
        <v>147</v>
      </c>
      <c r="H26" s="40">
        <f>IFERROR(INT(TRIM(SUBSTITUTE(VLOOKUP($A26&amp;"*",各都道府県の状況!$A:$I,H$3,FALSE), "※5", ""))), "")</f>
        <v>371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44365</v>
      </c>
      <c r="C27" s="30" t="s">
        <v>32</v>
      </c>
      <c r="D27" s="40">
        <f>IFERROR(INT(TRIM(SUBSTITUTE(VLOOKUP($A27&amp;"*",各都道府県の状況!$A:$I,D$3,FALSE), "※5", ""))), "")</f>
        <v>50169</v>
      </c>
      <c r="E27" s="40">
        <f>IFERROR(INT(TRIM(SUBSTITUTE(VLOOKUP($A27&amp;"*",各都道府県の状況!$A:$I,E$3,FALSE), "※5", ""))), "")</f>
        <v>790726</v>
      </c>
      <c r="F27" s="40">
        <f>IFERROR(INT(TRIM(SUBSTITUTE(VLOOKUP($A27&amp;"*",各都道府県の状況!$A:$I,F$3,FALSE), "※5", ""))), "")</f>
        <v>47265</v>
      </c>
      <c r="G27" s="40">
        <f>IFERROR(INT(TRIM(SUBSTITUTE(VLOOKUP($A27&amp;"*",各都道府県の状況!$A:$I,G$3,FALSE), "※5", ""))), "")</f>
        <v>917</v>
      </c>
      <c r="H27" s="40">
        <f>IFERROR(INT(TRIM(SUBSTITUTE(VLOOKUP($A27&amp;"*",各都道府県の状況!$A:$I,H$3,FALSE), "※5", ""))), "")</f>
        <v>1987</v>
      </c>
      <c r="I27" s="40">
        <f>IFERROR(INT(TRIM(SUBSTITUTE(VLOOKUP($A27&amp;"*",各都道府県の状況!$A:$I,I$3,FALSE), "※5", ""))), "")</f>
        <v>56</v>
      </c>
    </row>
    <row r="28" spans="1:9" x14ac:dyDescent="0.55000000000000004">
      <c r="A28" s="12" t="s">
        <v>204</v>
      </c>
      <c r="B28" s="13">
        <f t="shared" si="0"/>
        <v>44365</v>
      </c>
      <c r="C28" s="30" t="s">
        <v>33</v>
      </c>
      <c r="D28" s="40">
        <f>IFERROR(INT(TRIM(SUBSTITUTE(VLOOKUP($A28&amp;"*",各都道府県の状況!$A:$I,D$3,FALSE), "※5", ""))), "")</f>
        <v>5178</v>
      </c>
      <c r="E28" s="40">
        <f>IFERROR(INT(TRIM(SUBSTITUTE(VLOOKUP($A28&amp;"*",各都道府県の状況!$A:$I,E$3,FALSE), "※5", ""))), "")</f>
        <v>137890</v>
      </c>
      <c r="F28" s="40">
        <f>IFERROR(INT(TRIM(SUBSTITUTE(VLOOKUP($A28&amp;"*",各都道府県の状況!$A:$I,F$3,FALSE), "※5", ""))), "")</f>
        <v>5077</v>
      </c>
      <c r="G28" s="40">
        <f>IFERROR(INT(TRIM(SUBSTITUTE(VLOOKUP($A28&amp;"*",各都道府県の状況!$A:$I,G$3,FALSE), "※5", ""))), "")</f>
        <v>109</v>
      </c>
      <c r="H28" s="40">
        <f>IFERROR(INT(TRIM(SUBSTITUTE(VLOOKUP($A28&amp;"*",各都道府県の状況!$A:$I,H$3,FALSE), "※5", ""))), "")</f>
        <v>128</v>
      </c>
      <c r="I28" s="40">
        <f>IFERROR(INT(TRIM(SUBSTITUTE(VLOOKUP($A28&amp;"*",各都道府県の状況!$A:$I,I$3,FALSE), "※5", ""))), "")</f>
        <v>6</v>
      </c>
    </row>
    <row r="29" spans="1:9" x14ac:dyDescent="0.55000000000000004">
      <c r="A29" s="12" t="s">
        <v>205</v>
      </c>
      <c r="B29" s="13">
        <f t="shared" si="0"/>
        <v>44365</v>
      </c>
      <c r="C29" s="30" t="s">
        <v>34</v>
      </c>
      <c r="D29" s="40">
        <f>IFERROR(INT(TRIM(SUBSTITUTE(VLOOKUP($A29&amp;"*",各都道府県の状況!$A:$I,D$3,FALSE), "※5", ""))), "")</f>
        <v>5474</v>
      </c>
      <c r="E29" s="40">
        <f>IFERROR(INT(TRIM(SUBSTITUTE(VLOOKUP($A29&amp;"*",各都道府県の状況!$A:$I,E$3,FALSE), "※5", ""))), "")</f>
        <v>144163</v>
      </c>
      <c r="F29" s="40">
        <f>IFERROR(INT(TRIM(SUBSTITUTE(VLOOKUP($A29&amp;"*",各都道府県の状況!$A:$I,F$3,FALSE), "※5", ""))), "")</f>
        <v>5200</v>
      </c>
      <c r="G29" s="40">
        <f>IFERROR(INT(TRIM(SUBSTITUTE(VLOOKUP($A29&amp;"*",各都道府県の状況!$A:$I,G$3,FALSE), "※5", ""))), "")</f>
        <v>88</v>
      </c>
      <c r="H29" s="40">
        <f>IFERROR(INT(TRIM(SUBSTITUTE(VLOOKUP($A29&amp;"*",各都道府県の状況!$A:$I,H$3,FALSE), "※5", ""))), "")</f>
        <v>186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44365</v>
      </c>
      <c r="C30" s="30" t="s">
        <v>35</v>
      </c>
      <c r="D30" s="40">
        <f>IFERROR(INT(TRIM(SUBSTITUTE(VLOOKUP($A30&amp;"*",各都道府県の状況!$A:$I,D$3,FALSE), "※5", ""))), "")</f>
        <v>16433</v>
      </c>
      <c r="E30" s="40">
        <f>IFERROR(INT(TRIM(SUBSTITUTE(VLOOKUP($A30&amp;"*",各都道府県の状況!$A:$I,E$3,FALSE), "※5", ""))), "")</f>
        <v>273949</v>
      </c>
      <c r="F30" s="40">
        <f>IFERROR(INT(TRIM(SUBSTITUTE(VLOOKUP($A30&amp;"*",各都道府県の状況!$A:$I,F$3,FALSE), "※5", ""))), "")</f>
        <v>15905</v>
      </c>
      <c r="G30" s="40">
        <f>IFERROR(INT(TRIM(SUBSTITUTE(VLOOKUP($A30&amp;"*",各都道府県の状況!$A:$I,G$3,FALSE), "※5", ""))), "")</f>
        <v>234</v>
      </c>
      <c r="H30" s="40">
        <f>IFERROR(INT(TRIM(SUBSTITUTE(VLOOKUP($A30&amp;"*",各都道府県の状況!$A:$I,H$3,FALSE), "※5", ""))), "")</f>
        <v>276</v>
      </c>
      <c r="I30" s="40">
        <f>IFERROR(INT(TRIM(SUBSTITUTE(VLOOKUP($A30&amp;"*",各都道府県の状況!$A:$I,I$3,FALSE), "※5", ""))), "")</f>
        <v>17</v>
      </c>
    </row>
    <row r="31" spans="1:9" x14ac:dyDescent="0.55000000000000004">
      <c r="A31" s="12" t="s">
        <v>207</v>
      </c>
      <c r="B31" s="13">
        <f t="shared" si="0"/>
        <v>44365</v>
      </c>
      <c r="C31" s="30" t="s">
        <v>36</v>
      </c>
      <c r="D31" s="40">
        <f>IFERROR(INT(TRIM(SUBSTITUTE(VLOOKUP($A31&amp;"*",各都道府県の状況!$A:$I,D$3,FALSE), "※5", ""))), "")</f>
        <v>102223</v>
      </c>
      <c r="E31" s="40">
        <f>IFERROR(INT(TRIM(SUBSTITUTE(VLOOKUP($A31&amp;"*",各都道府県の状況!$A:$I,E$3,FALSE), "※5", ""))), "")</f>
        <v>2018401</v>
      </c>
      <c r="F31" s="40">
        <f>IFERROR(INT(TRIM(SUBSTITUTE(VLOOKUP($A31&amp;"*",各都道府県の状況!$A:$I,F$3,FALSE), "※5", ""))), "")</f>
        <v>96618</v>
      </c>
      <c r="G31" s="40">
        <f>IFERROR(INT(TRIM(SUBSTITUTE(VLOOKUP($A31&amp;"*",各都道府県の状況!$A:$I,G$3,FALSE), "※5", ""))), "")</f>
        <v>2584</v>
      </c>
      <c r="H31" s="40">
        <f>IFERROR(INT(TRIM(SUBSTITUTE(VLOOKUP($A31&amp;"*",各都道府県の状況!$A:$I,H$3,FALSE), "※5", ""))), "")</f>
        <v>2198</v>
      </c>
      <c r="I31" s="40">
        <f>IFERROR(INT(TRIM(SUBSTITUTE(VLOOKUP($A31&amp;"*",各都道府県の状況!$A:$I,I$3,FALSE), "※5", ""))), "")</f>
        <v>215</v>
      </c>
    </row>
    <row r="32" spans="1:9" x14ac:dyDescent="0.55000000000000004">
      <c r="A32" s="12" t="s">
        <v>208</v>
      </c>
      <c r="B32" s="13">
        <f t="shared" si="0"/>
        <v>44365</v>
      </c>
      <c r="C32" s="30" t="s">
        <v>37</v>
      </c>
      <c r="D32" s="40">
        <f>IFERROR(INT(TRIM(SUBSTITUTE(VLOOKUP($A32&amp;"*",各都道府県の状況!$A:$I,D$3,FALSE), "※5", ""))), "")</f>
        <v>40646</v>
      </c>
      <c r="E32" s="40">
        <f>IFERROR(INT(TRIM(SUBSTITUTE(VLOOKUP($A32&amp;"*",各都道府県の状況!$A:$I,E$3,FALSE), "※5", ""))), "")</f>
        <v>490229</v>
      </c>
      <c r="F32" s="40">
        <f>IFERROR(INT(TRIM(SUBSTITUTE(VLOOKUP($A32&amp;"*",各都道府県の状況!$A:$I,F$3,FALSE), "※5", ""))), "")</f>
        <v>38894</v>
      </c>
      <c r="G32" s="40">
        <f>IFERROR(INT(TRIM(SUBSTITUTE(VLOOKUP($A32&amp;"*",各都道府県の状況!$A:$I,G$3,FALSE), "※5", ""))), "")</f>
        <v>1271</v>
      </c>
      <c r="H32" s="40">
        <f>IFERROR(INT(TRIM(SUBSTITUTE(VLOOKUP($A32&amp;"*",各都道府県の状況!$A:$I,H$3,FALSE), "※5", ""))), "")</f>
        <v>482</v>
      </c>
      <c r="I32" s="40">
        <f>IFERROR(INT(TRIM(SUBSTITUTE(VLOOKUP($A32&amp;"*",各都道府県の状況!$A:$I,I$3,FALSE), "※5", ""))), "")</f>
        <v>35</v>
      </c>
    </row>
    <row r="33" spans="1:9" x14ac:dyDescent="0.55000000000000004">
      <c r="A33" s="12" t="s">
        <v>209</v>
      </c>
      <c r="B33" s="13">
        <f t="shared" si="0"/>
        <v>44365</v>
      </c>
      <c r="C33" s="30" t="s">
        <v>38</v>
      </c>
      <c r="D33" s="40">
        <f>IFERROR(INT(TRIM(SUBSTITUTE(VLOOKUP($A33&amp;"*",各都道府県の状況!$A:$I,D$3,FALSE), "※5", ""))), "")</f>
        <v>8134</v>
      </c>
      <c r="E33" s="40">
        <f>IFERROR(INT(TRIM(SUBSTITUTE(VLOOKUP($A33&amp;"*",各都道府県の状況!$A:$I,E$3,FALSE), "※5", ""))), "")</f>
        <v>162259</v>
      </c>
      <c r="F33" s="40">
        <f>IFERROR(INT(TRIM(SUBSTITUTE(VLOOKUP($A33&amp;"*",各都道府県の状況!$A:$I,F$3,FALSE), "※5", ""))), "")</f>
        <v>7870</v>
      </c>
      <c r="G33" s="40">
        <f>IFERROR(INT(TRIM(SUBSTITUTE(VLOOKUP($A33&amp;"*",各都道府県の状況!$A:$I,G$3,FALSE), "※5", ""))), "")</f>
        <v>123</v>
      </c>
      <c r="H33" s="40">
        <f>IFERROR(INT(TRIM(SUBSTITUTE(VLOOKUP($A33&amp;"*",各都道府県の状況!$A:$I,H$3,FALSE), "※5", ""))), "")</f>
        <v>141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44365</v>
      </c>
      <c r="C34" s="30" t="s">
        <v>39</v>
      </c>
      <c r="D34" s="40">
        <f>IFERROR(INT(TRIM(SUBSTITUTE(VLOOKUP($A34&amp;"*",各都道府県の状況!$A:$I,D$3,FALSE), "※5", ""))), "")</f>
        <v>2656</v>
      </c>
      <c r="E34" s="40">
        <f>IFERROR(INT(TRIM(SUBSTITUTE(VLOOKUP($A34&amp;"*",各都道府県の状況!$A:$I,E$3,FALSE), "※5", ""))), "")</f>
        <v>41295</v>
      </c>
      <c r="F34" s="40">
        <f>IFERROR(INT(TRIM(SUBSTITUTE(VLOOKUP($A34&amp;"*",各都道府県の状況!$A:$I,F$3,FALSE), "※5", ""))), "")</f>
        <v>2537</v>
      </c>
      <c r="G34" s="40">
        <f>IFERROR(INT(TRIM(SUBSTITUTE(VLOOKUP($A34&amp;"*",各都道府県の状況!$A:$I,G$3,FALSE), "※5", ""))), "")</f>
        <v>48</v>
      </c>
      <c r="H34" s="40">
        <f>IFERROR(INT(TRIM(SUBSTITUTE(VLOOKUP($A34&amp;"*",各都道府県の状況!$A:$I,H$3,FALSE), "※5", ""))), "")</f>
        <v>14</v>
      </c>
      <c r="I34" s="40">
        <f>IFERROR(INT(TRIM(SUBSTITUTE(VLOOKUP($A34&amp;"*",各都道府県の状況!$A:$I,I$3,FALSE), "※5", ""))), "")</f>
        <v>4</v>
      </c>
    </row>
    <row r="35" spans="1:9" x14ac:dyDescent="0.55000000000000004">
      <c r="A35" s="12" t="s">
        <v>211</v>
      </c>
      <c r="B35" s="13">
        <f t="shared" si="0"/>
        <v>44365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80596</v>
      </c>
      <c r="F35" s="40">
        <f>IFERROR(INT(TRIM(SUBSTITUTE(VLOOKUP($A35&amp;"*",各都道府県の状況!$A:$I,F$3,FALSE), "※5", ""))), "")</f>
        <v>454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44365</v>
      </c>
      <c r="C36" s="30" t="s">
        <v>41</v>
      </c>
      <c r="D36" s="40">
        <f>IFERROR(INT(TRIM(SUBSTITUTE(VLOOKUP($A36&amp;"*",各都道府県の状況!$A:$I,D$3,FALSE), "※5", ""))), "")</f>
        <v>551</v>
      </c>
      <c r="E36" s="40">
        <f>IFERROR(INT(TRIM(SUBSTITUTE(VLOOKUP($A36&amp;"*",各都道府県の状況!$A:$I,E$3,FALSE), "※5", ""))), "")</f>
        <v>29236</v>
      </c>
      <c r="F36" s="40">
        <f>IFERROR(INT(TRIM(SUBSTITUTE(VLOOKUP($A36&amp;"*",各都道府県の状況!$A:$I,F$3,FALSE), "※5", ""))), "")</f>
        <v>541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9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44365</v>
      </c>
      <c r="C37" s="30" t="s">
        <v>42</v>
      </c>
      <c r="D37" s="40">
        <f>IFERROR(INT(TRIM(SUBSTITUTE(VLOOKUP($A37&amp;"*",各都道府県の状況!$A:$I,D$3,FALSE), "※5", ""))), "")</f>
        <v>7571</v>
      </c>
      <c r="E37" s="40">
        <f>IFERROR(INT(TRIM(SUBSTITUTE(VLOOKUP($A37&amp;"*",各都道府県の状況!$A:$I,E$3,FALSE), "※5", ""))), "")</f>
        <v>158467</v>
      </c>
      <c r="F37" s="40">
        <f>IFERROR(INT(TRIM(SUBSTITUTE(VLOOKUP($A37&amp;"*",各都道府県の状況!$A:$I,F$3,FALSE), "※5", ""))), "")</f>
        <v>7302</v>
      </c>
      <c r="G37" s="40">
        <f>IFERROR(INT(TRIM(SUBSTITUTE(VLOOKUP($A37&amp;"*",各都道府県の状況!$A:$I,G$3,FALSE), "※5", ""))), "")</f>
        <v>123</v>
      </c>
      <c r="H37" s="40">
        <f>IFERROR(INT(TRIM(SUBSTITUTE(VLOOKUP($A37&amp;"*",各都道府県の状況!$A:$I,H$3,FALSE), "※5", ""))), "")</f>
        <v>139</v>
      </c>
      <c r="I37" s="40">
        <f>IFERROR(INT(TRIM(SUBSTITUTE(VLOOKUP($A37&amp;"*",各都道府県の状況!$A:$I,I$3,FALSE), "※5", ""))), "")</f>
        <v>4</v>
      </c>
    </row>
    <row r="38" spans="1:9" x14ac:dyDescent="0.55000000000000004">
      <c r="A38" s="12" t="s">
        <v>214</v>
      </c>
      <c r="B38" s="13">
        <f t="shared" si="0"/>
        <v>44365</v>
      </c>
      <c r="C38" s="30" t="s">
        <v>43</v>
      </c>
      <c r="D38" s="40">
        <f>IFERROR(INT(TRIM(SUBSTITUTE(VLOOKUP($A38&amp;"*",各都道府県の状況!$A:$I,D$3,FALSE), "※5", ""))), "")</f>
        <v>11323</v>
      </c>
      <c r="E38" s="40">
        <f>IFERROR(INT(TRIM(SUBSTITUTE(VLOOKUP($A38&amp;"*",各都道府県の状況!$A:$I,E$3,FALSE), "※5", ""))), "")</f>
        <v>527692</v>
      </c>
      <c r="F38" s="40">
        <f>IFERROR(INT(TRIM(SUBSTITUTE(VLOOKUP($A38&amp;"*",各都道府県の状況!$A:$I,F$3,FALSE), "※5", ""))), "")</f>
        <v>10794</v>
      </c>
      <c r="G38" s="40">
        <f>IFERROR(INT(TRIM(SUBSTITUTE(VLOOKUP($A38&amp;"*",各都道府県の状況!$A:$I,G$3,FALSE), "※5", ""))), "")</f>
        <v>164</v>
      </c>
      <c r="H38" s="40">
        <f>IFERROR(INT(TRIM(SUBSTITUTE(VLOOKUP($A38&amp;"*",各都道府県の状況!$A:$I,H$3,FALSE), "※5", ""))), "")</f>
        <v>297</v>
      </c>
      <c r="I38" s="40">
        <f>IFERROR(INT(TRIM(SUBSTITUTE(VLOOKUP($A38&amp;"*",各都道府県の状況!$A:$I,I$3,FALSE), "※5", ""))), "")</f>
        <v>19</v>
      </c>
    </row>
    <row r="39" spans="1:9" x14ac:dyDescent="0.55000000000000004">
      <c r="A39" s="12" t="s">
        <v>215</v>
      </c>
      <c r="B39" s="13">
        <f t="shared" si="0"/>
        <v>44365</v>
      </c>
      <c r="C39" s="30" t="s">
        <v>44</v>
      </c>
      <c r="D39" s="40">
        <f>IFERROR(INT(TRIM(SUBSTITUTE(VLOOKUP($A39&amp;"*",各都道府県の状況!$A:$I,D$3,FALSE), "※5", ""))), "")</f>
        <v>3095</v>
      </c>
      <c r="E39" s="40">
        <f>IFERROR(INT(TRIM(SUBSTITUTE(VLOOKUP($A39&amp;"*",各都道府県の状況!$A:$I,E$3,FALSE), "※5", ""))), "")</f>
        <v>116931</v>
      </c>
      <c r="F39" s="40">
        <f>IFERROR(INT(TRIM(SUBSTITUTE(VLOOKUP($A39&amp;"*",各都道府県の状況!$A:$I,F$3,FALSE), "※5", ""))), "")</f>
        <v>2895</v>
      </c>
      <c r="G39" s="40">
        <f>IFERROR(INT(TRIM(SUBSTITUTE(VLOOKUP($A39&amp;"*",各都道府県の状況!$A:$I,G$3,FALSE), "※5", ""))), "")</f>
        <v>71</v>
      </c>
      <c r="H39" s="40">
        <f>IFERROR(INT(TRIM(SUBSTITUTE(VLOOKUP($A39&amp;"*",各都道府県の状況!$A:$I,H$3,FALSE), "※5", ""))), "")</f>
        <v>129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44365</v>
      </c>
      <c r="C40" s="30" t="s">
        <v>45</v>
      </c>
      <c r="D40" s="40">
        <f>IFERROR(INT(TRIM(SUBSTITUTE(VLOOKUP($A40&amp;"*",各都道府県の状況!$A:$I,D$3,FALSE), "※5", ""))), "")</f>
        <v>1650</v>
      </c>
      <c r="E40" s="40">
        <f>IFERROR(INT(TRIM(SUBSTITUTE(VLOOKUP($A40&amp;"*",各都道府県の状況!$A:$I,E$3,FALSE), "※5", ""))), "")</f>
        <v>62712</v>
      </c>
      <c r="F40" s="40">
        <f>IFERROR(INT(TRIM(SUBSTITUTE(VLOOKUP($A40&amp;"*",各都道府県の状況!$A:$I,F$3,FALSE), "※5", ""))), "")</f>
        <v>1568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19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44365</v>
      </c>
      <c r="C41" s="30" t="s">
        <v>46</v>
      </c>
      <c r="D41" s="40">
        <f>IFERROR(INT(TRIM(SUBSTITUTE(VLOOKUP($A41&amp;"*",各都道府県の状況!$A:$I,D$3,FALSE), "※5", ""))), "")</f>
        <v>2082</v>
      </c>
      <c r="E41" s="40">
        <f>IFERROR(INT(TRIM(SUBSTITUTE(VLOOKUP($A41&amp;"*",各都道府県の状況!$A:$I,E$3,FALSE), "※5", ""))), "")</f>
        <v>82922</v>
      </c>
      <c r="F41" s="40">
        <f>IFERROR(INT(TRIM(SUBSTITUTE(VLOOKUP($A41&amp;"*",各都道府県の状況!$A:$I,F$3,FALSE), "※5", ""))), "")</f>
        <v>2008</v>
      </c>
      <c r="G41" s="40">
        <f>IFERROR(INT(TRIM(SUBSTITUTE(VLOOKUP($A41&amp;"*",各都道府県の状況!$A:$I,G$3,FALSE), "※5", ""))), "")</f>
        <v>29</v>
      </c>
      <c r="H41" s="40">
        <f>IFERROR(INT(TRIM(SUBSTITUTE(VLOOKUP($A41&amp;"*",各都道府県の状況!$A:$I,H$3,FALSE), "※5", ""))), "")</f>
        <v>50</v>
      </c>
      <c r="I41" s="40">
        <f>IFERROR(INT(TRIM(SUBSTITUTE(VLOOKUP($A41&amp;"*",各都道府県の状況!$A:$I,I$3,FALSE), "※5", ""))), "")</f>
        <v>3</v>
      </c>
    </row>
    <row r="42" spans="1:9" x14ac:dyDescent="0.55000000000000004">
      <c r="A42" s="12" t="s">
        <v>218</v>
      </c>
      <c r="B42" s="13">
        <f t="shared" si="0"/>
        <v>44365</v>
      </c>
      <c r="C42" s="30" t="s">
        <v>47</v>
      </c>
      <c r="D42" s="40">
        <f>IFERROR(INT(TRIM(SUBSTITUTE(VLOOKUP($A42&amp;"*",各都道府県の状況!$A:$I,D$3,FALSE), "※5", ""))), "")</f>
        <v>2747</v>
      </c>
      <c r="E42" s="40">
        <f>IFERROR(INT(TRIM(SUBSTITUTE(VLOOKUP($A42&amp;"*",各都道府県の状況!$A:$I,E$3,FALSE), "※5", ""))), "")</f>
        <v>93530</v>
      </c>
      <c r="F42" s="40">
        <f>IFERROR(INT(TRIM(SUBSTITUTE(VLOOKUP($A42&amp;"*",各都道府県の状況!$A:$I,F$3,FALSE), "※5", ""))), "")</f>
        <v>2653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19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44365</v>
      </c>
      <c r="C43" s="30" t="s">
        <v>48</v>
      </c>
      <c r="D43" s="40">
        <f>IFERROR(INT(TRIM(SUBSTITUTE(VLOOKUP($A43&amp;"*",各都道府県の状況!$A:$I,D$3,FALSE), "※5", ""))), "")</f>
        <v>1705</v>
      </c>
      <c r="E43" s="40">
        <f>IFERROR(INT(TRIM(SUBSTITUTE(VLOOKUP($A43&amp;"*",各都道府県の状況!$A:$I,E$3,FALSE), "※5", ""))), "")</f>
        <v>10818</v>
      </c>
      <c r="F43" s="40">
        <f>IFERROR(INT(TRIM(SUBSTITUTE(VLOOKUP($A43&amp;"*",各都道府県の状況!$A:$I,F$3,FALSE), "※5", ""))), "")</f>
        <v>1594</v>
      </c>
      <c r="G43" s="40">
        <f>IFERROR(INT(TRIM(SUBSTITUTE(VLOOKUP($A43&amp;"*",各都道府県の状況!$A:$I,G$3,FALSE), "※5", ""))), "")</f>
        <v>23</v>
      </c>
      <c r="H43" s="40">
        <f>IFERROR(INT(TRIM(SUBSTITUTE(VLOOKUP($A43&amp;"*",各都道府県の状況!$A:$I,H$3,FALSE), "※5", ""))), "")</f>
        <v>88</v>
      </c>
      <c r="I43" s="40">
        <f>IFERROR(INT(TRIM(SUBSTITUTE(VLOOKUP($A43&amp;"*",各都道府県の状況!$A:$I,I$3,FALSE), "※5", ""))), "")</f>
        <v>7</v>
      </c>
    </row>
    <row r="44" spans="1:9" x14ac:dyDescent="0.55000000000000004">
      <c r="A44" s="12" t="s">
        <v>220</v>
      </c>
      <c r="B44" s="13">
        <f t="shared" si="0"/>
        <v>44365</v>
      </c>
      <c r="C44" s="30" t="s">
        <v>49</v>
      </c>
      <c r="D44" s="40">
        <f>IFERROR(INT(TRIM(SUBSTITUTE(VLOOKUP($A44&amp;"*",各都道府県の状況!$A:$I,D$3,FALSE), "※5", ""))), "")</f>
        <v>35138</v>
      </c>
      <c r="E44" s="40">
        <f>IFERROR(INT(TRIM(SUBSTITUTE(VLOOKUP($A44&amp;"*",各都道府県の状況!$A:$I,E$3,FALSE), "※5", ""))), "")</f>
        <v>802420</v>
      </c>
      <c r="F44" s="40">
        <f>IFERROR(INT(TRIM(SUBSTITUTE(VLOOKUP($A44&amp;"*",各都道府県の状況!$A:$I,F$3,FALSE), "※5", ""))), "")</f>
        <v>33647</v>
      </c>
      <c r="G44" s="40">
        <f>IFERROR(INT(TRIM(SUBSTITUTE(VLOOKUP($A44&amp;"*",各都道府県の状況!$A:$I,G$3,FALSE), "※5", ""))), "")</f>
        <v>510</v>
      </c>
      <c r="H44" s="40">
        <f>IFERROR(INT(TRIM(SUBSTITUTE(VLOOKUP($A44&amp;"*",各都道府県の状況!$A:$I,H$3,FALSE), "※5", ""))), "")</f>
        <v>958</v>
      </c>
      <c r="I44" s="40">
        <f>IFERROR(INT(TRIM(SUBSTITUTE(VLOOKUP($A44&amp;"*",各都道府県の状況!$A:$I,I$3,FALSE), "※5", ""))), "")</f>
        <v>37</v>
      </c>
    </row>
    <row r="45" spans="1:9" x14ac:dyDescent="0.55000000000000004">
      <c r="A45" s="12" t="s">
        <v>221</v>
      </c>
      <c r="B45" s="13">
        <f t="shared" si="0"/>
        <v>44365</v>
      </c>
      <c r="C45" s="30" t="s">
        <v>50</v>
      </c>
      <c r="D45" s="40">
        <f>IFERROR(INT(TRIM(SUBSTITUTE(VLOOKUP($A45&amp;"*",各都道府県の状況!$A:$I,D$3,FALSE), "※5", ""))), "")</f>
        <v>2543</v>
      </c>
      <c r="E45" s="40">
        <f>IFERROR(INT(TRIM(SUBSTITUTE(VLOOKUP($A45&amp;"*",各都道府県の状況!$A:$I,E$3,FALSE), "※5", ""))), "")</f>
        <v>54413</v>
      </c>
      <c r="F45" s="40">
        <f>IFERROR(INT(TRIM(SUBSTITUTE(VLOOKUP($A45&amp;"*",各都道府県の状況!$A:$I,F$3,FALSE), "※5", ""))), "")</f>
        <v>2539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17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44365</v>
      </c>
      <c r="C46" s="30" t="s">
        <v>51</v>
      </c>
      <c r="D46" s="40">
        <f>IFERROR(INT(TRIM(SUBSTITUTE(VLOOKUP($A46&amp;"*",各都道府県の状況!$A:$I,D$3,FALSE), "※5", ""))), "")</f>
        <v>3098</v>
      </c>
      <c r="E46" s="40">
        <f>IFERROR(INT(TRIM(SUBSTITUTE(VLOOKUP($A46&amp;"*",各都道府県の状況!$A:$I,E$3,FALSE), "※5", ""))), "")</f>
        <v>120069</v>
      </c>
      <c r="F46" s="40">
        <f>IFERROR(INT(TRIM(SUBSTITUTE(VLOOKUP($A46&amp;"*",各都道府県の状況!$A:$I,F$3,FALSE), "※5", ""))), "")</f>
        <v>2935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94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44365</v>
      </c>
      <c r="C47" s="30" t="s">
        <v>52</v>
      </c>
      <c r="D47" s="40">
        <f>IFERROR(INT(TRIM(SUBSTITUTE(VLOOKUP($A47&amp;"*",各都道府県の状況!$A:$I,D$3,FALSE), "※5", ""))), "")</f>
        <v>6432</v>
      </c>
      <c r="E47" s="40">
        <f>IFERROR(INT(TRIM(SUBSTITUTE(VLOOKUP($A47&amp;"*",各都道府県の状況!$A:$I,E$3,FALSE), "※5", ""))), "")</f>
        <v>80727</v>
      </c>
      <c r="F47" s="40">
        <f>IFERROR(INT(TRIM(SUBSTITUTE(VLOOKUP($A47&amp;"*",各都道府県の状況!$A:$I,F$3,FALSE), "※5", ""))), "")</f>
        <v>6218</v>
      </c>
      <c r="G47" s="40">
        <f>IFERROR(INT(TRIM(SUBSTITUTE(VLOOKUP($A47&amp;"*",各都道府県の状況!$A:$I,G$3,FALSE), "※5", ""))), "")</f>
        <v>111</v>
      </c>
      <c r="H47" s="40">
        <f>IFERROR(INT(TRIM(SUBSTITUTE(VLOOKUP($A47&amp;"*",各都道府県の状況!$A:$I,H$3,FALSE), "※5", ""))), "")</f>
        <v>103</v>
      </c>
      <c r="I47" s="40">
        <f>IFERROR(INT(TRIM(SUBSTITUTE(VLOOKUP($A47&amp;"*",各都道府県の状況!$A:$I,I$3,FALSE), "※5", ""))), "")</f>
        <v>9</v>
      </c>
    </row>
    <row r="48" spans="1:9" x14ac:dyDescent="0.55000000000000004">
      <c r="A48" s="12" t="s">
        <v>224</v>
      </c>
      <c r="B48" s="13">
        <f t="shared" si="0"/>
        <v>44365</v>
      </c>
      <c r="C48" s="30" t="s">
        <v>53</v>
      </c>
      <c r="D48" s="40">
        <f>IFERROR(INT(TRIM(SUBSTITUTE(VLOOKUP($A48&amp;"*",各都道府県の状況!$A:$I,D$3,FALSE), "※5", ""))), "")</f>
        <v>3475</v>
      </c>
      <c r="E48" s="40">
        <f>IFERROR(INT(TRIM(SUBSTITUTE(VLOOKUP($A48&amp;"*",各都道府県の状況!$A:$I,E$3,FALSE), "※5", ""))), "")</f>
        <v>161250</v>
      </c>
      <c r="F48" s="40">
        <f>IFERROR(INT(TRIM(SUBSTITUTE(VLOOKUP($A48&amp;"*",各都道府県の状況!$A:$I,F$3,FALSE), "※5", ""))), "")</f>
        <v>3363</v>
      </c>
      <c r="G48" s="40">
        <f>IFERROR(INT(TRIM(SUBSTITUTE(VLOOKUP($A48&amp;"*",各都道府県の状況!$A:$I,G$3,FALSE), "※5", ""))), "")</f>
        <v>60</v>
      </c>
      <c r="H48" s="40">
        <f>IFERROR(INT(TRIM(SUBSTITUTE(VLOOKUP($A48&amp;"*",各都道府県の状況!$A:$I,H$3,FALSE), "※5", ""))), "")</f>
        <v>52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44365</v>
      </c>
      <c r="C49" s="30" t="s">
        <v>54</v>
      </c>
      <c r="D49" s="40">
        <f>IFERROR(INT(TRIM(SUBSTITUTE(VLOOKUP($A49&amp;"*",各都道府県の状況!$A:$I,D$3,FALSE), "※5", ""))), "")</f>
        <v>3067</v>
      </c>
      <c r="E49" s="40">
        <f>IFERROR(INT(TRIM(SUBSTITUTE(VLOOKUP($A49&amp;"*",各都道府県の状況!$A:$I,E$3,FALSE), "※5", ""))), "")</f>
        <v>43842</v>
      </c>
      <c r="F49" s="40">
        <f>IFERROR(INT(TRIM(SUBSTITUTE(VLOOKUP($A49&amp;"*",各都道府県の状況!$A:$I,F$3,FALSE), "※5", ""))), "")</f>
        <v>3003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27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44365</v>
      </c>
      <c r="C50" s="30" t="s">
        <v>55</v>
      </c>
      <c r="D50" s="40">
        <f>IFERROR(INT(TRIM(SUBSTITUTE(VLOOKUP($A50&amp;"*",各都道府県の状況!$A:$I,D$3,FALSE), "※5", ""))), "")</f>
        <v>3630</v>
      </c>
      <c r="E50" s="40">
        <f>IFERROR(INT(TRIM(SUBSTITUTE(VLOOKUP($A50&amp;"*",各都道府県の状況!$A:$I,E$3,FALSE), "※5", ""))), "")</f>
        <v>108991</v>
      </c>
      <c r="F50" s="40">
        <f>IFERROR(INT(TRIM(SUBSTITUTE(VLOOKUP($A50&amp;"*",各都道府県の状況!$A:$I,F$3,FALSE), "※5", ""))), "")</f>
        <v>3486</v>
      </c>
      <c r="G50" s="40">
        <f>IFERROR(INT(TRIM(SUBSTITUTE(VLOOKUP($A50&amp;"*",各都道府県の状況!$A:$I,G$3,FALSE), "※5", ""))), "")</f>
        <v>33</v>
      </c>
      <c r="H50" s="40">
        <f>IFERROR(INT(TRIM(SUBSTITUTE(VLOOKUP($A50&amp;"*",各都道府県の状況!$A:$I,H$3,FALSE), "※5", ""))), "")</f>
        <v>135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44365</v>
      </c>
      <c r="C51" s="30" t="s">
        <v>56</v>
      </c>
      <c r="D51" s="40">
        <f>IFERROR(INT(TRIM(SUBSTITUTE(VLOOKUP($A51&amp;"*",各都道府県の状況!$A:$I,D$3,FALSE), "※5", ""))), "")</f>
        <v>19967</v>
      </c>
      <c r="E51" s="40">
        <f>IFERROR(INT(TRIM(SUBSTITUTE(VLOOKUP($A51&amp;"*",各都道府県の状況!$A:$I,E$3,FALSE), "※5", ""))), "")</f>
        <v>241509</v>
      </c>
      <c r="F51" s="40">
        <f>IFERROR(INT(TRIM(SUBSTITUTE(VLOOKUP($A51&amp;"*",各都道府県の状況!$A:$I,F$3,FALSE), "※5", ""))), "")</f>
        <v>18156</v>
      </c>
      <c r="G51" s="40">
        <f>IFERROR(INT(TRIM(SUBSTITUTE(VLOOKUP($A51&amp;"*",各都道府県の状況!$A:$I,G$3,FALSE), "※5", ""))), "")</f>
        <v>167</v>
      </c>
      <c r="H51" s="40">
        <f>IFERROR(INT(TRIM(SUBSTITUTE(VLOOKUP($A51&amp;"*",各都道府県の状況!$A:$I,H$3,FALSE), "※5", ""))), "")</f>
        <v>1650</v>
      </c>
      <c r="I51" s="40">
        <f>IFERROR(INT(TRIM(SUBSTITUTE(VLOOKUP($A51&amp;"*",各都道府県の状況!$A:$I,I$3,FALSE), "※5", ""))), "")</f>
        <v>71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4"/>
      <c r="C1" s="115"/>
      <c r="D1" s="115"/>
      <c r="E1" s="115"/>
      <c r="F1" s="115"/>
      <c r="G1" s="115"/>
      <c r="H1" s="115"/>
      <c r="I1" s="115"/>
    </row>
    <row r="2" spans="1:9" ht="28.5" customHeight="1" x14ac:dyDescent="0.55000000000000004">
      <c r="B2" s="116" t="s">
        <v>228</v>
      </c>
      <c r="C2" s="115"/>
      <c r="D2" s="115"/>
      <c r="E2" s="115"/>
      <c r="F2" s="115"/>
      <c r="G2" s="115"/>
      <c r="H2" s="115"/>
      <c r="I2" s="11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7" t="s">
        <v>180</v>
      </c>
      <c r="C4" s="119" t="s">
        <v>323</v>
      </c>
      <c r="D4" s="121" t="s">
        <v>324</v>
      </c>
      <c r="E4" s="123" t="s">
        <v>325</v>
      </c>
      <c r="F4" s="124"/>
      <c r="G4" s="125" t="s">
        <v>326</v>
      </c>
      <c r="H4" s="125" t="s">
        <v>327</v>
      </c>
      <c r="I4" s="19"/>
    </row>
    <row r="5" spans="1:9" ht="13.25" customHeight="1" x14ac:dyDescent="0.55000000000000004">
      <c r="B5" s="118"/>
      <c r="C5" s="120"/>
      <c r="D5" s="122"/>
      <c r="E5" s="97" t="s">
        <v>328</v>
      </c>
      <c r="F5" s="98" t="s">
        <v>329</v>
      </c>
      <c r="G5" s="126"/>
      <c r="H5" s="126"/>
      <c r="I5" s="19"/>
    </row>
    <row r="6" spans="1:9" ht="12" customHeight="1" x14ac:dyDescent="0.55000000000000004">
      <c r="A6" s="15" t="s">
        <v>181</v>
      </c>
      <c r="B6" s="20" t="s">
        <v>229</v>
      </c>
      <c r="C6" s="99">
        <v>40870</v>
      </c>
      <c r="D6" s="99">
        <v>751646</v>
      </c>
      <c r="E6" s="99">
        <v>2884</v>
      </c>
      <c r="F6" s="100">
        <v>28</v>
      </c>
      <c r="G6" s="99">
        <v>36904</v>
      </c>
      <c r="H6" s="99">
        <v>1334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99">
        <v>2452</v>
      </c>
      <c r="D7" s="99">
        <v>48772</v>
      </c>
      <c r="E7" s="100">
        <v>34</v>
      </c>
      <c r="F7" s="100">
        <v>0</v>
      </c>
      <c r="G7" s="99">
        <v>2387</v>
      </c>
      <c r="H7" s="100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99">
        <v>1625</v>
      </c>
      <c r="D8" s="99">
        <v>81431</v>
      </c>
      <c r="E8" s="100">
        <v>100</v>
      </c>
      <c r="F8" s="100">
        <v>1</v>
      </c>
      <c r="G8" s="99">
        <v>1479</v>
      </c>
      <c r="H8" s="100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99">
        <v>9061</v>
      </c>
      <c r="D9" s="99">
        <v>153064</v>
      </c>
      <c r="E9" s="100">
        <v>87</v>
      </c>
      <c r="F9" s="100">
        <v>5</v>
      </c>
      <c r="G9" s="99">
        <v>8885</v>
      </c>
      <c r="H9" s="100">
        <v>85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0">
        <v>764</v>
      </c>
      <c r="D10" s="99">
        <v>14175</v>
      </c>
      <c r="E10" s="100">
        <v>7</v>
      </c>
      <c r="F10" s="100">
        <v>1</v>
      </c>
      <c r="G10" s="100">
        <v>737</v>
      </c>
      <c r="H10" s="100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99">
        <v>2017</v>
      </c>
      <c r="D11" s="99">
        <v>63486</v>
      </c>
      <c r="E11" s="100">
        <v>42</v>
      </c>
      <c r="F11" s="100">
        <v>3</v>
      </c>
      <c r="G11" s="99">
        <v>1929</v>
      </c>
      <c r="H11" s="100">
        <v>46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99">
        <v>4754</v>
      </c>
      <c r="D12" s="99">
        <v>267574</v>
      </c>
      <c r="E12" s="100">
        <v>113</v>
      </c>
      <c r="F12" s="100">
        <v>6</v>
      </c>
      <c r="G12" s="99">
        <v>4482</v>
      </c>
      <c r="H12" s="100">
        <v>159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99">
        <v>10221</v>
      </c>
      <c r="D13" s="99">
        <v>33068</v>
      </c>
      <c r="E13" s="100">
        <v>265</v>
      </c>
      <c r="F13" s="100">
        <v>6</v>
      </c>
      <c r="G13" s="99">
        <v>9795</v>
      </c>
      <c r="H13" s="100">
        <v>161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99">
        <v>6762</v>
      </c>
      <c r="D14" s="99">
        <v>277854</v>
      </c>
      <c r="E14" s="100">
        <v>196</v>
      </c>
      <c r="F14" s="100">
        <v>11</v>
      </c>
      <c r="G14" s="99">
        <v>6485</v>
      </c>
      <c r="H14" s="100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99">
        <v>7996</v>
      </c>
      <c r="D15" s="99">
        <v>186476</v>
      </c>
      <c r="E15" s="100">
        <v>88</v>
      </c>
      <c r="F15" s="100">
        <v>10</v>
      </c>
      <c r="G15" s="99">
        <v>7759</v>
      </c>
      <c r="H15" s="100">
        <v>149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99">
        <v>45380</v>
      </c>
      <c r="D16" s="99">
        <v>934773</v>
      </c>
      <c r="E16" s="100">
        <v>896</v>
      </c>
      <c r="F16" s="100">
        <v>29</v>
      </c>
      <c r="G16" s="99">
        <v>43659</v>
      </c>
      <c r="H16" s="100">
        <v>825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99">
        <v>38951</v>
      </c>
      <c r="D17" s="99">
        <v>657307</v>
      </c>
      <c r="E17" s="100">
        <v>953</v>
      </c>
      <c r="F17" s="100">
        <v>19</v>
      </c>
      <c r="G17" s="99">
        <v>37298</v>
      </c>
      <c r="H17" s="100">
        <v>700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99">
        <v>168321</v>
      </c>
      <c r="D18" s="99">
        <v>2427055</v>
      </c>
      <c r="E18" s="99">
        <v>3458</v>
      </c>
      <c r="F18" s="100">
        <v>42</v>
      </c>
      <c r="G18" s="99">
        <v>162671</v>
      </c>
      <c r="H18" s="99">
        <v>2192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99">
        <v>65121</v>
      </c>
      <c r="D19" s="99">
        <v>997435</v>
      </c>
      <c r="E19" s="99">
        <v>1642</v>
      </c>
      <c r="F19" s="100">
        <v>42</v>
      </c>
      <c r="G19" s="99">
        <v>62546</v>
      </c>
      <c r="H19" s="100">
        <v>933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99">
        <v>3383</v>
      </c>
      <c r="D20" s="99">
        <v>160485</v>
      </c>
      <c r="E20" s="100">
        <v>102</v>
      </c>
      <c r="F20" s="100">
        <v>6</v>
      </c>
      <c r="G20" s="99">
        <v>3234</v>
      </c>
      <c r="H20" s="100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99">
        <v>2000</v>
      </c>
      <c r="D21" s="99">
        <v>70118</v>
      </c>
      <c r="E21" s="100">
        <v>72</v>
      </c>
      <c r="F21" s="100">
        <v>2</v>
      </c>
      <c r="G21" s="99">
        <v>1891</v>
      </c>
      <c r="H21" s="100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99">
        <v>3901</v>
      </c>
      <c r="D22" s="99">
        <v>116526</v>
      </c>
      <c r="E22" s="100">
        <v>76</v>
      </c>
      <c r="F22" s="100">
        <v>2</v>
      </c>
      <c r="G22" s="99">
        <v>3708</v>
      </c>
      <c r="H22" s="100">
        <v>114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99">
        <v>1088</v>
      </c>
      <c r="D23" s="99">
        <v>62522</v>
      </c>
      <c r="E23" s="100">
        <v>35</v>
      </c>
      <c r="F23" s="100">
        <v>0</v>
      </c>
      <c r="G23" s="99">
        <v>1019</v>
      </c>
      <c r="H23" s="100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99">
        <v>1881</v>
      </c>
      <c r="D24" s="99">
        <v>50098</v>
      </c>
      <c r="E24" s="100">
        <v>202</v>
      </c>
      <c r="F24" s="100">
        <v>1</v>
      </c>
      <c r="G24" s="99">
        <v>1659</v>
      </c>
      <c r="H24" s="100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99">
        <v>4954</v>
      </c>
      <c r="D25" s="99">
        <v>194537</v>
      </c>
      <c r="E25" s="100">
        <v>77</v>
      </c>
      <c r="F25" s="100">
        <v>2</v>
      </c>
      <c r="G25" s="99">
        <v>4861</v>
      </c>
      <c r="H25" s="100">
        <v>90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99">
        <v>9340</v>
      </c>
      <c r="D26" s="99">
        <v>260673</v>
      </c>
      <c r="E26" s="100">
        <v>233</v>
      </c>
      <c r="F26" s="100">
        <v>10</v>
      </c>
      <c r="G26" s="99">
        <v>8924</v>
      </c>
      <c r="H26" s="100">
        <v>183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99">
        <v>8988</v>
      </c>
      <c r="D27" s="99">
        <v>385907</v>
      </c>
      <c r="E27" s="100">
        <v>371</v>
      </c>
      <c r="F27" s="100">
        <v>5</v>
      </c>
      <c r="G27" s="99">
        <v>8470</v>
      </c>
      <c r="H27" s="100">
        <v>147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99">
        <v>50169</v>
      </c>
      <c r="D28" s="99">
        <v>790726</v>
      </c>
      <c r="E28" s="99">
        <v>1987</v>
      </c>
      <c r="F28" s="100">
        <v>56</v>
      </c>
      <c r="G28" s="99">
        <v>47265</v>
      </c>
      <c r="H28" s="100">
        <v>917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99">
        <v>5178</v>
      </c>
      <c r="D29" s="99">
        <v>137890</v>
      </c>
      <c r="E29" s="100">
        <v>128</v>
      </c>
      <c r="F29" s="100">
        <v>6</v>
      </c>
      <c r="G29" s="99">
        <v>5077</v>
      </c>
      <c r="H29" s="100">
        <v>109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99">
        <v>5474</v>
      </c>
      <c r="D30" s="99">
        <v>144163</v>
      </c>
      <c r="E30" s="100">
        <v>186</v>
      </c>
      <c r="F30" s="100">
        <v>6</v>
      </c>
      <c r="G30" s="99">
        <v>5200</v>
      </c>
      <c r="H30" s="100">
        <v>88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99">
        <v>16433</v>
      </c>
      <c r="D31" s="99">
        <v>273949</v>
      </c>
      <c r="E31" s="100">
        <v>276</v>
      </c>
      <c r="F31" s="100">
        <v>17</v>
      </c>
      <c r="G31" s="99">
        <v>15905</v>
      </c>
      <c r="H31" s="100">
        <v>234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99">
        <v>102223</v>
      </c>
      <c r="D32" s="99">
        <v>2018401</v>
      </c>
      <c r="E32" s="99">
        <v>2198</v>
      </c>
      <c r="F32" s="100">
        <v>215</v>
      </c>
      <c r="G32" s="99">
        <v>96618</v>
      </c>
      <c r="H32" s="99">
        <v>2584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99">
        <v>40646</v>
      </c>
      <c r="D33" s="99">
        <v>490229</v>
      </c>
      <c r="E33" s="100">
        <v>482</v>
      </c>
      <c r="F33" s="100">
        <v>35</v>
      </c>
      <c r="G33" s="99">
        <v>38894</v>
      </c>
      <c r="H33" s="99">
        <v>1271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99">
        <v>8134</v>
      </c>
      <c r="D34" s="99">
        <v>162259</v>
      </c>
      <c r="E34" s="100">
        <v>141</v>
      </c>
      <c r="F34" s="100">
        <v>10</v>
      </c>
      <c r="G34" s="99">
        <v>7870</v>
      </c>
      <c r="H34" s="100">
        <v>123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99">
        <v>2656</v>
      </c>
      <c r="D35" s="99">
        <v>41295</v>
      </c>
      <c r="E35" s="100">
        <v>14</v>
      </c>
      <c r="F35" s="100">
        <v>4</v>
      </c>
      <c r="G35" s="99">
        <v>2537</v>
      </c>
      <c r="H35" s="100">
        <v>48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0">
        <v>466</v>
      </c>
      <c r="D36" s="99">
        <v>80596</v>
      </c>
      <c r="E36" s="100">
        <v>3</v>
      </c>
      <c r="F36" s="100">
        <v>0</v>
      </c>
      <c r="G36" s="100">
        <v>454</v>
      </c>
      <c r="H36" s="100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0">
        <v>551</v>
      </c>
      <c r="D37" s="99">
        <v>29236</v>
      </c>
      <c r="E37" s="100">
        <v>9</v>
      </c>
      <c r="F37" s="100">
        <v>1</v>
      </c>
      <c r="G37" s="100">
        <v>541</v>
      </c>
      <c r="H37" s="100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99">
        <v>7571</v>
      </c>
      <c r="D38" s="99">
        <v>158467</v>
      </c>
      <c r="E38" s="100">
        <v>139</v>
      </c>
      <c r="F38" s="100">
        <v>4</v>
      </c>
      <c r="G38" s="99">
        <v>7302</v>
      </c>
      <c r="H38" s="100">
        <v>123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99">
        <v>11323</v>
      </c>
      <c r="D39" s="99">
        <v>527692</v>
      </c>
      <c r="E39" s="100">
        <v>297</v>
      </c>
      <c r="F39" s="100">
        <v>19</v>
      </c>
      <c r="G39" s="99">
        <v>10794</v>
      </c>
      <c r="H39" s="100">
        <v>164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99">
        <v>3095</v>
      </c>
      <c r="D40" s="99">
        <v>116931</v>
      </c>
      <c r="E40" s="100">
        <v>129</v>
      </c>
      <c r="F40" s="100">
        <v>1</v>
      </c>
      <c r="G40" s="99">
        <v>2895</v>
      </c>
      <c r="H40" s="100">
        <v>71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99">
        <v>1650</v>
      </c>
      <c r="D41" s="99">
        <v>62712</v>
      </c>
      <c r="E41" s="100">
        <v>19</v>
      </c>
      <c r="F41" s="100">
        <v>0</v>
      </c>
      <c r="G41" s="99">
        <v>1568</v>
      </c>
      <c r="H41" s="100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99">
        <v>2082</v>
      </c>
      <c r="D42" s="99">
        <v>82922</v>
      </c>
      <c r="E42" s="100">
        <v>50</v>
      </c>
      <c r="F42" s="100">
        <v>3</v>
      </c>
      <c r="G42" s="99">
        <v>2008</v>
      </c>
      <c r="H42" s="100">
        <v>29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99">
        <v>2747</v>
      </c>
      <c r="D43" s="99">
        <v>93530</v>
      </c>
      <c r="E43" s="100">
        <v>19</v>
      </c>
      <c r="F43" s="100">
        <v>4</v>
      </c>
      <c r="G43" s="99">
        <v>2653</v>
      </c>
      <c r="H43" s="100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99">
        <v>1705</v>
      </c>
      <c r="D44" s="99">
        <v>10818</v>
      </c>
      <c r="E44" s="100">
        <v>88</v>
      </c>
      <c r="F44" s="100">
        <v>7</v>
      </c>
      <c r="G44" s="99">
        <v>1594</v>
      </c>
      <c r="H44" s="100">
        <v>23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99">
        <v>35138</v>
      </c>
      <c r="D45" s="99">
        <v>802420</v>
      </c>
      <c r="E45" s="100">
        <v>958</v>
      </c>
      <c r="F45" s="100">
        <v>37</v>
      </c>
      <c r="G45" s="99">
        <v>33647</v>
      </c>
      <c r="H45" s="100">
        <v>510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99">
        <v>2543</v>
      </c>
      <c r="D46" s="99">
        <v>54413</v>
      </c>
      <c r="E46" s="100">
        <v>17</v>
      </c>
      <c r="F46" s="100">
        <v>1</v>
      </c>
      <c r="G46" s="99">
        <v>2539</v>
      </c>
      <c r="H46" s="100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99">
        <v>3098</v>
      </c>
      <c r="D47" s="99">
        <v>120069</v>
      </c>
      <c r="E47" s="100">
        <v>94</v>
      </c>
      <c r="F47" s="100">
        <v>0</v>
      </c>
      <c r="G47" s="99">
        <v>2935</v>
      </c>
      <c r="H47" s="100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99">
        <v>6432</v>
      </c>
      <c r="D48" s="99">
        <v>80727</v>
      </c>
      <c r="E48" s="100">
        <v>103</v>
      </c>
      <c r="F48" s="100">
        <v>9</v>
      </c>
      <c r="G48" s="99">
        <v>6218</v>
      </c>
      <c r="H48" s="100">
        <v>111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99">
        <v>3475</v>
      </c>
      <c r="D49" s="99">
        <v>161250</v>
      </c>
      <c r="E49" s="100">
        <v>52</v>
      </c>
      <c r="F49" s="100">
        <v>1</v>
      </c>
      <c r="G49" s="99">
        <v>3363</v>
      </c>
      <c r="H49" s="100">
        <v>60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99">
        <v>3067</v>
      </c>
      <c r="D50" s="99">
        <v>43842</v>
      </c>
      <c r="E50" s="100">
        <v>27</v>
      </c>
      <c r="F50" s="100">
        <v>0</v>
      </c>
      <c r="G50" s="99">
        <v>3003</v>
      </c>
      <c r="H50" s="100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99">
        <v>3630</v>
      </c>
      <c r="D51" s="99">
        <v>108991</v>
      </c>
      <c r="E51" s="100">
        <v>135</v>
      </c>
      <c r="F51" s="100">
        <v>2</v>
      </c>
      <c r="G51" s="99">
        <v>3486</v>
      </c>
      <c r="H51" s="100">
        <v>33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99">
        <v>19967</v>
      </c>
      <c r="D52" s="99">
        <v>241509</v>
      </c>
      <c r="E52" s="99">
        <v>1650</v>
      </c>
      <c r="F52" s="100">
        <v>71</v>
      </c>
      <c r="G52" s="99">
        <v>18156</v>
      </c>
      <c r="H52" s="100">
        <v>167</v>
      </c>
      <c r="I52" s="25"/>
    </row>
    <row r="53" spans="1:9" ht="12" customHeight="1" x14ac:dyDescent="0.55000000000000004">
      <c r="B53" s="22" t="s">
        <v>276</v>
      </c>
      <c r="C53" s="100">
        <v>149</v>
      </c>
      <c r="D53" s="101" t="s">
        <v>330</v>
      </c>
      <c r="E53" s="100">
        <v>0</v>
      </c>
      <c r="F53" s="101" t="s">
        <v>330</v>
      </c>
      <c r="G53" s="100">
        <v>149</v>
      </c>
      <c r="H53" s="101" t="s">
        <v>330</v>
      </c>
      <c r="I53" s="25"/>
    </row>
    <row r="54" spans="1:9" ht="12" customHeight="1" x14ac:dyDescent="0.55000000000000004">
      <c r="B54" s="21" t="s">
        <v>164</v>
      </c>
      <c r="C54" s="99">
        <v>779432</v>
      </c>
      <c r="D54" s="99">
        <v>15030019</v>
      </c>
      <c r="E54" s="99">
        <v>21134</v>
      </c>
      <c r="F54" s="100">
        <v>740</v>
      </c>
      <c r="G54" s="99">
        <v>743453</v>
      </c>
      <c r="H54" s="99">
        <v>14360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69"/>
  <sheetViews>
    <sheetView workbookViewId="0">
      <selection activeCell="A3" sqref="A3:G50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107" t="s">
        <v>305</v>
      </c>
      <c r="B1" s="107"/>
      <c r="C1" s="107"/>
      <c r="D1" s="107"/>
      <c r="E1" s="107"/>
      <c r="F1" s="107"/>
      <c r="G1" s="107"/>
      <c r="H1" s="107"/>
    </row>
    <row r="2" spans="1:8" x14ac:dyDescent="0.55000000000000004">
      <c r="A2" s="81"/>
      <c r="B2" s="81"/>
      <c r="C2" s="81"/>
      <c r="D2" s="81"/>
      <c r="E2" s="81"/>
      <c r="F2" s="81"/>
      <c r="G2" s="82" t="s">
        <v>306</v>
      </c>
    </row>
    <row r="3" spans="1:8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8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8" x14ac:dyDescent="0.55000000000000004">
      <c r="A5" s="127" t="s">
        <v>287</v>
      </c>
      <c r="B5" s="128"/>
      <c r="C5" s="71">
        <f t="shared" ref="C5:C17" si="0">SUM(D5:G5)</f>
        <v>9686290</v>
      </c>
      <c r="D5" s="71">
        <v>5413193</v>
      </c>
      <c r="E5" s="71">
        <v>26706</v>
      </c>
      <c r="F5" s="71">
        <v>4246391</v>
      </c>
      <c r="G5" s="71">
        <v>0</v>
      </c>
    </row>
    <row r="6" spans="1:8" x14ac:dyDescent="0.55000000000000004">
      <c r="A6" s="102">
        <v>44364</v>
      </c>
      <c r="B6" s="103" t="s">
        <v>308</v>
      </c>
      <c r="C6" s="71">
        <f t="shared" si="0"/>
        <v>129330</v>
      </c>
      <c r="D6" s="71">
        <v>46926</v>
      </c>
      <c r="E6" s="71">
        <v>4611</v>
      </c>
      <c r="F6" s="71">
        <v>77793</v>
      </c>
      <c r="G6" s="71">
        <v>0</v>
      </c>
    </row>
    <row r="7" spans="1:8" x14ac:dyDescent="0.55000000000000004">
      <c r="A7" s="102">
        <v>44363</v>
      </c>
      <c r="B7" s="103" t="s">
        <v>309</v>
      </c>
      <c r="C7" s="71">
        <f t="shared" si="0"/>
        <v>118735</v>
      </c>
      <c r="D7" s="71">
        <v>43912</v>
      </c>
      <c r="E7" s="71">
        <v>2782</v>
      </c>
      <c r="F7" s="71">
        <v>72041</v>
      </c>
      <c r="G7" s="71">
        <v>0</v>
      </c>
    </row>
    <row r="8" spans="1:8" x14ac:dyDescent="0.55000000000000004">
      <c r="A8" s="102">
        <v>44362</v>
      </c>
      <c r="B8" s="103" t="s">
        <v>296</v>
      </c>
      <c r="C8" s="71">
        <f t="shared" si="0"/>
        <v>115363</v>
      </c>
      <c r="D8" s="71">
        <v>40459</v>
      </c>
      <c r="E8" s="71">
        <v>2956</v>
      </c>
      <c r="F8" s="71">
        <v>71948</v>
      </c>
      <c r="G8" s="71">
        <v>0</v>
      </c>
    </row>
    <row r="9" spans="1:8" x14ac:dyDescent="0.55000000000000004">
      <c r="A9" s="102">
        <v>44361</v>
      </c>
      <c r="B9" s="103" t="s">
        <v>295</v>
      </c>
      <c r="C9" s="71">
        <f t="shared" si="0"/>
        <v>214965</v>
      </c>
      <c r="D9" s="71">
        <v>85819</v>
      </c>
      <c r="E9" s="71">
        <v>5610</v>
      </c>
      <c r="F9" s="71">
        <v>123536</v>
      </c>
      <c r="G9" s="71">
        <v>0</v>
      </c>
    </row>
    <row r="10" spans="1:8" x14ac:dyDescent="0.55000000000000004">
      <c r="A10" s="102">
        <v>44358</v>
      </c>
      <c r="B10" s="103" t="s">
        <v>307</v>
      </c>
      <c r="C10" s="71">
        <f t="shared" si="0"/>
        <v>147983</v>
      </c>
      <c r="D10" s="71">
        <v>54834</v>
      </c>
      <c r="E10" s="71">
        <v>1669</v>
      </c>
      <c r="F10" s="71">
        <v>91480</v>
      </c>
      <c r="G10" s="71">
        <v>0</v>
      </c>
    </row>
    <row r="11" spans="1:8" x14ac:dyDescent="0.55000000000000004">
      <c r="A11" s="102">
        <v>44357</v>
      </c>
      <c r="B11" s="103" t="s">
        <v>308</v>
      </c>
      <c r="C11" s="71">
        <f t="shared" si="0"/>
        <v>136591</v>
      </c>
      <c r="D11" s="71">
        <v>52250</v>
      </c>
      <c r="E11" s="71">
        <v>1719</v>
      </c>
      <c r="F11" s="71">
        <v>82622</v>
      </c>
      <c r="G11" s="71">
        <v>0</v>
      </c>
    </row>
    <row r="12" spans="1:8" x14ac:dyDescent="0.55000000000000004">
      <c r="A12" s="102">
        <v>44356</v>
      </c>
      <c r="B12" s="103" t="s">
        <v>309</v>
      </c>
      <c r="C12" s="71">
        <f t="shared" si="0"/>
        <v>167384</v>
      </c>
      <c r="D12" s="71">
        <v>67694</v>
      </c>
      <c r="E12" s="71">
        <v>1047</v>
      </c>
      <c r="F12" s="71">
        <v>98643</v>
      </c>
      <c r="G12" s="71">
        <v>0</v>
      </c>
    </row>
    <row r="13" spans="1:8" x14ac:dyDescent="0.55000000000000004">
      <c r="A13" s="102">
        <v>44355</v>
      </c>
      <c r="B13" s="103" t="s">
        <v>296</v>
      </c>
      <c r="C13" s="71">
        <f t="shared" si="0"/>
        <v>161922</v>
      </c>
      <c r="D13" s="71">
        <v>71689</v>
      </c>
      <c r="E13" s="71">
        <v>990</v>
      </c>
      <c r="F13" s="71">
        <v>89243</v>
      </c>
      <c r="G13" s="71">
        <v>0</v>
      </c>
    </row>
    <row r="14" spans="1:8" x14ac:dyDescent="0.55000000000000004">
      <c r="A14" s="102">
        <v>44354</v>
      </c>
      <c r="B14" s="103" t="s">
        <v>295</v>
      </c>
      <c r="C14" s="71">
        <f t="shared" si="0"/>
        <v>239337</v>
      </c>
      <c r="D14" s="71">
        <v>104435</v>
      </c>
      <c r="E14" s="71">
        <v>2146</v>
      </c>
      <c r="F14" s="71">
        <v>132756</v>
      </c>
      <c r="G14" s="71">
        <v>0</v>
      </c>
    </row>
    <row r="15" spans="1:8" x14ac:dyDescent="0.55000000000000004">
      <c r="A15" s="102">
        <v>44351</v>
      </c>
      <c r="B15" s="103" t="s">
        <v>307</v>
      </c>
      <c r="C15" s="71">
        <f t="shared" si="0"/>
        <v>159203</v>
      </c>
      <c r="D15" s="71">
        <v>62634</v>
      </c>
      <c r="E15" s="71">
        <v>929</v>
      </c>
      <c r="F15" s="71">
        <v>95640</v>
      </c>
      <c r="G15" s="71">
        <v>0</v>
      </c>
    </row>
    <row r="16" spans="1:8" x14ac:dyDescent="0.55000000000000004">
      <c r="A16" s="75">
        <v>44350</v>
      </c>
      <c r="B16" s="73" t="s">
        <v>308</v>
      </c>
      <c r="C16" s="71">
        <f t="shared" si="0"/>
        <v>143157</v>
      </c>
      <c r="D16" s="71">
        <v>59654</v>
      </c>
      <c r="E16" s="71">
        <v>112</v>
      </c>
      <c r="F16" s="71">
        <v>83391</v>
      </c>
      <c r="G16" s="71">
        <v>0</v>
      </c>
    </row>
    <row r="17" spans="1:7" x14ac:dyDescent="0.55000000000000004">
      <c r="A17" s="75">
        <v>44349</v>
      </c>
      <c r="B17" s="73" t="s">
        <v>309</v>
      </c>
      <c r="C17" s="71">
        <f t="shared" si="0"/>
        <v>159126</v>
      </c>
      <c r="D17" s="71">
        <v>71140</v>
      </c>
      <c r="E17" s="71">
        <v>316</v>
      </c>
      <c r="F17" s="71">
        <v>87670</v>
      </c>
      <c r="G17" s="71">
        <v>0</v>
      </c>
    </row>
    <row r="18" spans="1:7" x14ac:dyDescent="0.55000000000000004">
      <c r="A18" s="75">
        <v>44348</v>
      </c>
      <c r="B18" s="73" t="s">
        <v>296</v>
      </c>
      <c r="C18" s="71">
        <f t="shared" ref="C18:C48" si="1">SUM(D18:G18)</f>
        <v>159057</v>
      </c>
      <c r="D18" s="71">
        <v>66264</v>
      </c>
      <c r="E18" s="71">
        <v>123</v>
      </c>
      <c r="F18" s="71">
        <v>92670</v>
      </c>
      <c r="G18" s="71">
        <v>0</v>
      </c>
    </row>
    <row r="19" spans="1:7" x14ac:dyDescent="0.55000000000000004">
      <c r="A19" s="75">
        <v>44347</v>
      </c>
      <c r="B19" s="73" t="s">
        <v>295</v>
      </c>
      <c r="C19" s="71">
        <f t="shared" si="1"/>
        <v>273255</v>
      </c>
      <c r="D19" s="71">
        <v>131423</v>
      </c>
      <c r="E19" s="71">
        <v>582</v>
      </c>
      <c r="F19" s="71">
        <v>141250</v>
      </c>
      <c r="G19" s="71">
        <v>0</v>
      </c>
    </row>
    <row r="20" spans="1:7" x14ac:dyDescent="0.55000000000000004">
      <c r="A20" s="75">
        <v>44344</v>
      </c>
      <c r="B20" s="73" t="s">
        <v>307</v>
      </c>
      <c r="C20" s="71">
        <f t="shared" si="1"/>
        <v>164516</v>
      </c>
      <c r="D20" s="71">
        <v>87584</v>
      </c>
      <c r="E20" s="71">
        <v>157</v>
      </c>
      <c r="F20" s="71">
        <v>76775</v>
      </c>
      <c r="G20" s="71">
        <v>0</v>
      </c>
    </row>
    <row r="21" spans="1:7" x14ac:dyDescent="0.55000000000000004">
      <c r="A21" s="75">
        <v>44343</v>
      </c>
      <c r="B21" s="73" t="s">
        <v>308</v>
      </c>
      <c r="C21" s="71">
        <f t="shared" si="1"/>
        <v>145149</v>
      </c>
      <c r="D21" s="71">
        <v>84217</v>
      </c>
      <c r="E21" s="71">
        <v>40</v>
      </c>
      <c r="F21" s="71">
        <v>60892</v>
      </c>
      <c r="G21" s="71">
        <v>0</v>
      </c>
    </row>
    <row r="22" spans="1:7" x14ac:dyDescent="0.55000000000000004">
      <c r="A22" s="75">
        <v>44342</v>
      </c>
      <c r="B22" s="73" t="s">
        <v>309</v>
      </c>
      <c r="C22" s="71">
        <f t="shared" si="1"/>
        <v>142589</v>
      </c>
      <c r="D22" s="71">
        <v>93243</v>
      </c>
      <c r="E22" s="71">
        <v>172</v>
      </c>
      <c r="F22" s="71">
        <v>49174</v>
      </c>
      <c r="G22" s="71">
        <v>0</v>
      </c>
    </row>
    <row r="23" spans="1:7" x14ac:dyDescent="0.55000000000000004">
      <c r="A23" s="75">
        <v>44341</v>
      </c>
      <c r="B23" s="73" t="s">
        <v>296</v>
      </c>
      <c r="C23" s="71">
        <f t="shared" si="1"/>
        <v>139652</v>
      </c>
      <c r="D23" s="71">
        <v>87114</v>
      </c>
      <c r="E23" s="71">
        <v>476</v>
      </c>
      <c r="F23" s="71">
        <v>52062</v>
      </c>
      <c r="G23" s="71">
        <v>0</v>
      </c>
    </row>
    <row r="24" spans="1:7" x14ac:dyDescent="0.55000000000000004">
      <c r="A24" s="75">
        <v>44340</v>
      </c>
      <c r="B24" s="73" t="s">
        <v>295</v>
      </c>
      <c r="C24" s="71">
        <f t="shared" si="1"/>
        <v>330589</v>
      </c>
      <c r="D24" s="71">
        <v>136491</v>
      </c>
      <c r="E24" s="71">
        <v>269</v>
      </c>
      <c r="F24" s="71">
        <v>193829</v>
      </c>
      <c r="G24" s="71">
        <v>0</v>
      </c>
    </row>
    <row r="25" spans="1:7" x14ac:dyDescent="0.55000000000000004">
      <c r="A25" s="75">
        <v>44337</v>
      </c>
      <c r="B25" s="73" t="s">
        <v>307</v>
      </c>
      <c r="C25" s="71">
        <f t="shared" si="1"/>
        <v>249021</v>
      </c>
      <c r="D25" s="71">
        <v>99918</v>
      </c>
      <c r="E25" s="71"/>
      <c r="F25" s="71">
        <v>149103</v>
      </c>
      <c r="G25" s="71"/>
    </row>
    <row r="26" spans="1:7" x14ac:dyDescent="0.55000000000000004">
      <c r="A26" s="75">
        <v>44336</v>
      </c>
      <c r="B26" s="73" t="s">
        <v>308</v>
      </c>
      <c r="C26" s="71">
        <f t="shared" si="1"/>
        <v>190533</v>
      </c>
      <c r="D26" s="71">
        <v>81422</v>
      </c>
      <c r="E26" s="71"/>
      <c r="F26" s="71">
        <v>109111</v>
      </c>
      <c r="G26" s="71"/>
    </row>
    <row r="27" spans="1:7" x14ac:dyDescent="0.55000000000000004">
      <c r="A27" s="75">
        <v>44335</v>
      </c>
      <c r="B27" s="73" t="s">
        <v>309</v>
      </c>
      <c r="C27" s="71">
        <f t="shared" si="1"/>
        <v>267866</v>
      </c>
      <c r="D27" s="71">
        <v>88163</v>
      </c>
      <c r="E27" s="71"/>
      <c r="F27" s="71">
        <v>179703</v>
      </c>
      <c r="G27" s="71"/>
    </row>
    <row r="28" spans="1:7" x14ac:dyDescent="0.55000000000000004">
      <c r="A28" s="75">
        <v>44334</v>
      </c>
      <c r="B28" s="73" t="s">
        <v>296</v>
      </c>
      <c r="C28" s="71">
        <f t="shared" si="1"/>
        <v>250244</v>
      </c>
      <c r="D28" s="71">
        <v>94577</v>
      </c>
      <c r="E28" s="71"/>
      <c r="F28" s="71">
        <v>155667</v>
      </c>
      <c r="G28" s="71"/>
    </row>
    <row r="29" spans="1:7" x14ac:dyDescent="0.55000000000000004">
      <c r="A29" s="75">
        <v>44333</v>
      </c>
      <c r="B29" s="73" t="s">
        <v>295</v>
      </c>
      <c r="C29" s="71">
        <f t="shared" si="1"/>
        <v>349566</v>
      </c>
      <c r="D29" s="71">
        <v>133843</v>
      </c>
      <c r="E29" s="71"/>
      <c r="F29" s="71">
        <v>215723</v>
      </c>
      <c r="G29" s="71"/>
    </row>
    <row r="30" spans="1:7" x14ac:dyDescent="0.55000000000000004">
      <c r="A30" s="75">
        <v>44330</v>
      </c>
      <c r="B30" s="73" t="s">
        <v>307</v>
      </c>
      <c r="C30" s="71">
        <f t="shared" si="1"/>
        <v>242878</v>
      </c>
      <c r="D30" s="71">
        <v>99493</v>
      </c>
      <c r="E30" s="71"/>
      <c r="F30" s="71">
        <v>143385</v>
      </c>
      <c r="G30" s="71"/>
    </row>
    <row r="31" spans="1:7" x14ac:dyDescent="0.55000000000000004">
      <c r="A31" s="75">
        <v>44329</v>
      </c>
      <c r="B31" s="73" t="s">
        <v>308</v>
      </c>
      <c r="C31" s="71">
        <f t="shared" si="1"/>
        <v>219139</v>
      </c>
      <c r="D31" s="71">
        <v>93429</v>
      </c>
      <c r="E31" s="71"/>
      <c r="F31" s="71">
        <v>125710</v>
      </c>
      <c r="G31" s="71"/>
    </row>
    <row r="32" spans="1:7" x14ac:dyDescent="0.55000000000000004">
      <c r="A32" s="75">
        <v>44328</v>
      </c>
      <c r="B32" s="73" t="s">
        <v>309</v>
      </c>
      <c r="C32" s="71">
        <f t="shared" si="1"/>
        <v>181720</v>
      </c>
      <c r="D32" s="71">
        <v>82959</v>
      </c>
      <c r="E32" s="71"/>
      <c r="F32" s="71">
        <v>98761</v>
      </c>
      <c r="G32" s="71"/>
    </row>
    <row r="33" spans="1:7" x14ac:dyDescent="0.55000000000000004">
      <c r="A33" s="75">
        <v>44327</v>
      </c>
      <c r="B33" s="73" t="s">
        <v>310</v>
      </c>
      <c r="C33" s="71">
        <f t="shared" si="1"/>
        <v>168738</v>
      </c>
      <c r="D33" s="71">
        <v>90287</v>
      </c>
      <c r="E33" s="71"/>
      <c r="F33" s="71">
        <v>78451</v>
      </c>
      <c r="G33" s="71"/>
    </row>
    <row r="34" spans="1:7" x14ac:dyDescent="0.55000000000000004">
      <c r="A34" s="75">
        <v>44326</v>
      </c>
      <c r="B34" s="73" t="s">
        <v>295</v>
      </c>
      <c r="C34" s="71">
        <f t="shared" si="1"/>
        <v>223504</v>
      </c>
      <c r="D34" s="71">
        <v>155255</v>
      </c>
      <c r="E34" s="71"/>
      <c r="F34" s="71">
        <v>68249</v>
      </c>
      <c r="G34" s="71"/>
    </row>
    <row r="35" spans="1:7" x14ac:dyDescent="0.55000000000000004">
      <c r="A35" s="75">
        <v>44323</v>
      </c>
      <c r="B35" s="73" t="s">
        <v>307</v>
      </c>
      <c r="C35" s="71">
        <f t="shared" si="1"/>
        <v>140344</v>
      </c>
      <c r="D35" s="71">
        <v>97165</v>
      </c>
      <c r="E35" s="71"/>
      <c r="F35" s="71">
        <v>43179</v>
      </c>
      <c r="G35" s="71"/>
    </row>
    <row r="36" spans="1:7" x14ac:dyDescent="0.55000000000000004">
      <c r="A36" s="75">
        <v>44322</v>
      </c>
      <c r="B36" s="73" t="s">
        <v>308</v>
      </c>
      <c r="C36" s="71">
        <f t="shared" si="1"/>
        <v>331914</v>
      </c>
      <c r="D36" s="71">
        <v>268978</v>
      </c>
      <c r="E36" s="71"/>
      <c r="F36" s="71">
        <v>62936</v>
      </c>
      <c r="G36" s="71"/>
    </row>
    <row r="37" spans="1:7" x14ac:dyDescent="0.55000000000000004">
      <c r="A37" s="75">
        <v>44316</v>
      </c>
      <c r="B37" s="73" t="s">
        <v>307</v>
      </c>
      <c r="C37" s="71">
        <f t="shared" si="1"/>
        <v>274907</v>
      </c>
      <c r="D37" s="71">
        <v>227667</v>
      </c>
      <c r="E37" s="71"/>
      <c r="F37" s="71">
        <v>47240</v>
      </c>
      <c r="G37" s="71"/>
    </row>
    <row r="38" spans="1:7" x14ac:dyDescent="0.55000000000000004">
      <c r="A38" s="75">
        <v>44314</v>
      </c>
      <c r="B38" s="73" t="s">
        <v>309</v>
      </c>
      <c r="C38" s="71">
        <f t="shared" si="1"/>
        <v>238273</v>
      </c>
      <c r="D38" s="71">
        <v>194005</v>
      </c>
      <c r="E38" s="71"/>
      <c r="F38" s="71">
        <v>44268</v>
      </c>
      <c r="G38" s="71"/>
    </row>
    <row r="39" spans="1:7" x14ac:dyDescent="0.55000000000000004">
      <c r="A39" s="75">
        <v>44313</v>
      </c>
      <c r="B39" s="73" t="s">
        <v>296</v>
      </c>
      <c r="C39" s="71">
        <f t="shared" si="1"/>
        <v>203174</v>
      </c>
      <c r="D39" s="71">
        <v>172069</v>
      </c>
      <c r="E39" s="71"/>
      <c r="F39" s="71">
        <v>31105</v>
      </c>
      <c r="G39" s="71"/>
    </row>
    <row r="40" spans="1:7" x14ac:dyDescent="0.55000000000000004">
      <c r="A40" s="75">
        <v>44312</v>
      </c>
      <c r="B40" s="73" t="s">
        <v>311</v>
      </c>
      <c r="C40" s="71">
        <f t="shared" si="1"/>
        <v>263328</v>
      </c>
      <c r="D40" s="71">
        <v>221677</v>
      </c>
      <c r="E40" s="71"/>
      <c r="F40" s="71">
        <v>41651</v>
      </c>
      <c r="G40" s="71"/>
    </row>
    <row r="41" spans="1:7" x14ac:dyDescent="0.55000000000000004">
      <c r="A41" s="75">
        <v>44309</v>
      </c>
      <c r="B41" s="73" t="s">
        <v>312</v>
      </c>
      <c r="C41" s="71">
        <f t="shared" si="1"/>
        <v>177672</v>
      </c>
      <c r="D41" s="71">
        <v>147989</v>
      </c>
      <c r="E41" s="71"/>
      <c r="F41" s="71">
        <v>29683</v>
      </c>
      <c r="G41" s="71"/>
    </row>
    <row r="42" spans="1:7" x14ac:dyDescent="0.55000000000000004">
      <c r="A42" s="75">
        <v>44308</v>
      </c>
      <c r="B42" s="73" t="s">
        <v>313</v>
      </c>
      <c r="C42" s="71">
        <f t="shared" si="1"/>
        <v>150489</v>
      </c>
      <c r="D42" s="71">
        <v>128634</v>
      </c>
      <c r="E42" s="71"/>
      <c r="F42" s="71">
        <v>21855</v>
      </c>
      <c r="G42" s="71"/>
    </row>
    <row r="43" spans="1:7" x14ac:dyDescent="0.55000000000000004">
      <c r="A43" s="75">
        <v>44307</v>
      </c>
      <c r="B43" s="73" t="s">
        <v>314</v>
      </c>
      <c r="C43" s="71">
        <f t="shared" si="1"/>
        <v>152884</v>
      </c>
      <c r="D43" s="71">
        <v>126188</v>
      </c>
      <c r="E43" s="71"/>
      <c r="F43" s="71">
        <v>26696</v>
      </c>
      <c r="G43" s="71"/>
    </row>
    <row r="44" spans="1:7" x14ac:dyDescent="0.55000000000000004">
      <c r="A44" s="75">
        <v>44306</v>
      </c>
      <c r="B44" s="73" t="s">
        <v>296</v>
      </c>
      <c r="C44" s="71">
        <f t="shared" si="1"/>
        <v>126419</v>
      </c>
      <c r="D44" s="71">
        <v>98622</v>
      </c>
      <c r="E44" s="71"/>
      <c r="F44" s="71">
        <v>27797</v>
      </c>
      <c r="G44" s="71"/>
    </row>
    <row r="45" spans="1:7" x14ac:dyDescent="0.55000000000000004">
      <c r="A45" s="86">
        <v>44305</v>
      </c>
      <c r="B45" s="74" t="str">
        <f t="shared" ref="B45:B50" si="2">"("&amp;TEXT(A45,"aaa")&amp;")"</f>
        <v>(月)</v>
      </c>
      <c r="C45" s="71">
        <f t="shared" si="1"/>
        <v>119032</v>
      </c>
      <c r="D45" s="71">
        <v>64725</v>
      </c>
      <c r="E45" s="71"/>
      <c r="F45" s="71">
        <v>54307</v>
      </c>
      <c r="G45" s="71"/>
    </row>
    <row r="46" spans="1:7" x14ac:dyDescent="0.55000000000000004">
      <c r="A46" s="75">
        <v>44302</v>
      </c>
      <c r="B46" s="74" t="str">
        <f t="shared" si="2"/>
        <v>(金)</v>
      </c>
      <c r="C46" s="71">
        <f t="shared" si="1"/>
        <v>69687</v>
      </c>
      <c r="D46" s="71">
        <v>29696</v>
      </c>
      <c r="E46" s="71"/>
      <c r="F46" s="71">
        <v>39991</v>
      </c>
      <c r="G46" s="71"/>
    </row>
    <row r="47" spans="1:7" x14ac:dyDescent="0.55000000000000004">
      <c r="A47" s="75">
        <v>44301</v>
      </c>
      <c r="B47" s="74" t="str">
        <f t="shared" si="2"/>
        <v>(木)</v>
      </c>
      <c r="C47" s="71">
        <f t="shared" si="1"/>
        <v>52620</v>
      </c>
      <c r="D47" s="71">
        <v>16637</v>
      </c>
      <c r="E47" s="71"/>
      <c r="F47" s="71">
        <v>35983</v>
      </c>
      <c r="G47" s="71"/>
    </row>
    <row r="48" spans="1:7" x14ac:dyDescent="0.55000000000000004">
      <c r="A48" s="75">
        <v>44300</v>
      </c>
      <c r="B48" s="74" t="str">
        <f t="shared" si="2"/>
        <v>(水)</v>
      </c>
      <c r="C48" s="71">
        <f t="shared" si="1"/>
        <v>50996</v>
      </c>
      <c r="D48" s="71">
        <v>9569</v>
      </c>
      <c r="E48" s="71"/>
      <c r="F48" s="71">
        <v>41427</v>
      </c>
      <c r="G48" s="71"/>
    </row>
    <row r="49" spans="1:7" x14ac:dyDescent="0.55000000000000004">
      <c r="A49" s="72">
        <v>44299</v>
      </c>
      <c r="B49" s="74" t="str">
        <f t="shared" si="2"/>
        <v>(火)</v>
      </c>
      <c r="C49" s="71">
        <f t="shared" ref="C49:C50" si="3">SUM(D49:G49)</f>
        <v>53986</v>
      </c>
      <c r="D49" s="71">
        <v>13896</v>
      </c>
      <c r="E49" s="71"/>
      <c r="F49" s="71">
        <v>40090</v>
      </c>
      <c r="G49" s="71"/>
    </row>
    <row r="50" spans="1:7" x14ac:dyDescent="0.55000000000000004">
      <c r="A50" s="72">
        <v>44298</v>
      </c>
      <c r="B50" s="74" t="str">
        <f t="shared" si="2"/>
        <v>(月)</v>
      </c>
      <c r="C50" s="71">
        <f t="shared" si="3"/>
        <v>96936</v>
      </c>
      <c r="D50" s="71">
        <v>26850</v>
      </c>
      <c r="E50" s="71"/>
      <c r="F50" s="71">
        <v>70086</v>
      </c>
      <c r="G50" s="71"/>
    </row>
    <row r="51" spans="1:7" x14ac:dyDescent="0.55000000000000004">
      <c r="A51" s="75">
        <v>44316</v>
      </c>
      <c r="B51" s="73" t="str">
        <f t="shared" ref="B51:B69" si="4">"(" &amp; TEXT(A51,"aaa") &amp; ")"</f>
        <v>(金)</v>
      </c>
      <c r="C51" s="71">
        <f t="shared" ref="C51:C69" si="5">SUM(D51:G51)</f>
        <v>36077</v>
      </c>
      <c r="D51" s="85">
        <v>36077</v>
      </c>
      <c r="E51" s="85">
        <v>0</v>
      </c>
      <c r="F51" s="85">
        <v>0</v>
      </c>
      <c r="G51" s="71">
        <v>0</v>
      </c>
    </row>
    <row r="52" spans="1:7" x14ac:dyDescent="0.55000000000000004">
      <c r="A52" s="75">
        <v>44315</v>
      </c>
      <c r="B52" s="73" t="str">
        <f>"(" &amp; TEXT(A52,"aaa") &amp; ")"</f>
        <v>(木)</v>
      </c>
      <c r="C52" s="71">
        <f t="shared" si="5"/>
        <v>13621</v>
      </c>
      <c r="D52" s="85">
        <v>13621</v>
      </c>
      <c r="E52" s="85">
        <v>0</v>
      </c>
      <c r="F52" s="85">
        <v>0</v>
      </c>
      <c r="G52" s="84">
        <v>0</v>
      </c>
    </row>
    <row r="53" spans="1:7" x14ac:dyDescent="0.55000000000000004">
      <c r="A53" s="75">
        <v>44314</v>
      </c>
      <c r="B53" s="73" t="str">
        <f t="shared" si="4"/>
        <v>(水)</v>
      </c>
      <c r="C53" s="71">
        <f t="shared" si="5"/>
        <v>46599</v>
      </c>
      <c r="D53" s="85">
        <v>46599</v>
      </c>
      <c r="E53" s="85">
        <v>0</v>
      </c>
      <c r="F53" s="85">
        <v>0</v>
      </c>
      <c r="G53" s="84">
        <v>0</v>
      </c>
    </row>
    <row r="54" spans="1:7" x14ac:dyDescent="0.55000000000000004">
      <c r="A54" s="75">
        <v>44313</v>
      </c>
      <c r="B54" s="73" t="str">
        <f t="shared" si="4"/>
        <v>(火)</v>
      </c>
      <c r="C54" s="71">
        <f t="shared" si="5"/>
        <v>45764</v>
      </c>
      <c r="D54" s="85">
        <v>45764</v>
      </c>
      <c r="E54" s="85">
        <v>0</v>
      </c>
      <c r="F54" s="85">
        <v>0</v>
      </c>
      <c r="G54" s="85">
        <v>0</v>
      </c>
    </row>
    <row r="55" spans="1:7" x14ac:dyDescent="0.55000000000000004">
      <c r="A55" s="75">
        <v>44312</v>
      </c>
      <c r="B55" s="73" t="str">
        <f t="shared" si="4"/>
        <v>(月)</v>
      </c>
      <c r="C55" s="71">
        <f t="shared" si="5"/>
        <v>34231</v>
      </c>
      <c r="D55" s="85">
        <v>34231</v>
      </c>
      <c r="E55" s="85">
        <v>0</v>
      </c>
      <c r="F55" s="85">
        <v>0</v>
      </c>
      <c r="G55" s="85">
        <v>0</v>
      </c>
    </row>
    <row r="56" spans="1:7" x14ac:dyDescent="0.55000000000000004">
      <c r="A56" s="75">
        <v>44311</v>
      </c>
      <c r="B56" s="73" t="str">
        <f t="shared" si="4"/>
        <v>(日)</v>
      </c>
      <c r="C56" s="71">
        <f t="shared" si="5"/>
        <v>15621</v>
      </c>
      <c r="D56" s="85">
        <v>15621</v>
      </c>
      <c r="E56" s="85">
        <v>0</v>
      </c>
      <c r="F56" s="85">
        <v>0</v>
      </c>
      <c r="G56" s="85">
        <v>0</v>
      </c>
    </row>
    <row r="57" spans="1:7" x14ac:dyDescent="0.55000000000000004">
      <c r="A57" s="75">
        <v>44310</v>
      </c>
      <c r="B57" s="73" t="str">
        <f t="shared" si="4"/>
        <v>(土)</v>
      </c>
      <c r="C57" s="71">
        <f t="shared" si="5"/>
        <v>19110</v>
      </c>
      <c r="D57" s="85">
        <v>19110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44309</v>
      </c>
      <c r="B58" s="73" t="str">
        <f t="shared" si="4"/>
        <v>(金)</v>
      </c>
      <c r="C58" s="71">
        <f t="shared" si="5"/>
        <v>28370</v>
      </c>
      <c r="D58" s="85">
        <v>28370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44308</v>
      </c>
      <c r="B59" s="73" t="str">
        <f t="shared" si="4"/>
        <v>(木)</v>
      </c>
      <c r="C59" s="71">
        <f t="shared" si="5"/>
        <v>33321</v>
      </c>
      <c r="D59" s="85">
        <v>33321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44307</v>
      </c>
      <c r="B60" s="73" t="str">
        <f t="shared" si="4"/>
        <v>(水)</v>
      </c>
      <c r="C60" s="71">
        <f t="shared" si="5"/>
        <v>34439</v>
      </c>
      <c r="D60" s="85">
        <v>34439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44306</v>
      </c>
      <c r="B61" s="73" t="str">
        <f t="shared" si="4"/>
        <v>(火)</v>
      </c>
      <c r="C61" s="71">
        <f t="shared" si="5"/>
        <v>28439</v>
      </c>
      <c r="D61" s="85">
        <v>28439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44305</v>
      </c>
      <c r="B62" s="73" t="str">
        <f t="shared" si="4"/>
        <v>(月)</v>
      </c>
      <c r="C62" s="71">
        <f t="shared" si="5"/>
        <v>17880</v>
      </c>
      <c r="D62" s="85">
        <v>17880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44304</v>
      </c>
      <c r="B63" s="73" t="str">
        <f t="shared" si="4"/>
        <v>(日)</v>
      </c>
      <c r="C63" s="71">
        <f t="shared" si="5"/>
        <v>6382</v>
      </c>
      <c r="D63" s="85">
        <v>6382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44303</v>
      </c>
      <c r="B64" s="73" t="str">
        <f t="shared" si="4"/>
        <v>(土)</v>
      </c>
      <c r="C64" s="71">
        <f t="shared" si="5"/>
        <v>4668</v>
      </c>
      <c r="D64" s="85">
        <v>4668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44302</v>
      </c>
      <c r="B65" s="73" t="str">
        <f t="shared" si="4"/>
        <v>(金)</v>
      </c>
      <c r="C65" s="71">
        <f t="shared" si="5"/>
        <v>5804</v>
      </c>
      <c r="D65" s="85">
        <v>5804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44301</v>
      </c>
      <c r="B66" s="73" t="str">
        <f t="shared" si="4"/>
        <v>(木)</v>
      </c>
      <c r="C66" s="71">
        <f t="shared" si="5"/>
        <v>5819</v>
      </c>
      <c r="D66" s="85">
        <v>5819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44300</v>
      </c>
      <c r="B67" s="73" t="str">
        <f t="shared" si="4"/>
        <v>(水)</v>
      </c>
      <c r="C67" s="71">
        <f t="shared" si="5"/>
        <v>3666</v>
      </c>
      <c r="D67" s="85">
        <v>3666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44299</v>
      </c>
      <c r="B68" s="73" t="str">
        <f t="shared" si="4"/>
        <v>(火)</v>
      </c>
      <c r="C68" s="71">
        <f t="shared" si="5"/>
        <v>3370</v>
      </c>
      <c r="D68" s="85">
        <v>3370</v>
      </c>
      <c r="E68" s="85">
        <v>0</v>
      </c>
      <c r="F68" s="85">
        <v>0</v>
      </c>
      <c r="G68" s="85">
        <v>0</v>
      </c>
    </row>
    <row r="69" spans="1:7" x14ac:dyDescent="0.55000000000000004">
      <c r="A69" s="75">
        <v>44298</v>
      </c>
      <c r="B69" s="73" t="str">
        <f t="shared" si="4"/>
        <v>(月)</v>
      </c>
      <c r="C69" s="71">
        <f t="shared" si="5"/>
        <v>3668</v>
      </c>
      <c r="D69" s="85">
        <v>3668</v>
      </c>
      <c r="E69" s="85">
        <v>0</v>
      </c>
      <c r="F69" s="85">
        <v>0</v>
      </c>
      <c r="G69" s="85">
        <v>0</v>
      </c>
    </row>
  </sheetData>
  <mergeCells count="7">
    <mergeCell ref="A5:B5"/>
    <mergeCell ref="A1:H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72"/>
  <sheetViews>
    <sheetView workbookViewId="0">
      <selection activeCell="A3" sqref="A3:G72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7" t="s">
        <v>297</v>
      </c>
      <c r="B1" s="107"/>
      <c r="C1" s="107"/>
      <c r="D1" s="107"/>
      <c r="E1" s="107"/>
      <c r="F1" s="107"/>
      <c r="G1" s="107"/>
    </row>
    <row r="2" spans="1:7" x14ac:dyDescent="0.55000000000000004">
      <c r="A2" s="81"/>
      <c r="B2" s="81"/>
      <c r="C2" s="81"/>
      <c r="D2" s="81"/>
      <c r="E2" s="81"/>
      <c r="F2" s="81"/>
      <c r="G2" s="82" t="str">
        <f>"（" &amp; TEXT($A$6,"m月d日") &amp; "時点）"</f>
        <v>（6月17日時点）</v>
      </c>
    </row>
    <row r="3" spans="1:7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7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7" x14ac:dyDescent="0.55000000000000004">
      <c r="A5" s="127" t="s">
        <v>287</v>
      </c>
      <c r="B5" s="128"/>
      <c r="C5" s="71">
        <v>19200847</v>
      </c>
      <c r="D5" s="71">
        <v>14783310</v>
      </c>
      <c r="E5" s="71">
        <v>539914</v>
      </c>
      <c r="F5" s="71">
        <v>3877623</v>
      </c>
      <c r="G5" s="71">
        <v>0</v>
      </c>
    </row>
    <row r="6" spans="1:7" x14ac:dyDescent="0.55000000000000004">
      <c r="A6" s="102">
        <v>44364</v>
      </c>
      <c r="B6" s="73" t="s">
        <v>337</v>
      </c>
      <c r="C6" s="71">
        <v>562203</v>
      </c>
      <c r="D6" s="71">
        <v>289176</v>
      </c>
      <c r="E6" s="71">
        <v>26327</v>
      </c>
      <c r="F6" s="71">
        <v>246700</v>
      </c>
      <c r="G6" s="71">
        <v>0</v>
      </c>
    </row>
    <row r="7" spans="1:7" x14ac:dyDescent="0.55000000000000004">
      <c r="A7" s="102">
        <v>44363</v>
      </c>
      <c r="B7" s="73" t="s">
        <v>331</v>
      </c>
      <c r="C7" s="71">
        <v>696557</v>
      </c>
      <c r="D7" s="71">
        <v>350107</v>
      </c>
      <c r="E7" s="71">
        <v>25878</v>
      </c>
      <c r="F7" s="71">
        <v>320572</v>
      </c>
      <c r="G7" s="71">
        <v>0</v>
      </c>
    </row>
    <row r="8" spans="1:7" x14ac:dyDescent="0.55000000000000004">
      <c r="A8" s="102">
        <v>44362</v>
      </c>
      <c r="B8" s="73" t="s">
        <v>332</v>
      </c>
      <c r="C8" s="71">
        <v>729697</v>
      </c>
      <c r="D8" s="71">
        <v>386887</v>
      </c>
      <c r="E8" s="71">
        <v>25420</v>
      </c>
      <c r="F8" s="71">
        <v>317390</v>
      </c>
      <c r="G8" s="71">
        <v>0</v>
      </c>
    </row>
    <row r="9" spans="1:7" x14ac:dyDescent="0.55000000000000004">
      <c r="A9" s="102">
        <v>44361</v>
      </c>
      <c r="B9" s="73" t="s">
        <v>333</v>
      </c>
      <c r="C9" s="71">
        <v>702621</v>
      </c>
      <c r="D9" s="85">
        <v>381514</v>
      </c>
      <c r="E9" s="85">
        <v>26413</v>
      </c>
      <c r="F9" s="85">
        <v>294694</v>
      </c>
      <c r="G9" s="71">
        <v>0</v>
      </c>
    </row>
    <row r="10" spans="1:7" x14ac:dyDescent="0.55000000000000004">
      <c r="A10" s="102">
        <v>44360</v>
      </c>
      <c r="B10" s="73" t="s">
        <v>334</v>
      </c>
      <c r="C10" s="71">
        <v>658351</v>
      </c>
      <c r="D10" s="85">
        <v>399194</v>
      </c>
      <c r="E10" s="85">
        <v>31770</v>
      </c>
      <c r="F10" s="85">
        <v>227387</v>
      </c>
      <c r="G10" s="71">
        <v>0</v>
      </c>
    </row>
    <row r="11" spans="1:7" x14ac:dyDescent="0.55000000000000004">
      <c r="A11" s="102">
        <v>44359</v>
      </c>
      <c r="B11" s="73" t="s">
        <v>335</v>
      </c>
      <c r="C11" s="71">
        <v>684821</v>
      </c>
      <c r="D11" s="85">
        <v>450451</v>
      </c>
      <c r="E11" s="85">
        <v>32715</v>
      </c>
      <c r="F11" s="85">
        <v>201655</v>
      </c>
      <c r="G11" s="71">
        <v>0</v>
      </c>
    </row>
    <row r="12" spans="1:7" x14ac:dyDescent="0.55000000000000004">
      <c r="A12" s="102">
        <v>44358</v>
      </c>
      <c r="B12" s="73" t="s">
        <v>336</v>
      </c>
      <c r="C12" s="71">
        <v>716942</v>
      </c>
      <c r="D12" s="85">
        <v>489660</v>
      </c>
      <c r="E12" s="85">
        <v>28505</v>
      </c>
      <c r="F12" s="85">
        <v>198777</v>
      </c>
      <c r="G12" s="71">
        <v>0</v>
      </c>
    </row>
    <row r="13" spans="1:7" x14ac:dyDescent="0.55000000000000004">
      <c r="A13" s="102">
        <v>44357</v>
      </c>
      <c r="B13" s="73" t="s">
        <v>337</v>
      </c>
      <c r="C13" s="71">
        <v>753383</v>
      </c>
      <c r="D13" s="85">
        <v>498647</v>
      </c>
      <c r="E13" s="85">
        <v>28382</v>
      </c>
      <c r="F13" s="85">
        <v>226354</v>
      </c>
      <c r="G13" s="71">
        <v>0</v>
      </c>
    </row>
    <row r="14" spans="1:7" x14ac:dyDescent="0.55000000000000004">
      <c r="A14" s="102">
        <v>44356</v>
      </c>
      <c r="B14" s="73" t="s">
        <v>331</v>
      </c>
      <c r="C14" s="71">
        <v>773619</v>
      </c>
      <c r="D14" s="85">
        <v>522373</v>
      </c>
      <c r="E14" s="85">
        <v>26844</v>
      </c>
      <c r="F14" s="85">
        <v>224402</v>
      </c>
      <c r="G14" s="71">
        <v>0</v>
      </c>
    </row>
    <row r="15" spans="1:7" x14ac:dyDescent="0.55000000000000004">
      <c r="A15" s="102">
        <v>44355</v>
      </c>
      <c r="B15" s="73" t="s">
        <v>332</v>
      </c>
      <c r="C15" s="71">
        <v>750773</v>
      </c>
      <c r="D15" s="85">
        <v>539613</v>
      </c>
      <c r="E15" s="85">
        <v>29072</v>
      </c>
      <c r="F15" s="85">
        <v>182088</v>
      </c>
      <c r="G15" s="71">
        <v>0</v>
      </c>
    </row>
    <row r="16" spans="1:7" x14ac:dyDescent="0.55000000000000004">
      <c r="A16" s="102">
        <v>44354</v>
      </c>
      <c r="B16" s="73" t="s">
        <v>333</v>
      </c>
      <c r="C16" s="71">
        <v>684486</v>
      </c>
      <c r="D16" s="85">
        <v>503128</v>
      </c>
      <c r="E16" s="85">
        <v>28806</v>
      </c>
      <c r="F16" s="85">
        <v>152552</v>
      </c>
      <c r="G16" s="71">
        <v>0</v>
      </c>
    </row>
    <row r="17" spans="1:7" x14ac:dyDescent="0.55000000000000004">
      <c r="A17" s="75">
        <v>44353</v>
      </c>
      <c r="B17" s="73" t="s">
        <v>334</v>
      </c>
      <c r="C17" s="71">
        <v>637709</v>
      </c>
      <c r="D17" s="85">
        <v>453581</v>
      </c>
      <c r="E17" s="85">
        <v>22756</v>
      </c>
      <c r="F17" s="85">
        <v>161372</v>
      </c>
      <c r="G17" s="71">
        <v>0</v>
      </c>
    </row>
    <row r="18" spans="1:7" x14ac:dyDescent="0.55000000000000004">
      <c r="A18" s="75">
        <v>44352</v>
      </c>
      <c r="B18" s="73" t="s">
        <v>335</v>
      </c>
      <c r="C18" s="71">
        <v>630785</v>
      </c>
      <c r="D18" s="85">
        <v>502089</v>
      </c>
      <c r="E18" s="85">
        <v>20369</v>
      </c>
      <c r="F18" s="85">
        <v>108327</v>
      </c>
      <c r="G18" s="71">
        <v>0</v>
      </c>
    </row>
    <row r="19" spans="1:7" x14ac:dyDescent="0.55000000000000004">
      <c r="A19" s="75">
        <v>44351</v>
      </c>
      <c r="B19" s="73" t="s">
        <v>336</v>
      </c>
      <c r="C19" s="71">
        <v>625955</v>
      </c>
      <c r="D19" s="85">
        <v>513642</v>
      </c>
      <c r="E19" s="85">
        <v>20197</v>
      </c>
      <c r="F19" s="85">
        <v>92116</v>
      </c>
      <c r="G19" s="71">
        <v>0</v>
      </c>
    </row>
    <row r="20" spans="1:7" x14ac:dyDescent="0.55000000000000004">
      <c r="A20" s="75">
        <v>44350</v>
      </c>
      <c r="B20" s="73" t="s">
        <v>337</v>
      </c>
      <c r="C20" s="71">
        <v>669562</v>
      </c>
      <c r="D20" s="85">
        <v>537680</v>
      </c>
      <c r="E20" s="85">
        <v>19992</v>
      </c>
      <c r="F20" s="85">
        <v>111890</v>
      </c>
      <c r="G20" s="71">
        <v>0</v>
      </c>
    </row>
    <row r="21" spans="1:7" x14ac:dyDescent="0.55000000000000004">
      <c r="A21" s="75">
        <v>44349</v>
      </c>
      <c r="B21" s="73" t="s">
        <v>331</v>
      </c>
      <c r="C21" s="71">
        <v>670886</v>
      </c>
      <c r="D21" s="85">
        <v>537404</v>
      </c>
      <c r="E21" s="85">
        <v>19615</v>
      </c>
      <c r="F21" s="85">
        <v>113867</v>
      </c>
      <c r="G21" s="71">
        <v>0</v>
      </c>
    </row>
    <row r="22" spans="1:7" x14ac:dyDescent="0.55000000000000004">
      <c r="A22" s="75">
        <v>44348</v>
      </c>
      <c r="B22" s="73" t="s">
        <v>332</v>
      </c>
      <c r="C22" s="71">
        <v>624531</v>
      </c>
      <c r="D22" s="85">
        <v>517381</v>
      </c>
      <c r="E22" s="85">
        <v>19197</v>
      </c>
      <c r="F22" s="85">
        <v>87953</v>
      </c>
      <c r="G22" s="71">
        <v>0</v>
      </c>
    </row>
    <row r="23" spans="1:7" x14ac:dyDescent="0.55000000000000004">
      <c r="A23" s="75">
        <v>44347</v>
      </c>
      <c r="B23" s="73" t="s">
        <v>333</v>
      </c>
      <c r="C23" s="71">
        <v>553550</v>
      </c>
      <c r="D23" s="85">
        <v>460987</v>
      </c>
      <c r="E23" s="85">
        <v>18432</v>
      </c>
      <c r="F23" s="85">
        <v>74131</v>
      </c>
      <c r="G23" s="71">
        <v>0</v>
      </c>
    </row>
    <row r="24" spans="1:7" x14ac:dyDescent="0.55000000000000004">
      <c r="A24" s="75">
        <v>44346</v>
      </c>
      <c r="B24" s="73" t="s">
        <v>334</v>
      </c>
      <c r="C24" s="71">
        <v>478837</v>
      </c>
      <c r="D24" s="85">
        <v>404188</v>
      </c>
      <c r="E24" s="85">
        <v>15936</v>
      </c>
      <c r="F24" s="85">
        <v>58713</v>
      </c>
      <c r="G24" s="71">
        <v>0</v>
      </c>
    </row>
    <row r="25" spans="1:7" x14ac:dyDescent="0.55000000000000004">
      <c r="A25" s="75">
        <v>44345</v>
      </c>
      <c r="B25" s="73" t="s">
        <v>335</v>
      </c>
      <c r="C25" s="71">
        <v>476673</v>
      </c>
      <c r="D25" s="85">
        <v>414796</v>
      </c>
      <c r="E25" s="85">
        <v>15535</v>
      </c>
      <c r="F25" s="85">
        <v>46342</v>
      </c>
      <c r="G25" s="71">
        <v>0</v>
      </c>
    </row>
    <row r="26" spans="1:7" x14ac:dyDescent="0.55000000000000004">
      <c r="A26" s="75">
        <v>44344</v>
      </c>
      <c r="B26" s="73" t="s">
        <v>336</v>
      </c>
      <c r="C26" s="71">
        <v>502780</v>
      </c>
      <c r="D26" s="85">
        <v>459220</v>
      </c>
      <c r="E26" s="85">
        <v>14266</v>
      </c>
      <c r="F26" s="85">
        <v>29294</v>
      </c>
      <c r="G26" s="71">
        <v>0</v>
      </c>
    </row>
    <row r="27" spans="1:7" x14ac:dyDescent="0.55000000000000004">
      <c r="A27" s="75">
        <v>44343</v>
      </c>
      <c r="B27" s="73" t="s">
        <v>337</v>
      </c>
      <c r="C27" s="71">
        <v>529279</v>
      </c>
      <c r="D27" s="85">
        <v>485810</v>
      </c>
      <c r="E27" s="85">
        <v>12393</v>
      </c>
      <c r="F27" s="85">
        <v>31076</v>
      </c>
      <c r="G27" s="71">
        <v>0</v>
      </c>
    </row>
    <row r="28" spans="1:7" x14ac:dyDescent="0.55000000000000004">
      <c r="A28" s="75">
        <v>44342</v>
      </c>
      <c r="B28" s="73" t="s">
        <v>331</v>
      </c>
      <c r="C28" s="71">
        <v>526165</v>
      </c>
      <c r="D28" s="85">
        <v>505780</v>
      </c>
      <c r="E28" s="85">
        <v>11479</v>
      </c>
      <c r="F28" s="85">
        <v>8906</v>
      </c>
      <c r="G28" s="71">
        <v>0</v>
      </c>
    </row>
    <row r="29" spans="1:7" x14ac:dyDescent="0.55000000000000004">
      <c r="A29" s="75">
        <v>44341</v>
      </c>
      <c r="B29" s="73" t="s">
        <v>332</v>
      </c>
      <c r="C29" s="71">
        <v>469927</v>
      </c>
      <c r="D29" s="85">
        <v>452506</v>
      </c>
      <c r="E29" s="85">
        <v>9789</v>
      </c>
      <c r="F29" s="85">
        <v>7632</v>
      </c>
      <c r="G29" s="71">
        <v>0</v>
      </c>
    </row>
    <row r="30" spans="1:7" x14ac:dyDescent="0.55000000000000004">
      <c r="A30" s="75">
        <v>44340</v>
      </c>
      <c r="B30" s="73" t="s">
        <v>333</v>
      </c>
      <c r="C30" s="71">
        <v>409660</v>
      </c>
      <c r="D30" s="85">
        <v>392775</v>
      </c>
      <c r="E30" s="85">
        <v>9826</v>
      </c>
      <c r="F30" s="85">
        <v>7059</v>
      </c>
      <c r="G30" s="71">
        <v>0</v>
      </c>
    </row>
    <row r="31" spans="1:7" x14ac:dyDescent="0.55000000000000004">
      <c r="A31" s="75">
        <v>44339</v>
      </c>
      <c r="B31" s="73" t="s">
        <v>334</v>
      </c>
      <c r="C31" s="71">
        <v>320587</v>
      </c>
      <c r="D31" s="85">
        <v>300615</v>
      </c>
      <c r="E31" s="85">
        <v>0</v>
      </c>
      <c r="F31" s="85">
        <v>19972</v>
      </c>
      <c r="G31" s="71">
        <v>0</v>
      </c>
    </row>
    <row r="32" spans="1:7" x14ac:dyDescent="0.55000000000000004">
      <c r="A32" s="75">
        <v>44338</v>
      </c>
      <c r="B32" s="73" t="s">
        <v>335</v>
      </c>
      <c r="C32" s="71">
        <v>285528</v>
      </c>
      <c r="D32" s="85">
        <v>259587</v>
      </c>
      <c r="E32" s="85">
        <v>0</v>
      </c>
      <c r="F32" s="85">
        <v>25941</v>
      </c>
      <c r="G32" s="71">
        <v>0</v>
      </c>
    </row>
    <row r="33" spans="1:7" x14ac:dyDescent="0.55000000000000004">
      <c r="A33" s="75">
        <v>44337</v>
      </c>
      <c r="B33" s="73" t="s">
        <v>336</v>
      </c>
      <c r="C33" s="71">
        <v>270640</v>
      </c>
      <c r="D33" s="85">
        <v>244743</v>
      </c>
      <c r="E33" s="85">
        <v>0</v>
      </c>
      <c r="F33" s="85">
        <v>25897</v>
      </c>
      <c r="G33" s="71">
        <v>0</v>
      </c>
    </row>
    <row r="34" spans="1:7" x14ac:dyDescent="0.55000000000000004">
      <c r="A34" s="75">
        <v>44336</v>
      </c>
      <c r="B34" s="73" t="s">
        <v>337</v>
      </c>
      <c r="C34" s="71">
        <v>296953</v>
      </c>
      <c r="D34" s="85">
        <v>282634</v>
      </c>
      <c r="E34" s="85">
        <v>0</v>
      </c>
      <c r="F34" s="85">
        <v>14319</v>
      </c>
      <c r="G34" s="71">
        <v>0</v>
      </c>
    </row>
    <row r="35" spans="1:7" x14ac:dyDescent="0.55000000000000004">
      <c r="A35" s="75">
        <v>44335</v>
      </c>
      <c r="B35" s="73" t="s">
        <v>331</v>
      </c>
      <c r="C35" s="71">
        <v>308067</v>
      </c>
      <c r="D35" s="85">
        <v>273219</v>
      </c>
      <c r="E35" s="85">
        <v>0</v>
      </c>
      <c r="F35" s="85">
        <v>34848</v>
      </c>
      <c r="G35" s="71">
        <v>0</v>
      </c>
    </row>
    <row r="36" spans="1:7" x14ac:dyDescent="0.55000000000000004">
      <c r="A36" s="75">
        <v>44334</v>
      </c>
      <c r="B36" s="73" t="s">
        <v>332</v>
      </c>
      <c r="C36" s="71">
        <v>257429</v>
      </c>
      <c r="D36" s="85">
        <v>221796</v>
      </c>
      <c r="E36" s="85">
        <v>0</v>
      </c>
      <c r="F36" s="85">
        <v>35633</v>
      </c>
      <c r="G36" s="71">
        <v>0</v>
      </c>
    </row>
    <row r="37" spans="1:7" x14ac:dyDescent="0.55000000000000004">
      <c r="A37" s="75">
        <v>44333</v>
      </c>
      <c r="B37" s="73" t="s">
        <v>333</v>
      </c>
      <c r="C37" s="71">
        <v>212984</v>
      </c>
      <c r="D37" s="85">
        <v>186543</v>
      </c>
      <c r="E37" s="85">
        <v>0</v>
      </c>
      <c r="F37" s="85">
        <v>26441</v>
      </c>
      <c r="G37" s="71">
        <v>0</v>
      </c>
    </row>
    <row r="38" spans="1:7" x14ac:dyDescent="0.55000000000000004">
      <c r="A38" s="75">
        <v>44332</v>
      </c>
      <c r="B38" s="73" t="s">
        <v>334</v>
      </c>
      <c r="C38" s="71">
        <v>192132</v>
      </c>
      <c r="D38" s="85">
        <v>176588</v>
      </c>
      <c r="E38" s="85">
        <v>0</v>
      </c>
      <c r="F38" s="85">
        <v>15544</v>
      </c>
      <c r="G38" s="71">
        <v>0</v>
      </c>
    </row>
    <row r="39" spans="1:7" x14ac:dyDescent="0.55000000000000004">
      <c r="A39" s="75">
        <v>44331</v>
      </c>
      <c r="B39" s="73" t="s">
        <v>335</v>
      </c>
      <c r="C39" s="71">
        <v>141188</v>
      </c>
      <c r="D39" s="85">
        <v>123604</v>
      </c>
      <c r="E39" s="85">
        <v>0</v>
      </c>
      <c r="F39" s="85">
        <v>17584</v>
      </c>
      <c r="G39" s="71">
        <v>0</v>
      </c>
    </row>
    <row r="40" spans="1:7" x14ac:dyDescent="0.55000000000000004">
      <c r="A40" s="75">
        <v>44330</v>
      </c>
      <c r="B40" s="73" t="s">
        <v>336</v>
      </c>
      <c r="C40" s="71">
        <v>129656</v>
      </c>
      <c r="D40" s="85">
        <v>110095</v>
      </c>
      <c r="E40" s="85">
        <v>0</v>
      </c>
      <c r="F40" s="85">
        <v>19561</v>
      </c>
      <c r="G40" s="71">
        <v>0</v>
      </c>
    </row>
    <row r="41" spans="1:7" x14ac:dyDescent="0.55000000000000004">
      <c r="A41" s="75">
        <v>44329</v>
      </c>
      <c r="B41" s="73" t="s">
        <v>337</v>
      </c>
      <c r="C41" s="71">
        <v>158698</v>
      </c>
      <c r="D41" s="85">
        <v>133547</v>
      </c>
      <c r="E41" s="85">
        <v>0</v>
      </c>
      <c r="F41" s="85">
        <v>25151</v>
      </c>
      <c r="G41" s="71">
        <v>0</v>
      </c>
    </row>
    <row r="42" spans="1:7" x14ac:dyDescent="0.55000000000000004">
      <c r="A42" s="75">
        <v>44328</v>
      </c>
      <c r="B42" s="73" t="s">
        <v>331</v>
      </c>
      <c r="C42" s="71">
        <v>162683</v>
      </c>
      <c r="D42" s="85">
        <v>136612</v>
      </c>
      <c r="E42" s="85">
        <v>0</v>
      </c>
      <c r="F42" s="85">
        <v>26071</v>
      </c>
      <c r="G42" s="71">
        <v>0</v>
      </c>
    </row>
    <row r="43" spans="1:7" x14ac:dyDescent="0.55000000000000004">
      <c r="A43" s="75">
        <v>44327</v>
      </c>
      <c r="B43" s="73" t="s">
        <v>332</v>
      </c>
      <c r="C43" s="71">
        <v>130026</v>
      </c>
      <c r="D43" s="85">
        <v>107598</v>
      </c>
      <c r="E43" s="85">
        <v>0</v>
      </c>
      <c r="F43" s="85">
        <v>22428</v>
      </c>
      <c r="G43" s="71">
        <v>0</v>
      </c>
    </row>
    <row r="44" spans="1:7" x14ac:dyDescent="0.55000000000000004">
      <c r="A44" s="75">
        <v>44326</v>
      </c>
      <c r="B44" s="73" t="s">
        <v>333</v>
      </c>
      <c r="C44" s="71">
        <v>99507</v>
      </c>
      <c r="D44" s="85">
        <v>85476</v>
      </c>
      <c r="E44" s="85">
        <v>0</v>
      </c>
      <c r="F44" s="85">
        <v>14031</v>
      </c>
      <c r="G44" s="71">
        <v>0</v>
      </c>
    </row>
    <row r="45" spans="1:7" x14ac:dyDescent="0.55000000000000004">
      <c r="A45" s="75">
        <v>44325</v>
      </c>
      <c r="B45" s="73" t="s">
        <v>334</v>
      </c>
      <c r="C45" s="71">
        <v>73856</v>
      </c>
      <c r="D45" s="85">
        <v>67606</v>
      </c>
      <c r="E45" s="85">
        <v>0</v>
      </c>
      <c r="F45" s="85">
        <v>6250</v>
      </c>
      <c r="G45" s="71">
        <v>0</v>
      </c>
    </row>
    <row r="46" spans="1:7" x14ac:dyDescent="0.55000000000000004">
      <c r="A46" s="75">
        <v>44324</v>
      </c>
      <c r="B46" s="73" t="s">
        <v>335</v>
      </c>
      <c r="C46" s="71">
        <v>55431</v>
      </c>
      <c r="D46" s="85">
        <v>50958</v>
      </c>
      <c r="E46" s="85">
        <v>0</v>
      </c>
      <c r="F46" s="85">
        <v>4473</v>
      </c>
      <c r="G46" s="71">
        <v>0</v>
      </c>
    </row>
    <row r="47" spans="1:7" x14ac:dyDescent="0.55000000000000004">
      <c r="A47" s="75">
        <v>44323</v>
      </c>
      <c r="B47" s="73" t="s">
        <v>336</v>
      </c>
      <c r="C47" s="71">
        <v>38021</v>
      </c>
      <c r="D47" s="85">
        <v>32887</v>
      </c>
      <c r="E47" s="85">
        <v>0</v>
      </c>
      <c r="F47" s="85">
        <v>5134</v>
      </c>
      <c r="G47" s="71">
        <v>0</v>
      </c>
    </row>
    <row r="48" spans="1:7" x14ac:dyDescent="0.55000000000000004">
      <c r="A48" s="75">
        <v>44322</v>
      </c>
      <c r="B48" s="73" t="s">
        <v>337</v>
      </c>
      <c r="C48" s="71">
        <v>39114</v>
      </c>
      <c r="D48" s="85">
        <v>34264</v>
      </c>
      <c r="E48" s="85">
        <v>0</v>
      </c>
      <c r="F48" s="85">
        <v>4850</v>
      </c>
      <c r="G48" s="71">
        <v>0</v>
      </c>
    </row>
    <row r="49" spans="1:7" x14ac:dyDescent="0.55000000000000004">
      <c r="A49" s="75">
        <v>44321</v>
      </c>
      <c r="B49" s="73" t="s">
        <v>331</v>
      </c>
      <c r="C49" s="71">
        <v>9053</v>
      </c>
      <c r="D49" s="85">
        <v>8176</v>
      </c>
      <c r="E49" s="85">
        <v>0</v>
      </c>
      <c r="F49" s="85">
        <v>877</v>
      </c>
      <c r="G49" s="71">
        <v>0</v>
      </c>
    </row>
    <row r="50" spans="1:7" x14ac:dyDescent="0.55000000000000004">
      <c r="A50" s="75">
        <v>44320</v>
      </c>
      <c r="B50" s="73" t="s">
        <v>332</v>
      </c>
      <c r="C50" s="71">
        <v>7420</v>
      </c>
      <c r="D50" s="85">
        <v>6815</v>
      </c>
      <c r="E50" s="85">
        <v>0</v>
      </c>
      <c r="F50" s="85">
        <v>605</v>
      </c>
      <c r="G50" s="71">
        <v>0</v>
      </c>
    </row>
    <row r="51" spans="1:7" x14ac:dyDescent="0.55000000000000004">
      <c r="A51" s="75">
        <v>44319</v>
      </c>
      <c r="B51" s="73" t="s">
        <v>333</v>
      </c>
      <c r="C51" s="71">
        <v>6718</v>
      </c>
      <c r="D51" s="85">
        <v>5954</v>
      </c>
      <c r="E51" s="85">
        <v>0</v>
      </c>
      <c r="F51" s="85">
        <v>764</v>
      </c>
      <c r="G51" s="71">
        <v>0</v>
      </c>
    </row>
    <row r="52" spans="1:7" x14ac:dyDescent="0.55000000000000004">
      <c r="A52" s="75">
        <v>44318</v>
      </c>
      <c r="B52" s="73" t="s">
        <v>334</v>
      </c>
      <c r="C52" s="71">
        <v>21356</v>
      </c>
      <c r="D52" s="85">
        <v>21356</v>
      </c>
      <c r="E52" s="85">
        <v>0</v>
      </c>
      <c r="F52" s="85">
        <v>0</v>
      </c>
      <c r="G52" s="71">
        <v>0</v>
      </c>
    </row>
    <row r="53" spans="1:7" x14ac:dyDescent="0.55000000000000004">
      <c r="A53" s="75">
        <v>44317</v>
      </c>
      <c r="B53" s="73" t="s">
        <v>335</v>
      </c>
      <c r="C53" s="71">
        <v>27952</v>
      </c>
      <c r="D53" s="85">
        <v>27952</v>
      </c>
      <c r="E53" s="85">
        <v>0</v>
      </c>
      <c r="F53" s="85">
        <v>0</v>
      </c>
      <c r="G53" s="71">
        <v>0</v>
      </c>
    </row>
    <row r="54" spans="1:7" x14ac:dyDescent="0.55000000000000004">
      <c r="A54" s="75">
        <v>44316</v>
      </c>
      <c r="B54" s="73" t="s">
        <v>336</v>
      </c>
      <c r="C54" s="71">
        <v>40705</v>
      </c>
      <c r="D54" s="85">
        <v>40705</v>
      </c>
      <c r="E54" s="85">
        <v>0</v>
      </c>
      <c r="F54" s="85">
        <v>0</v>
      </c>
      <c r="G54" s="71">
        <v>0</v>
      </c>
    </row>
    <row r="55" spans="1:7" x14ac:dyDescent="0.55000000000000004">
      <c r="A55" s="75">
        <v>44315</v>
      </c>
      <c r="B55" s="73" t="s">
        <v>337</v>
      </c>
      <c r="C55" s="71">
        <v>14035</v>
      </c>
      <c r="D55" s="85">
        <v>14035</v>
      </c>
      <c r="E55" s="85">
        <v>0</v>
      </c>
      <c r="F55" s="85">
        <v>0</v>
      </c>
      <c r="G55" s="84">
        <v>0</v>
      </c>
    </row>
    <row r="56" spans="1:7" x14ac:dyDescent="0.55000000000000004">
      <c r="A56" s="75">
        <v>44314</v>
      </c>
      <c r="B56" s="73" t="s">
        <v>331</v>
      </c>
      <c r="C56" s="71">
        <v>53093</v>
      </c>
      <c r="D56" s="85">
        <v>53093</v>
      </c>
      <c r="E56" s="85">
        <v>0</v>
      </c>
      <c r="F56" s="85">
        <v>0</v>
      </c>
      <c r="G56" s="84">
        <v>0</v>
      </c>
    </row>
    <row r="57" spans="1:7" x14ac:dyDescent="0.55000000000000004">
      <c r="A57" s="75">
        <v>44313</v>
      </c>
      <c r="B57" s="73" t="s">
        <v>332</v>
      </c>
      <c r="C57" s="71">
        <v>51655</v>
      </c>
      <c r="D57" s="85">
        <v>51655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44312</v>
      </c>
      <c r="B58" s="73" t="s">
        <v>333</v>
      </c>
      <c r="C58" s="71">
        <v>38896</v>
      </c>
      <c r="D58" s="85">
        <v>38896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44311</v>
      </c>
      <c r="B59" s="73" t="s">
        <v>334</v>
      </c>
      <c r="C59" s="71">
        <v>17930</v>
      </c>
      <c r="D59" s="85">
        <v>17930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44310</v>
      </c>
      <c r="B60" s="73" t="s">
        <v>335</v>
      </c>
      <c r="C60" s="71">
        <v>22930</v>
      </c>
      <c r="D60" s="85">
        <v>22930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44309</v>
      </c>
      <c r="B61" s="73" t="s">
        <v>336</v>
      </c>
      <c r="C61" s="71">
        <v>32490</v>
      </c>
      <c r="D61" s="85">
        <v>32490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44308</v>
      </c>
      <c r="B62" s="73" t="s">
        <v>337</v>
      </c>
      <c r="C62" s="71">
        <v>37566</v>
      </c>
      <c r="D62" s="85">
        <v>37566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44307</v>
      </c>
      <c r="B63" s="73" t="s">
        <v>331</v>
      </c>
      <c r="C63" s="71">
        <v>38757</v>
      </c>
      <c r="D63" s="85">
        <v>38757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44306</v>
      </c>
      <c r="B64" s="73" t="s">
        <v>332</v>
      </c>
      <c r="C64" s="71">
        <v>31834</v>
      </c>
      <c r="D64" s="85">
        <v>31834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44305</v>
      </c>
      <c r="B65" s="73" t="s">
        <v>333</v>
      </c>
      <c r="C65" s="71">
        <v>19917</v>
      </c>
      <c r="D65" s="85">
        <v>19917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44304</v>
      </c>
      <c r="B66" s="73" t="s">
        <v>334</v>
      </c>
      <c r="C66" s="71">
        <v>6911</v>
      </c>
      <c r="D66" s="85">
        <v>6911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44303</v>
      </c>
      <c r="B67" s="73" t="s">
        <v>335</v>
      </c>
      <c r="C67" s="71">
        <v>5238</v>
      </c>
      <c r="D67" s="85">
        <v>5238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44302</v>
      </c>
      <c r="B68" s="73" t="s">
        <v>336</v>
      </c>
      <c r="C68" s="71">
        <v>6649</v>
      </c>
      <c r="D68" s="85">
        <v>6649</v>
      </c>
      <c r="E68" s="85">
        <v>0</v>
      </c>
      <c r="F68" s="85">
        <v>0</v>
      </c>
      <c r="G68" s="85">
        <v>0</v>
      </c>
    </row>
    <row r="69" spans="1:7" x14ac:dyDescent="0.55000000000000004">
      <c r="A69" s="75">
        <v>44301</v>
      </c>
      <c r="B69" s="73" t="s">
        <v>337</v>
      </c>
      <c r="C69" s="71">
        <v>6312</v>
      </c>
      <c r="D69" s="85">
        <v>6312</v>
      </c>
      <c r="E69" s="85">
        <v>0</v>
      </c>
      <c r="F69" s="85">
        <v>0</v>
      </c>
      <c r="G69" s="85">
        <v>0</v>
      </c>
    </row>
    <row r="70" spans="1:7" x14ac:dyDescent="0.55000000000000004">
      <c r="A70" s="75">
        <v>44300</v>
      </c>
      <c r="B70" s="73" t="s">
        <v>331</v>
      </c>
      <c r="C70" s="71">
        <v>3803</v>
      </c>
      <c r="D70" s="85">
        <v>3803</v>
      </c>
      <c r="E70" s="85">
        <v>0</v>
      </c>
      <c r="F70" s="85">
        <v>0</v>
      </c>
      <c r="G70" s="85">
        <v>0</v>
      </c>
    </row>
    <row r="71" spans="1:7" x14ac:dyDescent="0.55000000000000004">
      <c r="A71" s="75">
        <v>44299</v>
      </c>
      <c r="B71" s="73" t="s">
        <v>332</v>
      </c>
      <c r="C71" s="71">
        <v>3458</v>
      </c>
      <c r="D71" s="85">
        <v>3458</v>
      </c>
      <c r="E71" s="85">
        <v>0</v>
      </c>
      <c r="F71" s="85">
        <v>0</v>
      </c>
      <c r="G71" s="85">
        <v>0</v>
      </c>
    </row>
    <row r="72" spans="1:7" x14ac:dyDescent="0.55000000000000004">
      <c r="A72" s="75">
        <v>44298</v>
      </c>
      <c r="B72" s="73" t="s">
        <v>333</v>
      </c>
      <c r="C72" s="71">
        <v>3917</v>
      </c>
      <c r="D72" s="85">
        <v>3917</v>
      </c>
      <c r="E72" s="85">
        <v>0</v>
      </c>
      <c r="F72" s="85">
        <v>0</v>
      </c>
      <c r="G72" s="85">
        <v>0</v>
      </c>
    </row>
  </sheetData>
  <mergeCells count="7">
    <mergeCell ref="A5:B5"/>
    <mergeCell ref="A1:G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2021-06-19T09:52:29Z</dcterms:modified>
</cp:coreProperties>
</file>