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9F72542-CD0E-40FC-AAD6-6E840242436A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4" i="9" l="1"/>
  <c r="B44" i="9"/>
  <c r="C43" i="9"/>
  <c r="B43" i="9"/>
  <c r="C42" i="9"/>
  <c r="B42" i="9"/>
  <c r="C41" i="9"/>
  <c r="B41" i="9"/>
  <c r="C40" i="9"/>
  <c r="B40" i="9"/>
  <c r="C39" i="9"/>
  <c r="B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64" i="8" l="1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G5" i="8"/>
  <c r="F5" i="8"/>
  <c r="E5" i="8"/>
  <c r="D5" i="8"/>
  <c r="C5" i="8" s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N65" i="7" s="1"/>
  <c r="J65" i="7"/>
  <c r="K65" i="7"/>
  <c r="L65" i="7"/>
  <c r="H66" i="7"/>
  <c r="I66" i="7"/>
  <c r="J66" i="7"/>
  <c r="K66" i="7"/>
  <c r="O66" i="7" s="1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N73" i="7" s="1"/>
  <c r="J73" i="7"/>
  <c r="K73" i="7"/>
  <c r="O73" i="7" s="1"/>
  <c r="L73" i="7"/>
  <c r="H74" i="7"/>
  <c r="I74" i="7"/>
  <c r="J74" i="7"/>
  <c r="K74" i="7"/>
  <c r="L74" i="7"/>
  <c r="O74" i="7" s="1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N81" i="7" s="1"/>
  <c r="J81" i="7"/>
  <c r="K81" i="7"/>
  <c r="L81" i="7"/>
  <c r="H82" i="7"/>
  <c r="I82" i="7"/>
  <c r="J82" i="7"/>
  <c r="K82" i="7"/>
  <c r="O82" i="7" s="1"/>
  <c r="L82" i="7"/>
  <c r="H83" i="7"/>
  <c r="I83" i="7"/>
  <c r="J83" i="7"/>
  <c r="K83" i="7"/>
  <c r="L83" i="7"/>
  <c r="H84" i="7"/>
  <c r="I84" i="7"/>
  <c r="N84" i="7" s="1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N105" i="7" s="1"/>
  <c r="J105" i="7"/>
  <c r="K105" i="7"/>
  <c r="L105" i="7"/>
  <c r="H106" i="7"/>
  <c r="I106" i="7"/>
  <c r="J106" i="7"/>
  <c r="K106" i="7"/>
  <c r="O106" i="7" s="1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O119" i="7" s="1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O126" i="7" s="1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O154" i="7" s="1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O158" i="7" s="1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N225" i="7" s="1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O65" i="7"/>
  <c r="N68" i="7"/>
  <c r="N69" i="7"/>
  <c r="N70" i="7"/>
  <c r="N74" i="7"/>
  <c r="N76" i="7"/>
  <c r="O77" i="7"/>
  <c r="N78" i="7"/>
  <c r="O79" i="7"/>
  <c r="N85" i="7"/>
  <c r="N90" i="7"/>
  <c r="O90" i="7"/>
  <c r="O98" i="7"/>
  <c r="O103" i="7"/>
  <c r="O130" i="7"/>
  <c r="O143" i="7"/>
  <c r="N145" i="7"/>
  <c r="O146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212" i="7" l="1"/>
  <c r="N252" i="7"/>
  <c r="N220" i="7"/>
  <c r="N204" i="7"/>
  <c r="N156" i="7"/>
  <c r="N148" i="7"/>
  <c r="N108" i="7"/>
  <c r="N100" i="7"/>
  <c r="N233" i="7"/>
  <c r="N217" i="7"/>
  <c r="O214" i="7"/>
  <c r="N213" i="7"/>
  <c r="N209" i="7"/>
  <c r="O206" i="7"/>
  <c r="N205" i="7"/>
  <c r="O150" i="7"/>
  <c r="N149" i="7"/>
  <c r="O138" i="7"/>
  <c r="N93" i="7"/>
  <c r="N82" i="7"/>
  <c r="N66" i="7"/>
  <c r="O69" i="7"/>
  <c r="N56" i="7"/>
  <c r="N52" i="7"/>
  <c r="N48" i="7"/>
  <c r="O179" i="7"/>
  <c r="O171" i="7"/>
  <c r="O163" i="7"/>
  <c r="N157" i="7"/>
  <c r="O155" i="7"/>
  <c r="O147" i="7"/>
  <c r="N141" i="7"/>
  <c r="N125" i="7"/>
  <c r="O123" i="7"/>
  <c r="O115" i="7"/>
  <c r="O107" i="7"/>
  <c r="O99" i="7"/>
  <c r="O91" i="7"/>
  <c r="O83" i="7"/>
  <c r="O78" i="7"/>
  <c r="N77" i="7"/>
  <c r="O75" i="7"/>
  <c r="O67" i="7"/>
  <c r="N64" i="7"/>
  <c r="N60" i="7"/>
  <c r="O57" i="7"/>
  <c r="O53" i="7"/>
  <c r="O49" i="7"/>
  <c r="O25" i="7"/>
  <c r="O142" i="7"/>
  <c r="O94" i="7"/>
  <c r="O86" i="7"/>
  <c r="N80" i="7"/>
  <c r="N72" i="7"/>
  <c r="O70" i="7"/>
  <c r="O61" i="7"/>
  <c r="N28" i="7"/>
  <c r="N218" i="7"/>
  <c r="O215" i="7"/>
  <c r="N210" i="7"/>
  <c r="O207" i="7"/>
  <c r="O159" i="7"/>
  <c r="N154" i="7"/>
  <c r="N146" i="7"/>
  <c r="N138" i="7"/>
  <c r="N114" i="7"/>
  <c r="N106" i="7"/>
  <c r="N98" i="7"/>
  <c r="O81" i="7"/>
  <c r="O175" i="7"/>
  <c r="N161" i="7"/>
  <c r="N153" i="7"/>
  <c r="O151" i="7"/>
  <c r="N137" i="7"/>
  <c r="N129" i="7"/>
  <c r="O111" i="7"/>
  <c r="N97" i="7"/>
  <c r="O95" i="7"/>
  <c r="N94" i="7"/>
  <c r="N89" i="7"/>
  <c r="O87" i="7"/>
  <c r="N86" i="7"/>
  <c r="O71" i="7"/>
  <c r="O219" i="7"/>
  <c r="O131" i="7"/>
  <c r="O211" i="7"/>
  <c r="O187" i="7"/>
  <c r="O217" i="7"/>
  <c r="N216" i="7"/>
  <c r="O153" i="7"/>
  <c r="N152" i="7"/>
  <c r="O105" i="7"/>
  <c r="N104" i="7"/>
  <c r="O139" i="7"/>
  <c r="N176" i="7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<sst xmlns="http://schemas.openxmlformats.org/spreadsheetml/2006/main" count="29415" uniqueCount="331">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</sst>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6" fillId="0" borderId="2" xfId="0" applyFont="1" applyBorder="1" applyAlignment="1">
      <alignment horizontal="center" vertical="center"/>
    </xf>
    <xf numFmtId="180" fontId="27" fillId="6" borderId="1" xfId="0" applyNumberFormat="1" applyFont="1" applyFill="1" applyBorder="1" applyAlignment="1">
      <alignment horizontal="center" vertical="top" wrapText="1"/>
    </xf>
    <xf numFmtId="180" fontId="28" fillId="0" borderId="1" xfId="0" applyNumberFormat="1" applyFont="1" applyBorder="1" applyAlignment="1">
      <alignment horizontal="center" vertical="top" shrinkToFit="1"/>
    </xf>
    <xf numFmtId="180" fontId="26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180" fontId="26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6"/>
  <sheetViews>
    <sheetView workbookViewId="0">
      <pane ySplit="1" topLeftCell="A1430" activePane="bottomLeft" state="frozen"/>
      <selection activeCell="A1437" sqref="A1437"/>
      <selection pane="bottomLeft" activeCell="A1437" sqref="A1437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30299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17032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13037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21738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34573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4159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5913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79889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123678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156762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157400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172460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17608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14432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252660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213458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235847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12715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259836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24961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20009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5389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6341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7758</v>
      </c>
      <c r="P1326" s="27">
        <v>751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300025</v>
      </c>
      <c r="P1329" s="27">
        <v>67203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126379</v>
      </c>
      <c r="P1332" s="27">
        <v>47313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48207</v>
      </c>
      <c r="P1335" s="27">
        <v>3576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64996</v>
      </c>
      <c r="P1338" s="27">
        <v>5947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233707</v>
      </c>
      <c r="P1341" s="27">
        <v>79088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189482</v>
      </c>
      <c r="P1344" s="27">
        <v>95978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209858</v>
      </c>
      <c r="P1347" s="27">
        <v>119379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218235</v>
      </c>
      <c r="P1350" s="27">
        <v>144476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201576</v>
      </c>
      <c r="P1353" s="27">
        <v>157051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116851</v>
      </c>
      <c r="P1356" s="27">
        <v>12843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169355</v>
      </c>
      <c r="P1359" s="27">
        <v>12681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304155</v>
      </c>
      <c r="P1362" s="27">
        <v>235301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297279</v>
      </c>
      <c r="P1365" s="27">
        <v>182349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339364</v>
      </c>
      <c r="P1368" s="27">
        <v>205901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340043</v>
      </c>
      <c r="P1371" s="27">
        <v>120220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325100</v>
      </c>
      <c r="P1374" s="27">
        <v>168393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236492</v>
      </c>
      <c r="P1377" s="27">
        <v>21835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271321</v>
      </c>
      <c r="P1380" s="27">
        <v>16841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502536</v>
      </c>
      <c r="P1383" s="27">
        <v>199955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505509</v>
      </c>
      <c r="P1386" s="27">
        <v>58771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555248</v>
      </c>
      <c r="P1389" s="27">
        <v>57424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525118</v>
      </c>
      <c r="P1392" s="27">
        <v>88055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510254</v>
      </c>
      <c r="P1395" s="27">
        <v>101336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374266</v>
      </c>
      <c r="P1398" s="27">
        <v>40370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372676</v>
      </c>
      <c r="P1401" s="27">
        <v>53020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554317</v>
      </c>
      <c r="P1404" s="27">
        <v>206608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536947</v>
      </c>
      <c r="P1407" s="27">
        <v>169179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551194</v>
      </c>
      <c r="P1410" s="27">
        <v>181903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534808</v>
      </c>
      <c r="P1413" s="27">
        <v>171624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513767</v>
      </c>
      <c r="P1416" s="27">
        <v>173786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412016</v>
      </c>
      <c r="P1419" s="27">
        <v>82762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346408</v>
      </c>
      <c r="P1422" s="27">
        <v>120592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529849</v>
      </c>
      <c r="P1425" s="27">
        <v>255643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504508</v>
      </c>
      <c r="P1428" s="27">
        <v>227759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411765</v>
      </c>
      <c r="P1431" s="27">
        <v>230103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>
        <v>0</v>
      </c>
      <c r="P1434">
        <v>0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>
        <v>0</v>
      </c>
      <c r="P1435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>
        <v>0</v>
      </c>
      <c r="P1436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104"/>
  <sheetViews>
    <sheetView workbookViewId="0">
      <pane xSplit="1" ySplit="1" topLeftCell="B21093" activePane="bottomRight" state="frozen"/>
      <selection activeCell="A1437" sqref="A1437"/>
      <selection pane="topRight" activeCell="A1437" sqref="A1437"/>
      <selection pane="bottomLeft" activeCell="A1437" sqref="A1437"/>
      <selection pane="bottomRight" activeCell="A1437" sqref="A143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59" activePane="bottomLeft" state="frozen"/>
      <selection pane="bottomLeft" activeCell="M7" sqref="M7:O65"/>
    </sheetView>
  </sheetViews>
  <sheetFormatPr defaultRowHeight="18" x14ac:dyDescent="0.55000000000000004"/>
  <cols>
    <col min="1" max="1" width="11.08203125" style="95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4" customFormat="1" x14ac:dyDescent="0.55000000000000004">
      <c r="A1" s="104" t="s">
        <v>292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x14ac:dyDescent="0.55000000000000004">
      <c r="A2" s="106" t="s">
        <v>330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M2" s="107" t="s">
        <v>329</v>
      </c>
      <c r="N2" s="107"/>
      <c r="O2" s="107"/>
    </row>
    <row r="3" spans="1:15" x14ac:dyDescent="0.55000000000000004">
      <c r="A3" s="105" t="s">
        <v>323</v>
      </c>
      <c r="B3" s="105"/>
      <c r="C3" s="105"/>
      <c r="D3" s="105"/>
      <c r="E3" s="105"/>
      <c r="F3" s="105"/>
      <c r="G3" s="77"/>
      <c r="H3" s="108" t="s">
        <v>328</v>
      </c>
      <c r="I3" s="108"/>
      <c r="J3" s="108"/>
      <c r="K3" s="108"/>
      <c r="L3" s="108"/>
      <c r="M3" s="107" t="s">
        <v>287</v>
      </c>
      <c r="N3" s="107"/>
      <c r="O3" s="107"/>
    </row>
    <row r="4" spans="1:15" s="84" customFormat="1" x14ac:dyDescent="0.55000000000000004">
      <c r="A4" s="92"/>
      <c r="B4" s="85">
        <v>2</v>
      </c>
      <c r="C4" s="85">
        <v>3</v>
      </c>
      <c r="D4" s="85">
        <v>4</v>
      </c>
      <c r="E4" s="85">
        <v>5</v>
      </c>
      <c r="F4" s="85">
        <v>6</v>
      </c>
      <c r="G4" s="85">
        <v>7</v>
      </c>
      <c r="H4" s="85">
        <v>3</v>
      </c>
      <c r="I4" s="85">
        <v>4</v>
      </c>
      <c r="J4" s="85">
        <v>5</v>
      </c>
      <c r="K4" s="85">
        <v>6</v>
      </c>
      <c r="L4" s="78">
        <v>7</v>
      </c>
      <c r="M4" s="107"/>
      <c r="N4" s="107"/>
      <c r="O4" s="107"/>
    </row>
    <row r="5" spans="1:15" s="84" customFormat="1" x14ac:dyDescent="0.55000000000000004">
      <c r="A5" s="92"/>
      <c r="B5" s="85"/>
      <c r="C5" s="85"/>
      <c r="D5" s="109" t="s">
        <v>282</v>
      </c>
      <c r="E5" s="109"/>
      <c r="F5" s="109" t="s">
        <v>325</v>
      </c>
      <c r="G5" s="109"/>
      <c r="H5" s="85"/>
      <c r="I5" s="109" t="s">
        <v>282</v>
      </c>
      <c r="J5" s="109"/>
      <c r="K5" s="109" t="s">
        <v>325</v>
      </c>
      <c r="L5" s="109"/>
    </row>
    <row r="6" spans="1:15" x14ac:dyDescent="0.55000000000000004">
      <c r="A6" s="93" t="s">
        <v>290</v>
      </c>
      <c r="B6" s="98" t="s">
        <v>289</v>
      </c>
      <c r="C6" s="96" t="s">
        <v>324</v>
      </c>
      <c r="D6" s="88" t="s">
        <v>326</v>
      </c>
      <c r="E6" s="88" t="s">
        <v>327</v>
      </c>
      <c r="F6" s="88" t="s">
        <v>326</v>
      </c>
      <c r="G6" s="88" t="s">
        <v>327</v>
      </c>
      <c r="H6" s="101" t="s">
        <v>287</v>
      </c>
      <c r="I6" s="88" t="s">
        <v>326</v>
      </c>
      <c r="J6" s="88" t="s">
        <v>327</v>
      </c>
      <c r="K6" s="88" t="s">
        <v>326</v>
      </c>
      <c r="L6" s="88" t="s">
        <v>327</v>
      </c>
      <c r="M6" s="99" t="s">
        <v>290</v>
      </c>
      <c r="N6" s="100" t="s">
        <v>282</v>
      </c>
      <c r="O6" s="100" t="s">
        <v>283</v>
      </c>
    </row>
    <row r="7" spans="1:15" x14ac:dyDescent="0.55000000000000004">
      <c r="A7" s="94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3449</v>
      </c>
      <c r="I7" s="55">
        <f>IFERROR(VLOOKUP($A7, ワクチン高齢者等!$A:$G, I$4, FALSE), 0)</f>
        <v>3449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97">
        <f>IFERROR(VLOOKUP($A7, ワクチン高齢者等!$A:$G, L$4, FALSE), 0)</f>
        <v>0</v>
      </c>
      <c r="M7" s="57">
        <f>A7</f>
        <v>44298</v>
      </c>
      <c r="N7" s="56">
        <f t="shared" ref="N7:N70" si="0">IF($A7="", "", D7+E7+I7+J7)</f>
        <v>30299</v>
      </c>
      <c r="O7" s="56">
        <f t="shared" ref="O7:O70" si="1">IF($A7="", "", F7+G7+K7+L7)</f>
        <v>70086</v>
      </c>
    </row>
    <row r="8" spans="1:15" x14ac:dyDescent="0.55000000000000004">
      <c r="A8" s="94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3136</v>
      </c>
      <c r="I8" s="55">
        <f>IFERROR(VLOOKUP($A8, ワクチン高齢者等!$A:$G, I$4, FALSE), 0)</f>
        <v>3136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2">A8</f>
        <v>44299</v>
      </c>
      <c r="N8" s="56">
        <f t="shared" si="0"/>
        <v>17032</v>
      </c>
      <c r="O8" s="56">
        <f t="shared" si="1"/>
        <v>40090</v>
      </c>
    </row>
    <row r="9" spans="1:15" x14ac:dyDescent="0.55000000000000004">
      <c r="A9" s="94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3468</v>
      </c>
      <c r="I9" s="55">
        <f>IFERROR(VLOOKUP($A9, ワクチン高齢者等!$A:$G, I$4, FALSE), 0)</f>
        <v>3468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2"/>
        <v>44300</v>
      </c>
      <c r="N9" s="56">
        <f t="shared" si="0"/>
        <v>13037</v>
      </c>
      <c r="O9" s="56">
        <f t="shared" si="1"/>
        <v>41427</v>
      </c>
    </row>
    <row r="10" spans="1:15" x14ac:dyDescent="0.55000000000000004">
      <c r="A10" s="94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5101</v>
      </c>
      <c r="I10" s="55">
        <f>IFERROR(VLOOKUP($A10, ワクチン高齢者等!$A:$G, I$4, FALSE), 0)</f>
        <v>5101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2"/>
        <v>44301</v>
      </c>
      <c r="N10" s="56">
        <f t="shared" si="0"/>
        <v>21738</v>
      </c>
      <c r="O10" s="56">
        <f t="shared" si="1"/>
        <v>35983</v>
      </c>
    </row>
    <row r="11" spans="1:15" x14ac:dyDescent="0.55000000000000004">
      <c r="A11" s="94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4877</v>
      </c>
      <c r="I11" s="55">
        <f>IFERROR(VLOOKUP($A11, ワクチン高齢者等!$A:$G, I$4, FALSE), 0)</f>
        <v>4877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2"/>
        <v>44302</v>
      </c>
      <c r="N11" s="56">
        <f t="shared" si="0"/>
        <v>34573</v>
      </c>
      <c r="O11" s="56">
        <f t="shared" si="1"/>
        <v>39991</v>
      </c>
    </row>
    <row r="12" spans="1:15" x14ac:dyDescent="0.55000000000000004">
      <c r="A12" s="94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4159</v>
      </c>
      <c r="I12" s="55">
        <f>IFERROR(VLOOKUP($A12, ワクチン高齢者等!$A:$G, I$4, FALSE), 0)</f>
        <v>4159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2"/>
        <v>44303</v>
      </c>
      <c r="N12" s="56">
        <f t="shared" si="0"/>
        <v>4159</v>
      </c>
      <c r="O12" s="56">
        <f t="shared" si="1"/>
        <v>0</v>
      </c>
    </row>
    <row r="13" spans="1:15" x14ac:dyDescent="0.55000000000000004">
      <c r="A13" s="94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5913</v>
      </c>
      <c r="I13" s="55">
        <f>IFERROR(VLOOKUP($A13, ワクチン高齢者等!$A:$G, I$4, FALSE), 0)</f>
        <v>5913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2"/>
        <v>44304</v>
      </c>
      <c r="N13" s="56">
        <f t="shared" si="0"/>
        <v>5913</v>
      </c>
      <c r="O13" s="56">
        <f t="shared" si="1"/>
        <v>0</v>
      </c>
    </row>
    <row r="14" spans="1:15" x14ac:dyDescent="0.55000000000000004">
      <c r="A14" s="94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15164</v>
      </c>
      <c r="I14" s="55">
        <f>IFERROR(VLOOKUP($A14, ワクチン高齢者等!$A:$G, I$4, FALSE), 0)</f>
        <v>15164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2"/>
        <v>44305</v>
      </c>
      <c r="N14" s="56">
        <f t="shared" si="0"/>
        <v>79889</v>
      </c>
      <c r="O14" s="56">
        <f t="shared" si="1"/>
        <v>54307</v>
      </c>
    </row>
    <row r="15" spans="1:15" x14ac:dyDescent="0.55000000000000004">
      <c r="A15" s="94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25056</v>
      </c>
      <c r="I15" s="55">
        <f>IFERROR(VLOOKUP($A15, ワクチン高齢者等!$A:$G, I$4, FALSE), 0)</f>
        <v>25056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2"/>
        <v>44306</v>
      </c>
      <c r="N15" s="56">
        <f t="shared" si="0"/>
        <v>123678</v>
      </c>
      <c r="O15" s="56">
        <f t="shared" si="1"/>
        <v>27797</v>
      </c>
    </row>
    <row r="16" spans="1:15" x14ac:dyDescent="0.55000000000000004">
      <c r="A16" s="94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30574</v>
      </c>
      <c r="I16" s="55">
        <f>IFERROR(VLOOKUP($A16, ワクチン高齢者等!$A:$G, I$4, FALSE), 0)</f>
        <v>30574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2"/>
        <v>44307</v>
      </c>
      <c r="N16" s="56">
        <f t="shared" si="0"/>
        <v>156762</v>
      </c>
      <c r="O16" s="56">
        <f t="shared" si="1"/>
        <v>26696</v>
      </c>
    </row>
    <row r="17" spans="1:15" x14ac:dyDescent="0.55000000000000004">
      <c r="A17" s="94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28766</v>
      </c>
      <c r="I17" s="55">
        <f>IFERROR(VLOOKUP($A17, ワクチン高齢者等!$A:$G, I$4, FALSE), 0)</f>
        <v>28766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2"/>
        <v>44308</v>
      </c>
      <c r="N17" s="56">
        <f t="shared" si="0"/>
        <v>157400</v>
      </c>
      <c r="O17" s="56">
        <f t="shared" si="1"/>
        <v>21855</v>
      </c>
    </row>
    <row r="18" spans="1:15" x14ac:dyDescent="0.55000000000000004">
      <c r="A18" s="94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24471</v>
      </c>
      <c r="I18" s="55">
        <f>IFERROR(VLOOKUP($A18, ワクチン高齢者等!$A:$G, I$4, FALSE), 0)</f>
        <v>24471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2"/>
        <v>44309</v>
      </c>
      <c r="N18" s="56">
        <f t="shared" si="0"/>
        <v>172460</v>
      </c>
      <c r="O18" s="56">
        <f t="shared" si="1"/>
        <v>29683</v>
      </c>
    </row>
    <row r="19" spans="1:15" x14ac:dyDescent="0.55000000000000004">
      <c r="A19" s="94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17608</v>
      </c>
      <c r="I19" s="55">
        <f>IFERROR(VLOOKUP($A19, ワクチン高齢者等!$A:$G, I$4, FALSE), 0)</f>
        <v>17608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2"/>
        <v>44310</v>
      </c>
      <c r="N19" s="56">
        <f t="shared" si="0"/>
        <v>17608</v>
      </c>
      <c r="O19" s="56">
        <f t="shared" si="1"/>
        <v>0</v>
      </c>
    </row>
    <row r="20" spans="1:15" x14ac:dyDescent="0.55000000000000004">
      <c r="A20" s="94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14432</v>
      </c>
      <c r="I20" s="55">
        <f>IFERROR(VLOOKUP($A20, ワクチン高齢者等!$A:$G, I$4, FALSE), 0)</f>
        <v>14432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2"/>
        <v>44311</v>
      </c>
      <c r="N20" s="56">
        <f t="shared" si="0"/>
        <v>14432</v>
      </c>
      <c r="O20" s="56">
        <f t="shared" si="1"/>
        <v>0</v>
      </c>
    </row>
    <row r="21" spans="1:15" x14ac:dyDescent="0.55000000000000004">
      <c r="A21" s="94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30983</v>
      </c>
      <c r="I21" s="55">
        <f>IFERROR(VLOOKUP($A21, ワクチン高齢者等!$A:$G, I$4, FALSE), 0)</f>
        <v>30983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2"/>
        <v>44312</v>
      </c>
      <c r="N21" s="56">
        <f t="shared" si="0"/>
        <v>252660</v>
      </c>
      <c r="O21" s="56">
        <f t="shared" si="1"/>
        <v>41651</v>
      </c>
    </row>
    <row r="22" spans="1:15" x14ac:dyDescent="0.55000000000000004">
      <c r="A22" s="94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41389</v>
      </c>
      <c r="I22" s="55">
        <f>IFERROR(VLOOKUP($A22, ワクチン高齢者等!$A:$G, I$4, FALSE), 0)</f>
        <v>41389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2"/>
        <v>44313</v>
      </c>
      <c r="N22" s="56">
        <f t="shared" si="0"/>
        <v>213458</v>
      </c>
      <c r="O22" s="56">
        <f t="shared" si="1"/>
        <v>31105</v>
      </c>
    </row>
    <row r="23" spans="1:15" x14ac:dyDescent="0.55000000000000004">
      <c r="A23" s="94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41842</v>
      </c>
      <c r="I23" s="55">
        <f>IFERROR(VLOOKUP($A23, ワクチン高齢者等!$A:$G, I$4, FALSE), 0)</f>
        <v>41842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2"/>
        <v>44314</v>
      </c>
      <c r="N23" s="56">
        <f t="shared" si="0"/>
        <v>235847</v>
      </c>
      <c r="O23" s="56">
        <f t="shared" si="1"/>
        <v>44268</v>
      </c>
    </row>
    <row r="24" spans="1:15" x14ac:dyDescent="0.55000000000000004">
      <c r="A24" s="94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12715</v>
      </c>
      <c r="I24" s="55">
        <f>IFERROR(VLOOKUP($A24, ワクチン高齢者等!$A:$G, I$4, FALSE), 0)</f>
        <v>12715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2"/>
        <v>44315</v>
      </c>
      <c r="N24" s="56">
        <f t="shared" si="0"/>
        <v>12715</v>
      </c>
      <c r="O24" s="56">
        <f t="shared" si="1"/>
        <v>0</v>
      </c>
    </row>
    <row r="25" spans="1:15" x14ac:dyDescent="0.55000000000000004">
      <c r="A25" s="94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32169</v>
      </c>
      <c r="I25" s="55">
        <f>IFERROR(VLOOKUP($A25, ワクチン高齢者等!$A:$G, I$4, FALSE), 0)</f>
        <v>32169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2"/>
        <v>44316</v>
      </c>
      <c r="N25" s="56">
        <f t="shared" si="0"/>
        <v>259836</v>
      </c>
      <c r="O25" s="56">
        <f t="shared" si="1"/>
        <v>47240</v>
      </c>
    </row>
    <row r="26" spans="1:15" x14ac:dyDescent="0.55000000000000004">
      <c r="A26" s="94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24961</v>
      </c>
      <c r="I26" s="55">
        <f>IFERROR(VLOOKUP($A26, ワクチン高齢者等!$A:$G, I$4, FALSE), 0)</f>
        <v>24961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2"/>
        <v>44317</v>
      </c>
      <c r="N26" s="56">
        <f t="shared" si="0"/>
        <v>24961</v>
      </c>
      <c r="O26" s="56">
        <f t="shared" si="1"/>
        <v>0</v>
      </c>
    </row>
    <row r="27" spans="1:15" x14ac:dyDescent="0.55000000000000004">
      <c r="A27" s="94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20009</v>
      </c>
      <c r="I27" s="55">
        <f>IFERROR(VLOOKUP($A27, ワクチン高齢者等!$A:$G, I$4, FALSE), 0)</f>
        <v>20009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2"/>
        <v>44318</v>
      </c>
      <c r="N27" s="56">
        <f t="shared" si="0"/>
        <v>20009</v>
      </c>
      <c r="O27" s="56">
        <f t="shared" si="1"/>
        <v>0</v>
      </c>
    </row>
    <row r="28" spans="1:15" x14ac:dyDescent="0.55000000000000004">
      <c r="A28" s="94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6153</v>
      </c>
      <c r="I28" s="55">
        <f>IFERROR(VLOOKUP($A28, ワクチン高齢者等!$A:$G, I$4, FALSE), 0)</f>
        <v>5389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2"/>
        <v>44319</v>
      </c>
      <c r="N28" s="56">
        <f t="shared" si="0"/>
        <v>5389</v>
      </c>
      <c r="O28" s="56">
        <f t="shared" si="1"/>
        <v>764</v>
      </c>
    </row>
    <row r="29" spans="1:15" x14ac:dyDescent="0.55000000000000004">
      <c r="A29" s="94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6912</v>
      </c>
      <c r="I29" s="55">
        <f>IFERROR(VLOOKUP($A29, ワクチン高齢者等!$A:$G, I$4, FALSE), 0)</f>
        <v>6341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2"/>
        <v>44320</v>
      </c>
      <c r="N29" s="56">
        <f t="shared" si="0"/>
        <v>6341</v>
      </c>
      <c r="O29" s="56">
        <f t="shared" si="1"/>
        <v>571</v>
      </c>
    </row>
    <row r="30" spans="1:15" x14ac:dyDescent="0.55000000000000004">
      <c r="A30" s="94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8509</v>
      </c>
      <c r="I30" s="55">
        <f>IFERROR(VLOOKUP($A30, ワクチン高齢者等!$A:$G, I$4, FALSE), 0)</f>
        <v>7758</v>
      </c>
      <c r="J30" s="55">
        <f>IFERROR(VLOOKUP($A30, ワクチン高齢者等!$A:$G, J$4, FALSE), 0)</f>
        <v>0</v>
      </c>
      <c r="K30" s="55">
        <f>IFERROR(VLOOKUP($A30, ワクチン高齢者等!$A:$G, K$4, FALSE), 0)</f>
        <v>751</v>
      </c>
      <c r="L30" s="55">
        <f>IFERROR(VLOOKUP($A30, ワクチン高齢者等!$A:$G, L$4, FALSE), 0)</f>
        <v>0</v>
      </c>
      <c r="M30" s="57">
        <f t="shared" si="2"/>
        <v>44321</v>
      </c>
      <c r="N30" s="56">
        <f t="shared" si="0"/>
        <v>7758</v>
      </c>
      <c r="O30" s="56">
        <f t="shared" si="1"/>
        <v>751</v>
      </c>
    </row>
    <row r="31" spans="1:15" x14ac:dyDescent="0.55000000000000004">
      <c r="A31" s="94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35314</v>
      </c>
      <c r="I31" s="55">
        <f>IFERROR(VLOOKUP($A31, ワクチン高齢者等!$A:$G, I$4, FALSE), 0)</f>
        <v>31047</v>
      </c>
      <c r="J31" s="55">
        <f>IFERROR(VLOOKUP($A31, ワクチン高齢者等!$A:$G, J$4, FALSE), 0)</f>
        <v>0</v>
      </c>
      <c r="K31" s="55">
        <f>IFERROR(VLOOKUP($A31, ワクチン高齢者等!$A:$G, K$4, FALSE), 0)</f>
        <v>4267</v>
      </c>
      <c r="L31" s="55">
        <f>IFERROR(VLOOKUP($A31, ワクチン高齢者等!$A:$G, L$4, FALSE), 0)</f>
        <v>0</v>
      </c>
      <c r="M31" s="57">
        <f t="shared" si="2"/>
        <v>44322</v>
      </c>
      <c r="N31" s="56">
        <f t="shared" si="0"/>
        <v>300025</v>
      </c>
      <c r="O31" s="56">
        <f t="shared" si="1"/>
        <v>67203</v>
      </c>
    </row>
    <row r="32" spans="1:15" x14ac:dyDescent="0.55000000000000004">
      <c r="A32" s="94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33348</v>
      </c>
      <c r="I32" s="55">
        <f>IFERROR(VLOOKUP($A32, ワクチン高齢者等!$A:$G, I$4, FALSE), 0)</f>
        <v>29214</v>
      </c>
      <c r="J32" s="55">
        <f>IFERROR(VLOOKUP($A32, ワクチン高齢者等!$A:$G, J$4, FALSE), 0)</f>
        <v>0</v>
      </c>
      <c r="K32" s="55">
        <f>IFERROR(VLOOKUP($A32, ワクチン高齢者等!$A:$G, K$4, FALSE), 0)</f>
        <v>4134</v>
      </c>
      <c r="L32" s="55">
        <f>IFERROR(VLOOKUP($A32, ワクチン高齢者等!$A:$G, L$4, FALSE), 0)</f>
        <v>0</v>
      </c>
      <c r="M32" s="57">
        <f t="shared" si="2"/>
        <v>44323</v>
      </c>
      <c r="N32" s="56">
        <f t="shared" si="0"/>
        <v>126379</v>
      </c>
      <c r="O32" s="56">
        <f t="shared" si="1"/>
        <v>47313</v>
      </c>
    </row>
    <row r="33" spans="1:15" x14ac:dyDescent="0.55000000000000004">
      <c r="A33" s="94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51783</v>
      </c>
      <c r="I33" s="55">
        <f>IFERROR(VLOOKUP($A33, ワクチン高齢者等!$A:$G, I$4, FALSE), 0)</f>
        <v>48207</v>
      </c>
      <c r="J33" s="55">
        <f>IFERROR(VLOOKUP($A33, ワクチン高齢者等!$A:$G, J$4, FALSE), 0)</f>
        <v>0</v>
      </c>
      <c r="K33" s="55">
        <f>IFERROR(VLOOKUP($A33, ワクチン高齢者等!$A:$G, K$4, FALSE), 0)</f>
        <v>3576</v>
      </c>
      <c r="L33" s="55">
        <f>IFERROR(VLOOKUP($A33, ワクチン高齢者等!$A:$G, L$4, FALSE), 0)</f>
        <v>0</v>
      </c>
      <c r="M33" s="57">
        <f t="shared" si="2"/>
        <v>44324</v>
      </c>
      <c r="N33" s="56">
        <f t="shared" si="0"/>
        <v>48207</v>
      </c>
      <c r="O33" s="56">
        <f t="shared" si="1"/>
        <v>3576</v>
      </c>
    </row>
    <row r="34" spans="1:15" x14ac:dyDescent="0.55000000000000004">
      <c r="A34" s="94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70943</v>
      </c>
      <c r="I34" s="55">
        <f>IFERROR(VLOOKUP($A34, ワクチン高齢者等!$A:$G, I$4, FALSE), 0)</f>
        <v>64996</v>
      </c>
      <c r="J34" s="55">
        <f>IFERROR(VLOOKUP($A34, ワクチン高齢者等!$A:$G, J$4, FALSE), 0)</f>
        <v>0</v>
      </c>
      <c r="K34" s="55">
        <f>IFERROR(VLOOKUP($A34, ワクチン高齢者等!$A:$G, K$4, FALSE), 0)</f>
        <v>5947</v>
      </c>
      <c r="L34" s="55">
        <f>IFERROR(VLOOKUP($A34, ワクチン高齢者等!$A:$G, L$4, FALSE), 0)</f>
        <v>0</v>
      </c>
      <c r="M34" s="57">
        <f t="shared" si="2"/>
        <v>44325</v>
      </c>
      <c r="N34" s="56">
        <f t="shared" si="0"/>
        <v>64996</v>
      </c>
      <c r="O34" s="56">
        <f t="shared" si="1"/>
        <v>5947</v>
      </c>
    </row>
    <row r="35" spans="1:15" x14ac:dyDescent="0.55000000000000004">
      <c r="A35" s="94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89291</v>
      </c>
      <c r="I35" s="55">
        <f>IFERROR(VLOOKUP($A35, ワクチン高齢者等!$A:$G, I$4, FALSE), 0)</f>
        <v>78452</v>
      </c>
      <c r="J35" s="55">
        <f>IFERROR(VLOOKUP($A35, ワクチン高齢者等!$A:$G, J$4, FALSE), 0)</f>
        <v>0</v>
      </c>
      <c r="K35" s="55">
        <f>IFERROR(VLOOKUP($A35, ワクチン高齢者等!$A:$G, K$4, FALSE), 0)</f>
        <v>10839</v>
      </c>
      <c r="L35" s="55">
        <f>IFERROR(VLOOKUP($A35, ワクチン高齢者等!$A:$G, L$4, FALSE), 0)</f>
        <v>0</v>
      </c>
      <c r="M35" s="57">
        <f t="shared" si="2"/>
        <v>44326</v>
      </c>
      <c r="N35" s="56">
        <f t="shared" si="0"/>
        <v>233707</v>
      </c>
      <c r="O35" s="56">
        <f t="shared" si="1"/>
        <v>79088</v>
      </c>
    </row>
    <row r="36" spans="1:15" x14ac:dyDescent="0.55000000000000004">
      <c r="A36" s="94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116722</v>
      </c>
      <c r="I36" s="55">
        <f>IFERROR(VLOOKUP($A36, ワクチン高齢者等!$A:$G, I$4, FALSE), 0)</f>
        <v>99195</v>
      </c>
      <c r="J36" s="55">
        <f>IFERROR(VLOOKUP($A36, ワクチン高齢者等!$A:$G, J$4, FALSE), 0)</f>
        <v>0</v>
      </c>
      <c r="K36" s="55">
        <f>IFERROR(VLOOKUP($A36, ワクチン高齢者等!$A:$G, K$4, FALSE), 0)</f>
        <v>17527</v>
      </c>
      <c r="L36" s="55">
        <f>IFERROR(VLOOKUP($A36, ワクチン高齢者等!$A:$G, L$4, FALSE), 0)</f>
        <v>0</v>
      </c>
      <c r="M36" s="57">
        <f t="shared" si="2"/>
        <v>44327</v>
      </c>
      <c r="N36" s="56">
        <f t="shared" si="0"/>
        <v>189482</v>
      </c>
      <c r="O36" s="56">
        <f t="shared" si="1"/>
        <v>95978</v>
      </c>
    </row>
    <row r="37" spans="1:15" x14ac:dyDescent="0.55000000000000004">
      <c r="A37" s="94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147517</v>
      </c>
      <c r="I37" s="55">
        <f>IFERROR(VLOOKUP($A37, ワクチン高齢者等!$A:$G, I$4, FALSE), 0)</f>
        <v>126899</v>
      </c>
      <c r="J37" s="55">
        <f>IFERROR(VLOOKUP($A37, ワクチン高齢者等!$A:$G, J$4, FALSE), 0)</f>
        <v>0</v>
      </c>
      <c r="K37" s="55">
        <f>IFERROR(VLOOKUP($A37, ワクチン高齢者等!$A:$G, K$4, FALSE), 0)</f>
        <v>20618</v>
      </c>
      <c r="L37" s="55">
        <f>IFERROR(VLOOKUP($A37, ワクチン高齢者等!$A:$G, L$4, FALSE), 0)</f>
        <v>0</v>
      </c>
      <c r="M37" s="57">
        <f t="shared" si="2"/>
        <v>44328</v>
      </c>
      <c r="N37" s="56">
        <f t="shared" si="0"/>
        <v>209858</v>
      </c>
      <c r="O37" s="56">
        <f t="shared" si="1"/>
        <v>119379</v>
      </c>
    </row>
    <row r="38" spans="1:15" x14ac:dyDescent="0.55000000000000004">
      <c r="A38" s="94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143572</v>
      </c>
      <c r="I38" s="55">
        <f>IFERROR(VLOOKUP($A38, ワクチン高齢者等!$A:$G, I$4, FALSE), 0)</f>
        <v>124806</v>
      </c>
      <c r="J38" s="55">
        <f>IFERROR(VLOOKUP($A38, ワクチン高齢者等!$A:$G, J$4, FALSE), 0)</f>
        <v>0</v>
      </c>
      <c r="K38" s="55">
        <f>IFERROR(VLOOKUP($A38, ワクチン高齢者等!$A:$G, K$4, FALSE), 0)</f>
        <v>18766</v>
      </c>
      <c r="L38" s="55">
        <f>IFERROR(VLOOKUP($A38, ワクチン高齢者等!$A:$G, L$4, FALSE), 0)</f>
        <v>0</v>
      </c>
      <c r="M38" s="57">
        <f t="shared" si="2"/>
        <v>44329</v>
      </c>
      <c r="N38" s="56">
        <f t="shared" si="0"/>
        <v>218235</v>
      </c>
      <c r="O38" s="56">
        <f t="shared" si="1"/>
        <v>144476</v>
      </c>
    </row>
    <row r="39" spans="1:15" x14ac:dyDescent="0.55000000000000004">
      <c r="A39" s="94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115749</v>
      </c>
      <c r="I39" s="55">
        <f>IFERROR(VLOOKUP($A39, ワクチン高齢者等!$A:$G, I$4, FALSE), 0)</f>
        <v>102083</v>
      </c>
      <c r="J39" s="55">
        <f>IFERROR(VLOOKUP($A39, ワクチン高齢者等!$A:$G, J$4, FALSE), 0)</f>
        <v>0</v>
      </c>
      <c r="K39" s="55">
        <f>IFERROR(VLOOKUP($A39, ワクチン高齢者等!$A:$G, K$4, FALSE), 0)</f>
        <v>13666</v>
      </c>
      <c r="L39" s="55">
        <f>IFERROR(VLOOKUP($A39, ワクチン高齢者等!$A:$G, L$4, FALSE), 0)</f>
        <v>0</v>
      </c>
      <c r="M39" s="57">
        <f t="shared" si="2"/>
        <v>44330</v>
      </c>
      <c r="N39" s="56">
        <f t="shared" si="0"/>
        <v>201576</v>
      </c>
      <c r="O39" s="56">
        <f t="shared" si="1"/>
        <v>157051</v>
      </c>
    </row>
    <row r="40" spans="1:15" x14ac:dyDescent="0.55000000000000004">
      <c r="A40" s="94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129694</v>
      </c>
      <c r="I40" s="55">
        <f>IFERROR(VLOOKUP($A40, ワクチン高齢者等!$A:$G, I$4, FALSE), 0)</f>
        <v>116851</v>
      </c>
      <c r="J40" s="55">
        <f>IFERROR(VLOOKUP($A40, ワクチン高齢者等!$A:$G, J$4, FALSE), 0)</f>
        <v>0</v>
      </c>
      <c r="K40" s="55">
        <f>IFERROR(VLOOKUP($A40, ワクチン高齢者等!$A:$G, K$4, FALSE), 0)</f>
        <v>12843</v>
      </c>
      <c r="L40" s="55">
        <f>IFERROR(VLOOKUP($A40, ワクチン高齢者等!$A:$G, L$4, FALSE), 0)</f>
        <v>0</v>
      </c>
      <c r="M40" s="57">
        <f t="shared" si="2"/>
        <v>44331</v>
      </c>
      <c r="N40" s="56">
        <f t="shared" si="0"/>
        <v>116851</v>
      </c>
      <c r="O40" s="56">
        <f t="shared" si="1"/>
        <v>12843</v>
      </c>
    </row>
    <row r="41" spans="1:15" x14ac:dyDescent="0.55000000000000004">
      <c r="A41" s="94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182036</v>
      </c>
      <c r="I41" s="55">
        <f>IFERROR(VLOOKUP($A41, ワクチン高齢者等!$A:$G, I$4, FALSE), 0)</f>
        <v>169355</v>
      </c>
      <c r="J41" s="55">
        <f>IFERROR(VLOOKUP($A41, ワクチン高齢者等!$A:$G, J$4, FALSE), 0)</f>
        <v>0</v>
      </c>
      <c r="K41" s="55">
        <f>IFERROR(VLOOKUP($A41, ワクチン高齢者等!$A:$G, K$4, FALSE), 0)</f>
        <v>12681</v>
      </c>
      <c r="L41" s="55">
        <f>IFERROR(VLOOKUP($A41, ワクチン高齢者等!$A:$G, L$4, FALSE), 0)</f>
        <v>0</v>
      </c>
      <c r="M41" s="57">
        <f t="shared" si="2"/>
        <v>44332</v>
      </c>
      <c r="N41" s="56">
        <f t="shared" si="0"/>
        <v>169355</v>
      </c>
      <c r="O41" s="56">
        <f t="shared" si="1"/>
        <v>12681</v>
      </c>
    </row>
    <row r="42" spans="1:15" x14ac:dyDescent="0.55000000000000004">
      <c r="A42" s="94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189890</v>
      </c>
      <c r="I42" s="55">
        <f>IFERROR(VLOOKUP($A42, ワクチン高齢者等!$A:$G, I$4, FALSE), 0)</f>
        <v>170312</v>
      </c>
      <c r="J42" s="55">
        <f>IFERROR(VLOOKUP($A42, ワクチン高齢者等!$A:$G, J$4, FALSE), 0)</f>
        <v>0</v>
      </c>
      <c r="K42" s="55">
        <f>IFERROR(VLOOKUP($A42, ワクチン高齢者等!$A:$G, K$4, FALSE), 0)</f>
        <v>19578</v>
      </c>
      <c r="L42" s="55">
        <f>IFERROR(VLOOKUP($A42, ワクチン高齢者等!$A:$G, L$4, FALSE), 0)</f>
        <v>0</v>
      </c>
      <c r="M42" s="57">
        <f t="shared" si="2"/>
        <v>44333</v>
      </c>
      <c r="N42" s="56">
        <f t="shared" si="0"/>
        <v>304155</v>
      </c>
      <c r="O42" s="56">
        <f t="shared" si="1"/>
        <v>235301</v>
      </c>
    </row>
    <row r="43" spans="1:15" x14ac:dyDescent="0.55000000000000004">
      <c r="A43" s="94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229384</v>
      </c>
      <c r="I43" s="55">
        <f>IFERROR(VLOOKUP($A43, ワクチン高齢者等!$A:$G, I$4, FALSE), 0)</f>
        <v>202702</v>
      </c>
      <c r="J43" s="55">
        <f>IFERROR(VLOOKUP($A43, ワクチン高齢者等!$A:$G, J$4, FALSE), 0)</f>
        <v>0</v>
      </c>
      <c r="K43" s="55">
        <f>IFERROR(VLOOKUP($A43, ワクチン高齢者等!$A:$G, K$4, FALSE), 0)</f>
        <v>26682</v>
      </c>
      <c r="L43" s="55">
        <f>IFERROR(VLOOKUP($A43, ワクチン高齢者等!$A:$G, L$4, FALSE), 0)</f>
        <v>0</v>
      </c>
      <c r="M43" s="57">
        <f t="shared" si="2"/>
        <v>44334</v>
      </c>
      <c r="N43" s="56">
        <f t="shared" si="0"/>
        <v>297279</v>
      </c>
      <c r="O43" s="56">
        <f t="shared" si="1"/>
        <v>182349</v>
      </c>
    </row>
    <row r="44" spans="1:15" x14ac:dyDescent="0.55000000000000004">
      <c r="A44" s="94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277399</v>
      </c>
      <c r="I44" s="55">
        <f>IFERROR(VLOOKUP($A44, ワクチン高齢者等!$A:$G, I$4, FALSE), 0)</f>
        <v>251201</v>
      </c>
      <c r="J44" s="55">
        <f>IFERROR(VLOOKUP($A44, ワクチン高齢者等!$A:$G, J$4, FALSE), 0)</f>
        <v>0</v>
      </c>
      <c r="K44" s="55">
        <f>IFERROR(VLOOKUP($A44, ワクチン高齢者等!$A:$G, K$4, FALSE), 0)</f>
        <v>26198</v>
      </c>
      <c r="L44" s="55">
        <f>IFERROR(VLOOKUP($A44, ワクチン高齢者等!$A:$G, L$4, FALSE), 0)</f>
        <v>0</v>
      </c>
      <c r="M44" s="57">
        <f t="shared" si="2"/>
        <v>44335</v>
      </c>
      <c r="N44" s="56">
        <f t="shared" si="0"/>
        <v>339364</v>
      </c>
      <c r="O44" s="56">
        <f t="shared" si="1"/>
        <v>205901</v>
      </c>
    </row>
    <row r="45" spans="1:15" x14ac:dyDescent="0.55000000000000004">
      <c r="A45" s="94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269730</v>
      </c>
      <c r="I45" s="55">
        <f>IFERROR(VLOOKUP($A45, ワクチン高齢者等!$A:$G, I$4, FALSE), 0)</f>
        <v>258621</v>
      </c>
      <c r="J45" s="55">
        <f>IFERROR(VLOOKUP($A45, ワクチン高齢者等!$A:$G, J$4, FALSE), 0)</f>
        <v>0</v>
      </c>
      <c r="K45" s="55">
        <f>IFERROR(VLOOKUP($A45, ワクチン高齢者等!$A:$G, K$4, FALSE), 0)</f>
        <v>11109</v>
      </c>
      <c r="L45" s="55">
        <f>IFERROR(VLOOKUP($A45, ワクチン高齢者等!$A:$G, L$4, FALSE), 0)</f>
        <v>0</v>
      </c>
      <c r="M45" s="57">
        <f t="shared" si="2"/>
        <v>44336</v>
      </c>
      <c r="N45" s="56">
        <f t="shared" si="0"/>
        <v>340043</v>
      </c>
      <c r="O45" s="56">
        <f t="shared" si="1"/>
        <v>120220</v>
      </c>
    </row>
    <row r="46" spans="1:15" x14ac:dyDescent="0.55000000000000004">
      <c r="A46" s="94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244472</v>
      </c>
      <c r="I46" s="55">
        <f>IFERROR(VLOOKUP($A46, ワクチン高齢者等!$A:$G, I$4, FALSE), 0)</f>
        <v>225182</v>
      </c>
      <c r="J46" s="55">
        <f>IFERROR(VLOOKUP($A46, ワクチン高齢者等!$A:$G, J$4, FALSE), 0)</f>
        <v>0</v>
      </c>
      <c r="K46" s="55">
        <f>IFERROR(VLOOKUP($A46, ワクチン高齢者等!$A:$G, K$4, FALSE), 0)</f>
        <v>19290</v>
      </c>
      <c r="L46" s="55">
        <f>IFERROR(VLOOKUP($A46, ワクチン高齢者等!$A:$G, L$4, FALSE), 0)</f>
        <v>0</v>
      </c>
      <c r="M46" s="57">
        <f t="shared" si="2"/>
        <v>44337</v>
      </c>
      <c r="N46" s="56">
        <f t="shared" si="0"/>
        <v>325100</v>
      </c>
      <c r="O46" s="56">
        <f t="shared" si="1"/>
        <v>168393</v>
      </c>
    </row>
    <row r="47" spans="1:15" x14ac:dyDescent="0.55000000000000004">
      <c r="A47" s="94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258327</v>
      </c>
      <c r="I47" s="55">
        <f>IFERROR(VLOOKUP($A47, ワクチン高齢者等!$A:$G, I$4, FALSE), 0)</f>
        <v>236492</v>
      </c>
      <c r="J47" s="55">
        <f>IFERROR(VLOOKUP($A47, ワクチン高齢者等!$A:$G, J$4, FALSE), 0)</f>
        <v>0</v>
      </c>
      <c r="K47" s="55">
        <f>IFERROR(VLOOKUP($A47, ワクチン高齢者等!$A:$G, K$4, FALSE), 0)</f>
        <v>21835</v>
      </c>
      <c r="L47" s="55">
        <f>IFERROR(VLOOKUP($A47, ワクチン高齢者等!$A:$G, L$4, FALSE), 0)</f>
        <v>0</v>
      </c>
      <c r="M47" s="57">
        <f t="shared" si="2"/>
        <v>44338</v>
      </c>
      <c r="N47" s="56">
        <f t="shared" si="0"/>
        <v>236492</v>
      </c>
      <c r="O47" s="56">
        <f t="shared" si="1"/>
        <v>21835</v>
      </c>
    </row>
    <row r="48" spans="1:15" x14ac:dyDescent="0.55000000000000004">
      <c r="A48" s="94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288162</v>
      </c>
      <c r="I48" s="55">
        <f>IFERROR(VLOOKUP($A48, ワクチン高齢者等!$A:$G, I$4, FALSE), 0)</f>
        <v>271321</v>
      </c>
      <c r="J48" s="55">
        <f>IFERROR(VLOOKUP($A48, ワクチン高齢者等!$A:$G, J$4, FALSE), 0)</f>
        <v>0</v>
      </c>
      <c r="K48" s="55">
        <f>IFERROR(VLOOKUP($A48, ワクチン高齢者等!$A:$G, K$4, FALSE), 0)</f>
        <v>16841</v>
      </c>
      <c r="L48" s="55">
        <f>IFERROR(VLOOKUP($A48, ワクチン高齢者等!$A:$G, L$4, FALSE), 0)</f>
        <v>0</v>
      </c>
      <c r="M48" s="57">
        <f t="shared" si="2"/>
        <v>44339</v>
      </c>
      <c r="N48" s="56">
        <f t="shared" si="0"/>
        <v>271321</v>
      </c>
      <c r="O48" s="56">
        <f t="shared" si="1"/>
        <v>16841</v>
      </c>
    </row>
    <row r="49" spans="1:15" x14ac:dyDescent="0.55000000000000004">
      <c r="A49" s="94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371902</v>
      </c>
      <c r="I49" s="55">
        <f>IFERROR(VLOOKUP($A49, ワクチン高齢者等!$A:$G, I$4, FALSE), 0)</f>
        <v>356017</v>
      </c>
      <c r="J49" s="55">
        <f>IFERROR(VLOOKUP($A49, ワクチン高齢者等!$A:$G, J$4, FALSE), 0)</f>
        <v>9759</v>
      </c>
      <c r="K49" s="55">
        <f>IFERROR(VLOOKUP($A49, ワクチン高齢者等!$A:$G, K$4, FALSE), 0)</f>
        <v>6126</v>
      </c>
      <c r="L49" s="55">
        <f>IFERROR(VLOOKUP($A49, ワクチン高齢者等!$A:$G, L$4, FALSE), 0)</f>
        <v>0</v>
      </c>
      <c r="M49" s="57">
        <f t="shared" si="2"/>
        <v>44340</v>
      </c>
      <c r="N49" s="56">
        <f t="shared" si="0"/>
        <v>502536</v>
      </c>
      <c r="O49" s="56">
        <f t="shared" si="1"/>
        <v>199955</v>
      </c>
    </row>
    <row r="50" spans="1:15" x14ac:dyDescent="0.55000000000000004">
      <c r="A50" s="94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424628</v>
      </c>
      <c r="I50" s="55">
        <f>IFERROR(VLOOKUP($A50, ワクチン高齢者等!$A:$G, I$4, FALSE), 0)</f>
        <v>408107</v>
      </c>
      <c r="J50" s="55">
        <f>IFERROR(VLOOKUP($A50, ワクチン高齢者等!$A:$G, J$4, FALSE), 0)</f>
        <v>9812</v>
      </c>
      <c r="K50" s="55">
        <f>IFERROR(VLOOKUP($A50, ワクチン高齢者等!$A:$G, K$4, FALSE), 0)</f>
        <v>6709</v>
      </c>
      <c r="L50" s="55">
        <f>IFERROR(VLOOKUP($A50, ワクチン高齢者等!$A:$G, L$4, FALSE), 0)</f>
        <v>0</v>
      </c>
      <c r="M50" s="57">
        <f t="shared" si="2"/>
        <v>44341</v>
      </c>
      <c r="N50" s="56">
        <f t="shared" si="0"/>
        <v>505509</v>
      </c>
      <c r="O50" s="56">
        <f t="shared" si="1"/>
        <v>58771</v>
      </c>
    </row>
    <row r="51" spans="1:15" x14ac:dyDescent="0.55000000000000004">
      <c r="A51" s="94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470083</v>
      </c>
      <c r="I51" s="55">
        <f>IFERROR(VLOOKUP($A51, ワクチン高齢者等!$A:$G, I$4, FALSE), 0)</f>
        <v>450365</v>
      </c>
      <c r="J51" s="55">
        <f>IFERROR(VLOOKUP($A51, ワクチン高齢者等!$A:$G, J$4, FALSE), 0)</f>
        <v>11468</v>
      </c>
      <c r="K51" s="55">
        <f>IFERROR(VLOOKUP($A51, ワクチン高齢者等!$A:$G, K$4, FALSE), 0)</f>
        <v>8250</v>
      </c>
      <c r="L51" s="55">
        <f>IFERROR(VLOOKUP($A51, ワクチン高齢者等!$A:$G, L$4, FALSE), 0)</f>
        <v>0</v>
      </c>
      <c r="M51" s="57">
        <f t="shared" si="2"/>
        <v>44342</v>
      </c>
      <c r="N51" s="56">
        <f t="shared" si="0"/>
        <v>555248</v>
      </c>
      <c r="O51" s="56">
        <f t="shared" si="1"/>
        <v>57424</v>
      </c>
    </row>
    <row r="52" spans="1:15" x14ac:dyDescent="0.55000000000000004">
      <c r="A52" s="94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468024</v>
      </c>
      <c r="I52" s="55">
        <f>IFERROR(VLOOKUP($A52, ワクチン高齢者等!$A:$G, I$4, FALSE), 0)</f>
        <v>428481</v>
      </c>
      <c r="J52" s="55">
        <f>IFERROR(VLOOKUP($A52, ワクチン高齢者等!$A:$G, J$4, FALSE), 0)</f>
        <v>12380</v>
      </c>
      <c r="K52" s="55">
        <f>IFERROR(VLOOKUP($A52, ワクチン高齢者等!$A:$G, K$4, FALSE), 0)</f>
        <v>27163</v>
      </c>
      <c r="L52" s="55">
        <f>IFERROR(VLOOKUP($A52, ワクチン高齢者等!$A:$G, L$4, FALSE), 0)</f>
        <v>0</v>
      </c>
      <c r="M52" s="57">
        <f t="shared" si="2"/>
        <v>44343</v>
      </c>
      <c r="N52" s="56">
        <f t="shared" si="0"/>
        <v>525118</v>
      </c>
      <c r="O52" s="56">
        <f t="shared" si="1"/>
        <v>88055</v>
      </c>
    </row>
    <row r="53" spans="1:15" x14ac:dyDescent="0.55000000000000004">
      <c r="A53" s="94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447074</v>
      </c>
      <c r="I53" s="55">
        <f>IFERROR(VLOOKUP($A53, ワクチン高齢者等!$A:$G, I$4, FALSE), 0)</f>
        <v>408250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24561</v>
      </c>
      <c r="L53" s="55">
        <f>IFERROR(VLOOKUP($A53, ワクチン高齢者等!$A:$G, L$4, FALSE), 0)</f>
        <v>0</v>
      </c>
      <c r="M53" s="57">
        <f t="shared" si="2"/>
        <v>44344</v>
      </c>
      <c r="N53" s="56">
        <f t="shared" si="0"/>
        <v>510254</v>
      </c>
      <c r="O53" s="56">
        <f t="shared" si="1"/>
        <v>101336</v>
      </c>
    </row>
    <row r="54" spans="1:15" x14ac:dyDescent="0.55000000000000004">
      <c r="A54" s="94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414636</v>
      </c>
      <c r="I54" s="55">
        <f>IFERROR(VLOOKUP($A54, ワクチン高齢者等!$A:$G, I$4, FALSE), 0)</f>
        <v>358743</v>
      </c>
      <c r="J54" s="55">
        <f>IFERROR(VLOOKUP($A54, ワクチン高齢者等!$A:$G, J$4, FALSE), 0)</f>
        <v>15523</v>
      </c>
      <c r="K54" s="55">
        <f>IFERROR(VLOOKUP($A54, ワクチン高齢者等!$A:$G, K$4, FALSE), 0)</f>
        <v>40370</v>
      </c>
      <c r="L54" s="55">
        <f>IFERROR(VLOOKUP($A54, ワクチン高齢者等!$A:$G, L$4, FALSE), 0)</f>
        <v>0</v>
      </c>
      <c r="M54" s="57">
        <f t="shared" si="2"/>
        <v>44345</v>
      </c>
      <c r="N54" s="56">
        <f t="shared" si="0"/>
        <v>374266</v>
      </c>
      <c r="O54" s="56">
        <f t="shared" si="1"/>
        <v>40370</v>
      </c>
    </row>
    <row r="55" spans="1:15" x14ac:dyDescent="0.55000000000000004">
      <c r="A55" s="94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425696</v>
      </c>
      <c r="I55" s="55">
        <f>IFERROR(VLOOKUP($A55, ワクチン高齢者等!$A:$G, I$4, FALSE), 0)</f>
        <v>356751</v>
      </c>
      <c r="J55" s="55">
        <f>IFERROR(VLOOKUP($A55, ワクチン高齢者等!$A:$G, J$4, FALSE), 0)</f>
        <v>15925</v>
      </c>
      <c r="K55" s="55">
        <f>IFERROR(VLOOKUP($A55, ワクチン高齢者等!$A:$G, K$4, FALSE), 0)</f>
        <v>53020</v>
      </c>
      <c r="L55" s="55">
        <f>IFERROR(VLOOKUP($A55, ワクチン高齢者等!$A:$G, L$4, FALSE), 0)</f>
        <v>0</v>
      </c>
      <c r="M55" s="57">
        <f t="shared" si="2"/>
        <v>44346</v>
      </c>
      <c r="N55" s="56">
        <f t="shared" si="0"/>
        <v>372676</v>
      </c>
      <c r="O55" s="56">
        <f t="shared" si="1"/>
        <v>53020</v>
      </c>
    </row>
    <row r="56" spans="1:15" x14ac:dyDescent="0.55000000000000004">
      <c r="A56" s="94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487670</v>
      </c>
      <c r="I56" s="55">
        <f>IFERROR(VLOOKUP($A56, ワクチン高齢者等!$A:$G, I$4, FALSE), 0)</f>
        <v>403961</v>
      </c>
      <c r="J56" s="55">
        <f>IFERROR(VLOOKUP($A56, ワクチン高齢者等!$A:$G, J$4, FALSE), 0)</f>
        <v>18351</v>
      </c>
      <c r="K56" s="55">
        <f>IFERROR(VLOOKUP($A56, ワクチン高齢者等!$A:$G, K$4, FALSE), 0)</f>
        <v>65358</v>
      </c>
      <c r="L56" s="55">
        <f>IFERROR(VLOOKUP($A56, ワクチン高齢者等!$A:$G, L$4, FALSE), 0)</f>
        <v>0</v>
      </c>
      <c r="M56" s="57">
        <f t="shared" si="2"/>
        <v>44347</v>
      </c>
      <c r="N56" s="56">
        <f t="shared" si="0"/>
        <v>554317</v>
      </c>
      <c r="O56" s="56">
        <f t="shared" si="1"/>
        <v>206608</v>
      </c>
    </row>
    <row r="57" spans="1:15" x14ac:dyDescent="0.55000000000000004">
      <c r="A57" s="94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547069</v>
      </c>
      <c r="I57" s="55">
        <f>IFERROR(VLOOKUP($A57, ワクチン高齢者等!$A:$G, I$4, FALSE), 0)</f>
        <v>451363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76509</v>
      </c>
      <c r="L57" s="55">
        <f>IFERROR(VLOOKUP($A57, ワクチン高齢者等!$A:$G, L$4, FALSE), 0)</f>
        <v>0</v>
      </c>
      <c r="M57" s="57">
        <f t="shared" si="2"/>
        <v>44348</v>
      </c>
      <c r="N57" s="56">
        <f t="shared" si="0"/>
        <v>536947</v>
      </c>
      <c r="O57" s="56">
        <f t="shared" si="1"/>
        <v>169179</v>
      </c>
    </row>
    <row r="58" spans="1:15" x14ac:dyDescent="0.55000000000000004">
      <c r="A58" s="94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573971</v>
      </c>
      <c r="I58" s="55">
        <f>IFERROR(VLOOKUP($A58, ワクチン高齢者等!$A:$G, I$4, FALSE), 0)</f>
        <v>460049</v>
      </c>
      <c r="J58" s="55">
        <f>IFERROR(VLOOKUP($A58, ワクチン高齢者等!$A:$G, J$4, FALSE), 0)</f>
        <v>19689</v>
      </c>
      <c r="K58" s="55">
        <f>IFERROR(VLOOKUP($A58, ワクチン高齢者等!$A:$G, K$4, FALSE), 0)</f>
        <v>94233</v>
      </c>
      <c r="L58" s="55">
        <f>IFERROR(VLOOKUP($A58, ワクチン高齢者等!$A:$G, L$4, FALSE), 0)</f>
        <v>0</v>
      </c>
      <c r="M58" s="57">
        <f t="shared" si="2"/>
        <v>44349</v>
      </c>
      <c r="N58" s="56">
        <f t="shared" si="0"/>
        <v>551194</v>
      </c>
      <c r="O58" s="56">
        <f t="shared" si="1"/>
        <v>181903</v>
      </c>
    </row>
    <row r="59" spans="1:15" x14ac:dyDescent="0.55000000000000004">
      <c r="A59" s="94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563275</v>
      </c>
      <c r="I59" s="55">
        <f>IFERROR(VLOOKUP($A59, ワクチン高齢者等!$A:$G, I$4, FALSE), 0)</f>
        <v>455050</v>
      </c>
      <c r="J59" s="55">
        <f>IFERROR(VLOOKUP($A59, ワクチン高齢者等!$A:$G, J$4, FALSE), 0)</f>
        <v>19992</v>
      </c>
      <c r="K59" s="55">
        <f>IFERROR(VLOOKUP($A59, ワクチン高齢者等!$A:$G, K$4, FALSE), 0)</f>
        <v>88233</v>
      </c>
      <c r="L59" s="55">
        <f>IFERROR(VLOOKUP($A59, ワクチン高齢者等!$A:$G, L$4, FALSE), 0)</f>
        <v>0</v>
      </c>
      <c r="M59" s="57">
        <f t="shared" si="2"/>
        <v>44350</v>
      </c>
      <c r="N59" s="56">
        <f t="shared" si="0"/>
        <v>534808</v>
      </c>
      <c r="O59" s="56">
        <f t="shared" si="1"/>
        <v>171624</v>
      </c>
    </row>
    <row r="60" spans="1:15" x14ac:dyDescent="0.55000000000000004">
      <c r="A60" s="94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528350</v>
      </c>
      <c r="I60" s="55">
        <f>IFERROR(VLOOKUP($A60, ワクチン高齢者等!$A:$G, I$4, FALSE), 0)</f>
        <v>430016</v>
      </c>
      <c r="J60" s="55">
        <f>IFERROR(VLOOKUP($A60, ワクチン高齢者等!$A:$G, J$4, FALSE), 0)</f>
        <v>20188</v>
      </c>
      <c r="K60" s="55">
        <f>IFERROR(VLOOKUP($A60, ワクチン高齢者等!$A:$G, K$4, FALSE), 0)</f>
        <v>78146</v>
      </c>
      <c r="L60" s="55">
        <f>IFERROR(VLOOKUP($A60, ワクチン高齢者等!$A:$G, L$4, FALSE), 0)</f>
        <v>0</v>
      </c>
      <c r="M60" s="57">
        <f t="shared" si="2"/>
        <v>44351</v>
      </c>
      <c r="N60" s="56">
        <f t="shared" si="0"/>
        <v>513767</v>
      </c>
      <c r="O60" s="56">
        <f t="shared" si="1"/>
        <v>173786</v>
      </c>
    </row>
    <row r="61" spans="1:15" x14ac:dyDescent="0.55000000000000004">
      <c r="A61" s="94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494778</v>
      </c>
      <c r="I61" s="55">
        <f>IFERROR(VLOOKUP($A61, ワクチン高齢者等!$A:$G, I$4, FALSE), 0)</f>
        <v>391647</v>
      </c>
      <c r="J61" s="55">
        <f>IFERROR(VLOOKUP($A61, ワクチン高齢者等!$A:$G, J$4, FALSE), 0)</f>
        <v>20369</v>
      </c>
      <c r="K61" s="55">
        <f>IFERROR(VLOOKUP($A61, ワクチン高齢者等!$A:$G, K$4, FALSE), 0)</f>
        <v>82762</v>
      </c>
      <c r="L61" s="55">
        <f>IFERROR(VLOOKUP($A61, ワクチン高齢者等!$A:$G, L$4, FALSE), 0)</f>
        <v>0</v>
      </c>
      <c r="M61" s="57">
        <f t="shared" si="2"/>
        <v>44352</v>
      </c>
      <c r="N61" s="56">
        <f t="shared" si="0"/>
        <v>412016</v>
      </c>
      <c r="O61" s="56">
        <f t="shared" si="1"/>
        <v>82762</v>
      </c>
    </row>
    <row r="62" spans="1:15" x14ac:dyDescent="0.55000000000000004">
      <c r="A62" s="94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467000</v>
      </c>
      <c r="I62" s="55">
        <f>IFERROR(VLOOKUP($A62, ワクチン高齢者等!$A:$G, I$4, FALSE), 0)</f>
        <v>323693</v>
      </c>
      <c r="J62" s="55">
        <f>IFERROR(VLOOKUP($A62, ワクチン高齢者等!$A:$G, J$4, FALSE), 0)</f>
        <v>22715</v>
      </c>
      <c r="K62" s="55">
        <f>IFERROR(VLOOKUP($A62, ワクチン高齢者等!$A:$G, K$4, FALSE), 0)</f>
        <v>120592</v>
      </c>
      <c r="L62" s="55">
        <f>IFERROR(VLOOKUP($A62, ワクチン高齢者等!$A:$G, L$4, FALSE), 0)</f>
        <v>0</v>
      </c>
      <c r="M62" s="57">
        <f t="shared" si="2"/>
        <v>44353</v>
      </c>
      <c r="N62" s="56">
        <f t="shared" si="0"/>
        <v>346408</v>
      </c>
      <c r="O62" s="56">
        <f t="shared" si="1"/>
        <v>120592</v>
      </c>
    </row>
    <row r="63" spans="1:15" x14ac:dyDescent="0.55000000000000004">
      <c r="A63" s="94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546155</v>
      </c>
      <c r="I63" s="55">
        <f>IFERROR(VLOOKUP($A63, ワクチン高齢者等!$A:$G, I$4, FALSE), 0)</f>
        <v>394456</v>
      </c>
      <c r="J63" s="55">
        <f>IFERROR(VLOOKUP($A63, ワクチン高齢者等!$A:$G, J$4, FALSE), 0)</f>
        <v>28812</v>
      </c>
      <c r="K63" s="55">
        <f>IFERROR(VLOOKUP($A63, ワクチン高齢者等!$A:$G, K$4, FALSE), 0)</f>
        <v>122887</v>
      </c>
      <c r="L63" s="55">
        <f>IFERROR(VLOOKUP($A63, ワクチン高齢者等!$A:$G, L$4, FALSE), 0)</f>
        <v>0</v>
      </c>
      <c r="M63" s="57">
        <f t="shared" si="2"/>
        <v>44354</v>
      </c>
      <c r="N63" s="56">
        <f t="shared" si="0"/>
        <v>529849</v>
      </c>
      <c r="O63" s="56">
        <f t="shared" si="1"/>
        <v>255643</v>
      </c>
    </row>
    <row r="64" spans="1:15" x14ac:dyDescent="0.55000000000000004">
      <c r="A64" s="94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570345</v>
      </c>
      <c r="I64" s="55">
        <f>IFERROR(VLOOKUP($A64, ワクチン高齢者等!$A:$G, I$4, FALSE), 0)</f>
        <v>402715</v>
      </c>
      <c r="J64" s="55">
        <f>IFERROR(VLOOKUP($A64, ワクチン高齢者等!$A:$G, J$4, FALSE), 0)</f>
        <v>29114</v>
      </c>
      <c r="K64" s="55">
        <f>IFERROR(VLOOKUP($A64, ワクチン高齢者等!$A:$G, K$4, FALSE), 0)</f>
        <v>138516</v>
      </c>
      <c r="L64" s="55">
        <f>IFERROR(VLOOKUP($A64, ワクチン高齢者等!$A:$G, L$4, FALSE), 0)</f>
        <v>0</v>
      </c>
      <c r="M64" s="57">
        <f t="shared" si="2"/>
        <v>44355</v>
      </c>
      <c r="N64" s="56">
        <f t="shared" si="0"/>
        <v>504508</v>
      </c>
      <c r="O64" s="56">
        <f t="shared" si="1"/>
        <v>227759</v>
      </c>
    </row>
    <row r="65" spans="1:15" x14ac:dyDescent="0.55000000000000004">
      <c r="A65" s="94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474484</v>
      </c>
      <c r="I65" s="55">
        <f>IFERROR(VLOOKUP($A65, ワクチン高齢者等!$A:$G, I$4, FALSE), 0)</f>
        <v>316673</v>
      </c>
      <c r="J65" s="55">
        <f>IFERROR(VLOOKUP($A65, ワクチン高齢者等!$A:$G, J$4, FALSE), 0)</f>
        <v>26351</v>
      </c>
      <c r="K65" s="55">
        <f>IFERROR(VLOOKUP($A65, ワクチン高齢者等!$A:$G, K$4, FALSE), 0)</f>
        <v>131460</v>
      </c>
      <c r="L65" s="55">
        <f>IFERROR(VLOOKUP($A65, ワクチン高齢者等!$A:$G, L$4, FALSE), 0)</f>
        <v>0</v>
      </c>
      <c r="M65" s="57">
        <f t="shared" si="2"/>
        <v>44356</v>
      </c>
      <c r="N65" s="56">
        <f t="shared" si="0"/>
        <v>411765</v>
      </c>
      <c r="O65" s="56">
        <f t="shared" si="1"/>
        <v>230103</v>
      </c>
    </row>
    <row r="66" spans="1:15" x14ac:dyDescent="0.55000000000000004">
      <c r="A66" s="94">
        <v>44357</v>
      </c>
      <c r="B66" s="54" t="str">
        <f>IFERROR(VLOOKUP($A66, ワクチン医療従事者等!$A:$J, $B$4, FALSE), TEXT(A66, "aaa"))</f>
        <v>木</v>
      </c>
      <c r="C66" s="54">
        <f>IFERROR(VLOOKUP($A66, ワクチン医療従事者等!$A:$J, $C$4, FALSE), 0)</f>
        <v>0</v>
      </c>
      <c r="D66" s="54">
        <f>IFERROR(VLOOKUP($A66, ワクチン医療従事者等!$A:$J, $D$4, FALSE), 0)</f>
        <v>0</v>
      </c>
      <c r="E66" s="54">
        <f>IFERROR(VLOOKUP($A66, ワクチン医療従事者等!$A:$J, $E$4, FALSE), 0)</f>
        <v>0</v>
      </c>
      <c r="F66" s="54">
        <f>IFERROR(VLOOKUP($A66, ワクチン医療従事者等!$A:$J, $F$4, FALSE), 0)</f>
        <v>0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0</v>
      </c>
      <c r="I66" s="55">
        <f>IFERROR(VLOOKUP($A66, ワクチン高齢者等!$A:$G, I$4, FALSE), 0)</f>
        <v>0</v>
      </c>
      <c r="J66" s="55">
        <f>IFERROR(VLOOKUP($A66, ワクチン高齢者等!$A:$G, J$4, FALSE), 0)</f>
        <v>0</v>
      </c>
      <c r="K66" s="55">
        <f>IFERROR(VLOOKUP($A66, ワクチン高齢者等!$A:$G, K$4, FALSE), 0)</f>
        <v>0</v>
      </c>
      <c r="L66" s="55">
        <f>IFERROR(VLOOKUP($A66, ワクチン高齢者等!$A:$G, L$4, FALSE), 0)</f>
        <v>0</v>
      </c>
      <c r="M66" s="57">
        <f t="shared" si="2"/>
        <v>44357</v>
      </c>
      <c r="N66" s="56">
        <f t="shared" si="0"/>
        <v>0</v>
      </c>
      <c r="O66" s="56">
        <f t="shared" si="1"/>
        <v>0</v>
      </c>
    </row>
    <row r="67" spans="1:15" x14ac:dyDescent="0.55000000000000004">
      <c r="A67" s="94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2"/>
        <v>44358</v>
      </c>
      <c r="N67" s="56">
        <f t="shared" si="0"/>
        <v>0</v>
      </c>
      <c r="O67" s="56">
        <f t="shared" si="1"/>
        <v>0</v>
      </c>
    </row>
    <row r="68" spans="1:15" x14ac:dyDescent="0.55000000000000004">
      <c r="A68" s="94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2"/>
        <v>44359</v>
      </c>
      <c r="N68" s="56">
        <f t="shared" si="0"/>
        <v>0</v>
      </c>
      <c r="O68" s="56">
        <f t="shared" si="1"/>
        <v>0</v>
      </c>
    </row>
    <row r="69" spans="1:15" x14ac:dyDescent="0.55000000000000004">
      <c r="A69" s="94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2"/>
        <v>44360</v>
      </c>
      <c r="N69" s="56">
        <f t="shared" si="0"/>
        <v>0</v>
      </c>
      <c r="O69" s="56">
        <f t="shared" si="1"/>
        <v>0</v>
      </c>
    </row>
    <row r="70" spans="1:15" x14ac:dyDescent="0.55000000000000004">
      <c r="A70" s="94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2"/>
        <v>44361</v>
      </c>
      <c r="N70" s="56">
        <f t="shared" si="0"/>
        <v>0</v>
      </c>
      <c r="O70" s="56">
        <f t="shared" si="1"/>
        <v>0</v>
      </c>
    </row>
    <row r="71" spans="1:15" x14ac:dyDescent="0.55000000000000004">
      <c r="A71" s="94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2"/>
        <v>44362</v>
      </c>
      <c r="N71" s="56">
        <f t="shared" ref="N71:N134" si="3">IF($A71="", "", D71+E71+I71+J71)</f>
        <v>0</v>
      </c>
      <c r="O71" s="56">
        <f t="shared" ref="O71:O134" si="4">IF($A71="", "", F71+G71+K71+L71)</f>
        <v>0</v>
      </c>
    </row>
    <row r="72" spans="1:15" x14ac:dyDescent="0.55000000000000004">
      <c r="A72" s="94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5">A72</f>
        <v>44363</v>
      </c>
      <c r="N72" s="56">
        <f t="shared" si="3"/>
        <v>0</v>
      </c>
      <c r="O72" s="56">
        <f t="shared" si="4"/>
        <v>0</v>
      </c>
    </row>
    <row r="73" spans="1:15" x14ac:dyDescent="0.55000000000000004">
      <c r="A73" s="94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5"/>
        <v>44364</v>
      </c>
      <c r="N73" s="56">
        <f t="shared" si="3"/>
        <v>0</v>
      </c>
      <c r="O73" s="56">
        <f t="shared" si="4"/>
        <v>0</v>
      </c>
    </row>
    <row r="74" spans="1:15" x14ac:dyDescent="0.55000000000000004">
      <c r="A74" s="94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5"/>
        <v>44365</v>
      </c>
      <c r="N74" s="56">
        <f t="shared" si="3"/>
        <v>0</v>
      </c>
      <c r="O74" s="56">
        <f t="shared" si="4"/>
        <v>0</v>
      </c>
    </row>
    <row r="75" spans="1:15" x14ac:dyDescent="0.55000000000000004">
      <c r="A75" s="94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5"/>
        <v>44366</v>
      </c>
      <c r="N75" s="56">
        <f t="shared" si="3"/>
        <v>0</v>
      </c>
      <c r="O75" s="56">
        <f t="shared" si="4"/>
        <v>0</v>
      </c>
    </row>
    <row r="76" spans="1:15" x14ac:dyDescent="0.55000000000000004">
      <c r="A76" s="94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5"/>
        <v>44367</v>
      </c>
      <c r="N76" s="56">
        <f t="shared" si="3"/>
        <v>0</v>
      </c>
      <c r="O76" s="56">
        <f t="shared" si="4"/>
        <v>0</v>
      </c>
    </row>
    <row r="77" spans="1:15" x14ac:dyDescent="0.55000000000000004">
      <c r="A77" s="94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5"/>
        <v>44368</v>
      </c>
      <c r="N77" s="56">
        <f t="shared" si="3"/>
        <v>0</v>
      </c>
      <c r="O77" s="56">
        <f t="shared" si="4"/>
        <v>0</v>
      </c>
    </row>
    <row r="78" spans="1:15" x14ac:dyDescent="0.55000000000000004">
      <c r="A78" s="94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94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94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94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94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94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94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94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94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94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94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94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94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94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94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94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94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94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94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94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94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94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94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94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94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94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94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94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94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94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94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94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94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94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94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94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94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94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94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94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94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94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94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94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94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94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94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94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94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94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94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94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94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94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94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94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94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94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94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94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94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94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94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94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94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94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94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94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94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94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94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94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94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94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94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94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94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94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94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94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94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94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94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94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94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94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94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94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94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94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94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94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94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94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94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94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94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94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94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94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94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94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94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94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94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94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94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94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94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94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94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94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94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94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94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94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94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94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94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94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94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94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94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94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94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94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94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94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94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94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94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94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94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94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94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94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94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94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94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94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94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94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94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94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94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94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94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94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94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94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94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94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94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94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94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94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94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94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94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94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94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94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94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94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94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94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94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94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94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94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94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94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94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94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94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94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94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94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94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94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94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94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94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94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94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94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94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94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94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94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94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94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94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44357</v>
      </c>
      <c r="B3" s="26" t="s">
        <v>153</v>
      </c>
      <c r="C3" s="26">
        <f>IF(D21="", "", D21)</f>
        <v>764784</v>
      </c>
      <c r="D3" s="26">
        <f>IF(C21="", "", C21)</f>
        <v>14451972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35268</v>
      </c>
      <c r="I3" s="26" t="str">
        <f t="shared" si="1"/>
        <v/>
      </c>
      <c r="J3" s="26">
        <f t="shared" si="1"/>
        <v>1015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714925</v>
      </c>
      <c r="N3" s="26">
        <f t="shared" si="2"/>
        <v>13837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44357</v>
      </c>
      <c r="B4" s="26" t="s">
        <v>154</v>
      </c>
      <c r="C4" s="26">
        <f>IF(D22="", "", D22)</f>
        <v>3009</v>
      </c>
      <c r="D4" s="26">
        <f>IF(C22="", "", C22)</f>
        <v>718466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2942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10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1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14451972</v>
      </c>
      <c r="D12" s="49">
        <v>764784</v>
      </c>
      <c r="E12" s="49">
        <v>35268</v>
      </c>
      <c r="F12" s="49">
        <v>1015</v>
      </c>
      <c r="G12" s="49">
        <v>714925</v>
      </c>
      <c r="H12" s="49">
        <v>13837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718466</v>
      </c>
      <c r="D13" s="49">
        <v>3009</v>
      </c>
      <c r="E13" s="49">
        <v>63</v>
      </c>
      <c r="F13" s="49">
        <v>0</v>
      </c>
      <c r="G13" s="49">
        <v>2942</v>
      </c>
      <c r="H13" s="49">
        <v>4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15171267</v>
      </c>
      <c r="D15" s="48">
        <f t="shared" si="3"/>
        <v>767808</v>
      </c>
      <c r="E15" s="48">
        <f t="shared" si="3"/>
        <v>35331</v>
      </c>
      <c r="F15" s="48">
        <f t="shared" si="3"/>
        <v>1015</v>
      </c>
      <c r="G15" s="48">
        <f t="shared" si="3"/>
        <v>717882</v>
      </c>
      <c r="H15" s="48">
        <f t="shared" si="3"/>
        <v>13841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1"/>
      <c r="E18" s="107" t="s">
        <v>169</v>
      </c>
      <c r="F18" s="111"/>
      <c r="G18" s="111"/>
      <c r="H18" s="107" t="s">
        <v>170</v>
      </c>
      <c r="I18" s="111"/>
      <c r="J18" s="111"/>
      <c r="K18" s="111"/>
      <c r="L18" s="111"/>
      <c r="M18" s="111"/>
      <c r="N18" s="111"/>
      <c r="O18" s="111"/>
      <c r="P18" s="111"/>
    </row>
    <row r="19" spans="1:16" x14ac:dyDescent="0.55000000000000004">
      <c r="C19" s="111"/>
      <c r="D19" s="111"/>
      <c r="E19" s="111"/>
      <c r="F19" s="111"/>
      <c r="G19" s="111"/>
      <c r="H19" s="107" t="s">
        <v>158</v>
      </c>
      <c r="I19" s="111"/>
      <c r="J19" s="111"/>
      <c r="K19" s="111"/>
      <c r="L19" s="111"/>
      <c r="M19" s="111"/>
      <c r="N19" s="111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1"/>
      <c r="P20" s="111"/>
    </row>
    <row r="21" spans="1:16" x14ac:dyDescent="0.55000000000000004">
      <c r="B21" s="26" t="s">
        <v>166</v>
      </c>
      <c r="C21" s="28">
        <f t="shared" ref="C21:D23" si="4">C12</f>
        <v>14451972</v>
      </c>
      <c r="D21" s="28">
        <f t="shared" si="4"/>
        <v>764784</v>
      </c>
      <c r="E21" s="3"/>
      <c r="F21" s="3"/>
      <c r="G21" s="3"/>
      <c r="H21" s="3"/>
      <c r="I21" s="28">
        <f>E12</f>
        <v>35268</v>
      </c>
      <c r="J21" s="3"/>
      <c r="K21" s="28">
        <f>F12</f>
        <v>1015</v>
      </c>
      <c r="L21" s="3"/>
      <c r="M21" s="3"/>
      <c r="N21" s="16">
        <f>G21</f>
        <v>0</v>
      </c>
      <c r="O21" s="28">
        <f t="shared" ref="O21:P23" si="5">G12</f>
        <v>714925</v>
      </c>
      <c r="P21" s="28">
        <f t="shared" si="5"/>
        <v>13837</v>
      </c>
    </row>
    <row r="22" spans="1:16" x14ac:dyDescent="0.55000000000000004">
      <c r="B22" s="26" t="s">
        <v>167</v>
      </c>
      <c r="C22" s="28">
        <f t="shared" si="4"/>
        <v>718466</v>
      </c>
      <c r="D22" s="28">
        <f t="shared" si="4"/>
        <v>3009</v>
      </c>
      <c r="E22" s="3"/>
      <c r="F22" s="3"/>
      <c r="G22" s="3"/>
      <c r="H22" s="3"/>
      <c r="I22" s="28">
        <f>E13</f>
        <v>63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2942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15171267</v>
      </c>
      <c r="D24" s="26">
        <f t="shared" si="6"/>
        <v>767808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35331</v>
      </c>
      <c r="J24" s="26">
        <f t="shared" si="6"/>
        <v>0</v>
      </c>
      <c r="K24" s="26">
        <f t="shared" si="6"/>
        <v>1015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717882</v>
      </c>
      <c r="P24" s="26">
        <f t="shared" si="6"/>
        <v>13841</v>
      </c>
    </row>
    <row r="26" spans="1:16" x14ac:dyDescent="0.55000000000000004">
      <c r="F26" s="107" t="s">
        <v>278</v>
      </c>
      <c r="G26" s="111"/>
      <c r="H26" s="111"/>
      <c r="I26" s="111"/>
      <c r="J26" s="111"/>
      <c r="K26" s="111"/>
    </row>
    <row r="27" spans="1:16" x14ac:dyDescent="0.55000000000000004">
      <c r="E27" s="26" t="s">
        <v>291</v>
      </c>
      <c r="F27" s="110" t="s">
        <v>280</v>
      </c>
      <c r="G27" s="110"/>
      <c r="H27" s="110"/>
      <c r="I27" s="110"/>
      <c r="J27" s="110"/>
      <c r="K27" s="110"/>
      <c r="L27" s="110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0" t="s">
        <v>281</v>
      </c>
      <c r="G30" s="110"/>
      <c r="H30" s="110"/>
      <c r="I30" s="110"/>
      <c r="J30" s="110"/>
      <c r="K30" s="110"/>
      <c r="L30" s="110"/>
      <c r="M30" s="110"/>
      <c r="N30" s="110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3"/>
      <c r="E1" s="113"/>
      <c r="F1" s="113"/>
      <c r="G1" s="113"/>
      <c r="H1" s="113"/>
      <c r="I1" s="11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9</v>
      </c>
      <c r="D2" s="112" t="s">
        <v>178</v>
      </c>
      <c r="E2" s="113"/>
      <c r="F2" s="113"/>
      <c r="G2" s="113"/>
      <c r="H2" s="113"/>
      <c r="I2" s="11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44356</v>
      </c>
      <c r="C5" s="30" t="s">
        <v>7</v>
      </c>
      <c r="D5" s="40">
        <f>IFERROR(INT(TRIM(SUBSTITUTE(VLOOKUP($A5&amp;"*",各都道府県の状況!$A:$I,D$3,FALSE), "※5", ""))), "")</f>
        <v>39938</v>
      </c>
      <c r="E5" s="40">
        <f>IFERROR(INT(TRIM(SUBSTITUTE(VLOOKUP($A5&amp;"*",各都道府県の状況!$A:$I,E$3,FALSE), "※5", ""))), "")</f>
        <v>718749</v>
      </c>
      <c r="F5" s="40">
        <f>IFERROR(INT(TRIM(SUBSTITUTE(VLOOKUP($A5&amp;"*",各都道府県の状況!$A:$I,F$3,FALSE), "※5", ""))), "")</f>
        <v>33581</v>
      </c>
      <c r="G5" s="40">
        <f>IFERROR(INT(TRIM(SUBSTITUTE(VLOOKUP($A5&amp;"*",各都道府県の状況!$A:$I,G$3,FALSE), "※5", ""))), "")</f>
        <v>1241</v>
      </c>
      <c r="H5" s="40">
        <f>IFERROR(INT(TRIM(SUBSTITUTE(VLOOKUP($A5&amp;"*",各都道府県の状況!$A:$I,H$3,FALSE), "※5", ""))), "")</f>
        <v>5531</v>
      </c>
      <c r="I5" s="40">
        <f>IFERROR(INT(TRIM(SUBSTITUTE(VLOOKUP($A5&amp;"*",各都道府県の状況!$A:$I,I$3,FALSE), "※5", ""))), "")</f>
        <v>36</v>
      </c>
      <c r="J5" s="2"/>
    </row>
    <row r="6" spans="1:10" x14ac:dyDescent="0.55000000000000004">
      <c r="A6" s="12" t="s">
        <v>182</v>
      </c>
      <c r="B6" s="13">
        <f t="shared" si="0"/>
        <v>44356</v>
      </c>
      <c r="C6" s="30" t="s">
        <v>11</v>
      </c>
      <c r="D6" s="40">
        <f>IFERROR(INT(TRIM(SUBSTITUTE(VLOOKUP($A6&amp;"*",各都道府県の状況!$A:$I,D$3,FALSE), "※5", ""))), "")</f>
        <v>2440</v>
      </c>
      <c r="E6" s="40">
        <f>IFERROR(INT(TRIM(SUBSTITUTE(VLOOKUP($A6&amp;"*",各都道府県の状況!$A:$I,E$3,FALSE), "※5", ""))), "")</f>
        <v>47283</v>
      </c>
      <c r="F6" s="40">
        <f>IFERROR(INT(TRIM(SUBSTITUTE(VLOOKUP($A6&amp;"*",各都道府県の状況!$A:$I,F$3,FALSE), "※5", ""))), "")</f>
        <v>2287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123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44356</v>
      </c>
      <c r="C7" s="30" t="s">
        <v>12</v>
      </c>
      <c r="D7" s="40">
        <f>IFERROR(INT(TRIM(SUBSTITUTE(VLOOKUP($A7&amp;"*",各都道府県の状況!$A:$I,D$3,FALSE), "※5", ""))), "")</f>
        <v>1534</v>
      </c>
      <c r="E7" s="40">
        <f>IFERROR(INT(TRIM(SUBSTITUTE(VLOOKUP($A7&amp;"*",各都道府県の状況!$A:$I,E$3,FALSE), "※5", ""))), "")</f>
        <v>78252</v>
      </c>
      <c r="F7" s="40">
        <f>IFERROR(INT(TRIM(SUBSTITUTE(VLOOKUP($A7&amp;"*",各都道府県の状況!$A:$I,F$3,FALSE), "※5", ""))), "")</f>
        <v>1395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93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44356</v>
      </c>
      <c r="C8" s="30" t="s">
        <v>13</v>
      </c>
      <c r="D8" s="40">
        <f>IFERROR(INT(TRIM(SUBSTITUTE(VLOOKUP($A8&amp;"*",各都道府県の状況!$A:$I,D$3,FALSE), "※5", ""))), "")</f>
        <v>8995</v>
      </c>
      <c r="E8" s="40">
        <f>IFERROR(INT(TRIM(SUBSTITUTE(VLOOKUP($A8&amp;"*",各都道府県の状況!$A:$I,E$3,FALSE), "※5", ""))), "")</f>
        <v>149356</v>
      </c>
      <c r="F8" s="40">
        <f>IFERROR(INT(TRIM(SUBSTITUTE(VLOOKUP($A8&amp;"*",各都道府県の状況!$A:$I,F$3,FALSE), "※5", ""))), "")</f>
        <v>8742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163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44356</v>
      </c>
      <c r="C9" s="30" t="s">
        <v>14</v>
      </c>
      <c r="D9" s="40">
        <f>IFERROR(INT(TRIM(SUBSTITUTE(VLOOKUP($A9&amp;"*",各都道府県の状況!$A:$I,D$3,FALSE), "※5", ""))), "")</f>
        <v>761</v>
      </c>
      <c r="E9" s="40">
        <f>IFERROR(INT(TRIM(SUBSTITUTE(VLOOKUP($A9&amp;"*",各都道府県の状況!$A:$I,E$3,FALSE), "※5", ""))), "")</f>
        <v>14012</v>
      </c>
      <c r="F9" s="40">
        <f>IFERROR(INT(TRIM(SUBSTITUTE(VLOOKUP($A9&amp;"*",各都道府県の状況!$A:$I,F$3,FALSE), "※5", ""))), "")</f>
        <v>724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19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44356</v>
      </c>
      <c r="C10" s="30" t="s">
        <v>15</v>
      </c>
      <c r="D10" s="40">
        <f>IFERROR(INT(TRIM(SUBSTITUTE(VLOOKUP($A10&amp;"*",各都道府県の状況!$A:$I,D$3,FALSE), "※5", ""))), "")</f>
        <v>2000</v>
      </c>
      <c r="E10" s="40">
        <f>IFERROR(INT(TRIM(SUBSTITUTE(VLOOKUP($A10&amp;"*",各都道府県の状況!$A:$I,E$3,FALSE), "※5", ""))), "")</f>
        <v>61630</v>
      </c>
      <c r="F10" s="40">
        <f>IFERROR(INT(TRIM(SUBSTITUTE(VLOOKUP($A10&amp;"*",各都道府県の状況!$A:$I,F$3,FALSE), "※5", ""))), "")</f>
        <v>1884</v>
      </c>
      <c r="G10" s="40">
        <f>IFERROR(INT(TRIM(SUBSTITUTE(VLOOKUP($A10&amp;"*",各都道府県の状況!$A:$I,G$3,FALSE), "※5", ""))), "")</f>
        <v>46</v>
      </c>
      <c r="H10" s="40">
        <f>IFERROR(INT(TRIM(SUBSTITUTE(VLOOKUP($A10&amp;"*",各都道府県の状況!$A:$I,H$3,FALSE), "※5", ""))), "")</f>
        <v>70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44356</v>
      </c>
      <c r="C11" s="30" t="s">
        <v>16</v>
      </c>
      <c r="D11" s="40">
        <f>IFERROR(INT(TRIM(SUBSTITUTE(VLOOKUP($A11&amp;"*",各都道府県の状況!$A:$I,D$3,FALSE), "※5", ""))), "")</f>
        <v>4677</v>
      </c>
      <c r="E11" s="40">
        <f>IFERROR(INT(TRIM(SUBSTITUTE(VLOOKUP($A11&amp;"*",各都道府県の状況!$A:$I,E$3,FALSE), "※5", ""))), "")</f>
        <v>254816</v>
      </c>
      <c r="F11" s="40">
        <f>IFERROR(INT(TRIM(SUBSTITUTE(VLOOKUP($A11&amp;"*",各都道府県の状況!$A:$I,F$3,FALSE), "※5", ""))), "")</f>
        <v>4374</v>
      </c>
      <c r="G11" s="40">
        <f>IFERROR(INT(TRIM(SUBSTITUTE(VLOOKUP($A11&amp;"*",各都道府県の状況!$A:$I,G$3,FALSE), "※5", ""))), "")</f>
        <v>155</v>
      </c>
      <c r="H11" s="40">
        <f>IFERROR(INT(TRIM(SUBSTITUTE(VLOOKUP($A11&amp;"*",各都道府県の状況!$A:$I,H$3,FALSE), "※5", ""))), "")</f>
        <v>148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44356</v>
      </c>
      <c r="C12" s="30" t="s">
        <v>17</v>
      </c>
      <c r="D12" s="40">
        <f>IFERROR(INT(TRIM(SUBSTITUTE(VLOOKUP($A12&amp;"*",各都道府県の状況!$A:$I,D$3,FALSE), "※5", ""))), "")</f>
        <v>9987</v>
      </c>
      <c r="E12" s="40">
        <f>IFERROR(INT(TRIM(SUBSTITUTE(VLOOKUP($A12&amp;"*",各都道府県の状況!$A:$I,E$3,FALSE), "※5", ""))), "")</f>
        <v>32877</v>
      </c>
      <c r="F12" s="40">
        <f>IFERROR(INT(TRIM(SUBSTITUTE(VLOOKUP($A12&amp;"*",各都道府県の状況!$A:$I,F$3,FALSE), "※5", ""))), "")</f>
        <v>9548</v>
      </c>
      <c r="G12" s="40">
        <f>IFERROR(INT(TRIM(SUBSTITUTE(VLOOKUP($A12&amp;"*",各都道府県の状況!$A:$I,G$3,FALSE), "※5", ""))), "")</f>
        <v>157</v>
      </c>
      <c r="H12" s="40">
        <f>IFERROR(INT(TRIM(SUBSTITUTE(VLOOKUP($A12&amp;"*",各都道府県の状況!$A:$I,H$3,FALSE), "※5", ""))), "")</f>
        <v>282</v>
      </c>
      <c r="I12" s="40">
        <f>IFERROR(INT(TRIM(SUBSTITUTE(VLOOKUP($A12&amp;"*",各都道府県の状況!$A:$I,I$3,FALSE), "※5", ""))), "")</f>
        <v>9</v>
      </c>
    </row>
    <row r="13" spans="1:10" x14ac:dyDescent="0.55000000000000004">
      <c r="A13" s="12" t="s">
        <v>189</v>
      </c>
      <c r="B13" s="13">
        <f t="shared" si="0"/>
        <v>44356</v>
      </c>
      <c r="C13" s="30" t="s">
        <v>18</v>
      </c>
      <c r="D13" s="40">
        <f>IFERROR(INT(TRIM(SUBSTITUTE(VLOOKUP($A13&amp;"*",各都道府県の状況!$A:$I,D$3,FALSE), "※5", ""))), "")</f>
        <v>6571</v>
      </c>
      <c r="E13" s="40">
        <f>IFERROR(INT(TRIM(SUBSTITUTE(VLOOKUP($A13&amp;"*",各都道府県の状況!$A:$I,E$3,FALSE), "※5", ""))), "")</f>
        <v>269971</v>
      </c>
      <c r="F13" s="40">
        <f>IFERROR(INT(TRIM(SUBSTITUTE(VLOOKUP($A13&amp;"*",各都道府県の状況!$A:$I,F$3,FALSE), "※5", ""))), "")</f>
        <v>6247</v>
      </c>
      <c r="G13" s="40">
        <f>IFERROR(INT(TRIM(SUBSTITUTE(VLOOKUP($A13&amp;"*",各都道府県の状況!$A:$I,G$3,FALSE), "※5", ""))), "")</f>
        <v>80</v>
      </c>
      <c r="H13" s="40">
        <f>IFERROR(INT(TRIM(SUBSTITUTE(VLOOKUP($A13&amp;"*",各都道府県の状況!$A:$I,H$3,FALSE), "※5", ""))), "")</f>
        <v>244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44356</v>
      </c>
      <c r="C14" s="30" t="s">
        <v>19</v>
      </c>
      <c r="D14" s="40">
        <f>IFERROR(INT(TRIM(SUBSTITUTE(VLOOKUP($A14&amp;"*",各都道府県の状況!$A:$I,D$3,FALSE), "※5", ""))), "")</f>
        <v>7951</v>
      </c>
      <c r="E14" s="40">
        <f>IFERROR(INT(TRIM(SUBSTITUTE(VLOOKUP($A14&amp;"*",各都道府県の状況!$A:$I,E$3,FALSE), "※5", ""))), "")</f>
        <v>180909</v>
      </c>
      <c r="F14" s="40">
        <f>IFERROR(INT(TRIM(SUBSTITUTE(VLOOKUP($A14&amp;"*",各都道府県の状況!$A:$I,F$3,FALSE), "※5", ""))), "")</f>
        <v>7613</v>
      </c>
      <c r="G14" s="40">
        <f>IFERROR(INT(TRIM(SUBSTITUTE(VLOOKUP($A14&amp;"*",各都道府県の状況!$A:$I,G$3,FALSE), "※5", ""))), "")</f>
        <v>146</v>
      </c>
      <c r="H14" s="40">
        <f>IFERROR(INT(TRIM(SUBSTITUTE(VLOOKUP($A14&amp;"*",各都道府県の状況!$A:$I,H$3,FALSE), "※5", ""))), "")</f>
        <v>192</v>
      </c>
      <c r="I14" s="40">
        <f>IFERROR(INT(TRIM(SUBSTITUTE(VLOOKUP($A14&amp;"*",各都道府県の状況!$A:$I,I$3,FALSE), "※5", ""))), "")</f>
        <v>12</v>
      </c>
    </row>
    <row r="15" spans="1:10" x14ac:dyDescent="0.55000000000000004">
      <c r="A15" s="12" t="s">
        <v>191</v>
      </c>
      <c r="B15" s="13">
        <f t="shared" si="0"/>
        <v>44356</v>
      </c>
      <c r="C15" s="30" t="s">
        <v>20</v>
      </c>
      <c r="D15" s="40">
        <f>IFERROR(INT(TRIM(SUBSTITUTE(VLOOKUP($A15&amp;"*",各都道府県の状況!$A:$I,D$3,FALSE), "※5", ""))), "")</f>
        <v>44695</v>
      </c>
      <c r="E15" s="40">
        <f>IFERROR(INT(TRIM(SUBSTITUTE(VLOOKUP($A15&amp;"*",各都道府県の状況!$A:$I,E$3,FALSE), "※5", ""))), "")</f>
        <v>908060</v>
      </c>
      <c r="F15" s="40">
        <f>IFERROR(INT(TRIM(SUBSTITUTE(VLOOKUP($A15&amp;"*",各都道府県の状況!$A:$I,F$3,FALSE), "※5", ""))), "")</f>
        <v>42656</v>
      </c>
      <c r="G15" s="40">
        <f>IFERROR(INT(TRIM(SUBSTITUTE(VLOOKUP($A15&amp;"*",各都道府県の状況!$A:$I,G$3,FALSE), "※5", ""))), "")</f>
        <v>807</v>
      </c>
      <c r="H15" s="40">
        <f>IFERROR(INT(TRIM(SUBSTITUTE(VLOOKUP($A15&amp;"*",各都道府県の状況!$A:$I,H$3,FALSE), "※5", ""))), "")</f>
        <v>1232</v>
      </c>
      <c r="I15" s="40">
        <f>IFERROR(INT(TRIM(SUBSTITUTE(VLOOKUP($A15&amp;"*",各都道府県の状況!$A:$I,I$3,FALSE), "※5", ""))), "")</f>
        <v>39</v>
      </c>
    </row>
    <row r="16" spans="1:10" x14ac:dyDescent="0.55000000000000004">
      <c r="A16" s="12" t="s">
        <v>192</v>
      </c>
      <c r="B16" s="13">
        <f t="shared" si="0"/>
        <v>44356</v>
      </c>
      <c r="C16" s="30" t="s">
        <v>21</v>
      </c>
      <c r="D16" s="40">
        <f>IFERROR(INT(TRIM(SUBSTITUTE(VLOOKUP($A16&amp;"*",各都道府県の状況!$A:$I,D$3,FALSE), "※5", ""))), "")</f>
        <v>38005</v>
      </c>
      <c r="E16" s="40">
        <f>IFERROR(INT(TRIM(SUBSTITUTE(VLOOKUP($A16&amp;"*",各都道府県の状況!$A:$I,E$3,FALSE), "※5", ""))), "")</f>
        <v>634413</v>
      </c>
      <c r="F16" s="40">
        <f>IFERROR(INT(TRIM(SUBSTITUTE(VLOOKUP($A16&amp;"*",各都道府県の状況!$A:$I,F$3,FALSE), "※5", ""))), "")</f>
        <v>36389</v>
      </c>
      <c r="G16" s="40">
        <f>IFERROR(INT(TRIM(SUBSTITUTE(VLOOKUP($A16&amp;"*",各都道府県の状況!$A:$I,G$3,FALSE), "※5", ""))), "")</f>
        <v>692</v>
      </c>
      <c r="H16" s="40">
        <f>IFERROR(INT(TRIM(SUBSTITUTE(VLOOKUP($A16&amp;"*",各都道府県の状況!$A:$I,H$3,FALSE), "※5", ""))), "")</f>
        <v>924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44356</v>
      </c>
      <c r="C17" s="30" t="s">
        <v>22</v>
      </c>
      <c r="D17" s="40">
        <f>IFERROR(INT(TRIM(SUBSTITUTE(VLOOKUP($A17&amp;"*",各都道府県の状況!$A:$I,D$3,FALSE), "※5", ""))), "")</f>
        <v>164724</v>
      </c>
      <c r="E17" s="40">
        <f>IFERROR(INT(TRIM(SUBSTITUTE(VLOOKUP($A17&amp;"*",各都道府県の状況!$A:$I,E$3,FALSE), "※5", ""))), "")</f>
        <v>2355781</v>
      </c>
      <c r="F17" s="40">
        <f>IFERROR(INT(TRIM(SUBSTITUTE(VLOOKUP($A17&amp;"*",各都道府県の状況!$A:$I,F$3,FALSE), "※5", ""))), "")</f>
        <v>158857</v>
      </c>
      <c r="G17" s="40">
        <f>IFERROR(INT(TRIM(SUBSTITUTE(VLOOKUP($A17&amp;"*",各都道府県の状況!$A:$I,G$3,FALSE), "※5", ""))), "")</f>
        <v>2128</v>
      </c>
      <c r="H17" s="40">
        <f>IFERROR(INT(TRIM(SUBSTITUTE(VLOOKUP($A17&amp;"*",各都道府県の状況!$A:$I,H$3,FALSE), "※5", ""))), "")</f>
        <v>3739</v>
      </c>
      <c r="I17" s="40">
        <f>IFERROR(INT(TRIM(SUBSTITUTE(VLOOKUP($A17&amp;"*",各都道府県の状況!$A:$I,I$3,FALSE), "※5", ""))), "")</f>
        <v>57</v>
      </c>
    </row>
    <row r="18" spans="1:9" x14ac:dyDescent="0.55000000000000004">
      <c r="A18" s="12" t="s">
        <v>194</v>
      </c>
      <c r="B18" s="13">
        <f t="shared" si="0"/>
        <v>44356</v>
      </c>
      <c r="C18" s="30" t="s">
        <v>23</v>
      </c>
      <c r="D18" s="40">
        <f>IFERROR(INT(TRIM(SUBSTITUTE(VLOOKUP($A18&amp;"*",各都道府県の状況!$A:$I,D$3,FALSE), "※5", ""))), "")</f>
        <v>63369</v>
      </c>
      <c r="E18" s="40">
        <f>IFERROR(INT(TRIM(SUBSTITUTE(VLOOKUP($A18&amp;"*",各都道府県の状況!$A:$I,E$3,FALSE), "※5", ""))), "")</f>
        <v>963783</v>
      </c>
      <c r="F18" s="40">
        <f>IFERROR(INT(TRIM(SUBSTITUTE(VLOOKUP($A18&amp;"*",各都道府県の状況!$A:$I,F$3,FALSE), "※5", ""))), "")</f>
        <v>60694</v>
      </c>
      <c r="G18" s="40">
        <f>IFERROR(INT(TRIM(SUBSTITUTE(VLOOKUP($A18&amp;"*",各都道府県の状況!$A:$I,G$3,FALSE), "※5", ""))), "")</f>
        <v>918</v>
      </c>
      <c r="H18" s="40">
        <f>IFERROR(INT(TRIM(SUBSTITUTE(VLOOKUP($A18&amp;"*",各都道府県の状況!$A:$I,H$3,FALSE), "※5", ""))), "")</f>
        <v>1757</v>
      </c>
      <c r="I18" s="40">
        <f>IFERROR(INT(TRIM(SUBSTITUTE(VLOOKUP($A18&amp;"*",各都道府県の状況!$A:$I,I$3,FALSE), "※5", ""))), "")</f>
        <v>55</v>
      </c>
    </row>
    <row r="19" spans="1:9" x14ac:dyDescent="0.55000000000000004">
      <c r="A19" s="12" t="s">
        <v>195</v>
      </c>
      <c r="B19" s="13">
        <f t="shared" si="0"/>
        <v>44356</v>
      </c>
      <c r="C19" s="30" t="s">
        <v>24</v>
      </c>
      <c r="D19" s="40">
        <f>IFERROR(INT(TRIM(SUBSTITUTE(VLOOKUP($A19&amp;"*",各都道府県の状況!$A:$I,D$3,FALSE), "※5", ""))), "")</f>
        <v>3315</v>
      </c>
      <c r="E19" s="40">
        <f>IFERROR(INT(TRIM(SUBSTITUTE(VLOOKUP($A19&amp;"*",各都道府県の状況!$A:$I,E$3,FALSE), "※5", ""))), "")</f>
        <v>152201</v>
      </c>
      <c r="F19" s="40">
        <f>IFERROR(INT(TRIM(SUBSTITUTE(VLOOKUP($A19&amp;"*",各都道府県の状況!$A:$I,F$3,FALSE), "※5", ""))), "")</f>
        <v>3109</v>
      </c>
      <c r="G19" s="40">
        <f>IFERROR(INT(TRIM(SUBSTITUTE(VLOOKUP($A19&amp;"*",各都道府県の状況!$A:$I,G$3,FALSE), "※5", ""))), "")</f>
        <v>45</v>
      </c>
      <c r="H19" s="40">
        <f>IFERROR(INT(TRIM(SUBSTITUTE(VLOOKUP($A19&amp;"*",各都道府県の状況!$A:$I,H$3,FALSE), "※5", ""))), "")</f>
        <v>161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44356</v>
      </c>
      <c r="C20" s="30" t="s">
        <v>25</v>
      </c>
      <c r="D20" s="40">
        <f>IFERROR(INT(TRIM(SUBSTITUTE(VLOOKUP($A20&amp;"*",各都道府県の状況!$A:$I,D$3,FALSE), "※5", ""))), "")</f>
        <v>1943</v>
      </c>
      <c r="E20" s="40">
        <f>IFERROR(INT(TRIM(SUBSTITUTE(VLOOKUP($A20&amp;"*",各都道府県の状況!$A:$I,E$3,FALSE), "※5", ""))), "")</f>
        <v>67184</v>
      </c>
      <c r="F20" s="40">
        <f>IFERROR(INT(TRIM(SUBSTITUTE(VLOOKUP($A20&amp;"*",各都道府県の状況!$A:$I,F$3,FALSE), "※5", ""))), "")</f>
        <v>1796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110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44356</v>
      </c>
      <c r="C21" s="30" t="s">
        <v>26</v>
      </c>
      <c r="D21" s="40">
        <f>IFERROR(INT(TRIM(SUBSTITUTE(VLOOKUP($A21&amp;"*",各都道府県の状況!$A:$I,D$3,FALSE), "※5", ""))), "")</f>
        <v>3855</v>
      </c>
      <c r="E21" s="40">
        <f>IFERROR(INT(TRIM(SUBSTITUTE(VLOOKUP($A21&amp;"*",各都道府県の状況!$A:$I,E$3,FALSE), "※5", ""))), "")</f>
        <v>103828</v>
      </c>
      <c r="F21" s="40">
        <f>IFERROR(INT(TRIM(SUBSTITUTE(VLOOKUP($A21&amp;"*",各都道府県の状況!$A:$I,F$3,FALSE), "※5", ""))), "")</f>
        <v>3556</v>
      </c>
      <c r="G21" s="40">
        <f>IFERROR(INT(TRIM(SUBSTITUTE(VLOOKUP($A21&amp;"*",各都道府県の状況!$A:$I,G$3,FALSE), "※5", ""))), "")</f>
        <v>110</v>
      </c>
      <c r="H21" s="40">
        <f>IFERROR(INT(TRIM(SUBSTITUTE(VLOOKUP($A21&amp;"*",各都道府県の状況!$A:$I,H$3,FALSE), "※5", ""))), "")</f>
        <v>186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44356</v>
      </c>
      <c r="C22" s="30" t="s">
        <v>27</v>
      </c>
      <c r="D22" s="40">
        <f>IFERROR(INT(TRIM(SUBSTITUTE(VLOOKUP($A22&amp;"*",各都道府県の状況!$A:$I,D$3,FALSE), "※5", ""))), "")</f>
        <v>1058</v>
      </c>
      <c r="E22" s="40">
        <f>IFERROR(INT(TRIM(SUBSTITUTE(VLOOKUP($A22&amp;"*",各都道府県の状況!$A:$I,E$3,FALSE), "※5", ""))), "")</f>
        <v>60923</v>
      </c>
      <c r="F22" s="40">
        <f>IFERROR(INT(TRIM(SUBSTITUTE(VLOOKUP($A22&amp;"*",各都道府県の状況!$A:$I,F$3,FALSE), "※5", ""))), "")</f>
        <v>1003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44356</v>
      </c>
      <c r="C23" s="30" t="s">
        <v>28</v>
      </c>
      <c r="D23" s="40">
        <f>IFERROR(INT(TRIM(SUBSTITUTE(VLOOKUP($A23&amp;"*",各都道府県の状況!$A:$I,D$3,FALSE), "※5", ""))), "")</f>
        <v>1727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1521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186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44356</v>
      </c>
      <c r="C24" s="30" t="s">
        <v>29</v>
      </c>
      <c r="D24" s="40">
        <f>IFERROR(INT(TRIM(SUBSTITUTE(VLOOKUP($A24&amp;"*",各都道府県の状況!$A:$I,D$3,FALSE), "※5", ""))), "")</f>
        <v>4901</v>
      </c>
      <c r="E24" s="40">
        <f>IFERROR(INT(TRIM(SUBSTITUTE(VLOOKUP($A24&amp;"*",各都道府県の状況!$A:$I,E$3,FALSE), "※5", ""))), "")</f>
        <v>188081</v>
      </c>
      <c r="F24" s="40">
        <f>IFERROR(INT(TRIM(SUBSTITUTE(VLOOKUP($A24&amp;"*",各都道府県の状況!$A:$I,F$3,FALSE), "※5", ""))), "")</f>
        <v>4731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153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44356</v>
      </c>
      <c r="C25" s="30" t="s">
        <v>30</v>
      </c>
      <c r="D25" s="40">
        <f>IFERROR(INT(TRIM(SUBSTITUTE(VLOOKUP($A25&amp;"*",各都道府県の状況!$A:$I,D$3,FALSE), "※5", ""))), "")</f>
        <v>9179</v>
      </c>
      <c r="E25" s="40">
        <f>IFERROR(INT(TRIM(SUBSTITUTE(VLOOKUP($A25&amp;"*",各都道府県の状況!$A:$I,E$3,FALSE), "※5", ""))), "")</f>
        <v>251069</v>
      </c>
      <c r="F25" s="40">
        <f>IFERROR(INT(TRIM(SUBSTITUTE(VLOOKUP($A25&amp;"*",各都道府県の状況!$A:$I,F$3,FALSE), "※5", ""))), "")</f>
        <v>8521</v>
      </c>
      <c r="G25" s="40">
        <f>IFERROR(INT(TRIM(SUBSTITUTE(VLOOKUP($A25&amp;"*",各都道府県の状況!$A:$I,G$3,FALSE), "※5", ""))), "")</f>
        <v>175</v>
      </c>
      <c r="H25" s="40">
        <f>IFERROR(INT(TRIM(SUBSTITUTE(VLOOKUP($A25&amp;"*",各都道府県の状況!$A:$I,H$3,FALSE), "※5", ""))), "")</f>
        <v>483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44356</v>
      </c>
      <c r="C26" s="30" t="s">
        <v>31</v>
      </c>
      <c r="D26" s="40">
        <f>IFERROR(INT(TRIM(SUBSTITUTE(VLOOKUP($A26&amp;"*",各都道府県の状況!$A:$I,D$3,FALSE), "※5", ""))), "")</f>
        <v>8722</v>
      </c>
      <c r="E26" s="40">
        <f>IFERROR(INT(TRIM(SUBSTITUTE(VLOOKUP($A26&amp;"*",各都道府県の状況!$A:$I,E$3,FALSE), "※5", ""))), "")</f>
        <v>368461</v>
      </c>
      <c r="F26" s="40">
        <f>IFERROR(INT(TRIM(SUBSTITUTE(VLOOKUP($A26&amp;"*",各都道府県の状況!$A:$I,F$3,FALSE), "※5", ""))), "")</f>
        <v>8145</v>
      </c>
      <c r="G26" s="40">
        <f>IFERROR(INT(TRIM(SUBSTITUTE(VLOOKUP($A26&amp;"*",各都道府県の状況!$A:$I,G$3,FALSE), "※5", ""))), "")</f>
        <v>143</v>
      </c>
      <c r="H26" s="40">
        <f>IFERROR(INT(TRIM(SUBSTITUTE(VLOOKUP($A26&amp;"*",各都道府県の状況!$A:$I,H$3,FALSE), "※5", ""))), "")</f>
        <v>434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44356</v>
      </c>
      <c r="C27" s="30" t="s">
        <v>32</v>
      </c>
      <c r="D27" s="40">
        <f>IFERROR(INT(TRIM(SUBSTITUTE(VLOOKUP($A27&amp;"*",各都道府県の状況!$A:$I,D$3,FALSE), "※5", ""))), "")</f>
        <v>49029</v>
      </c>
      <c r="E27" s="40">
        <f>IFERROR(INT(TRIM(SUBSTITUTE(VLOOKUP($A27&amp;"*",各都道府県の状況!$A:$I,E$3,FALSE), "※5", ""))), "")</f>
        <v>752745</v>
      </c>
      <c r="F27" s="40">
        <f>IFERROR(INT(TRIM(SUBSTITUTE(VLOOKUP($A27&amp;"*",各都道府県の状況!$A:$I,F$3,FALSE), "※5", ""))), "")</f>
        <v>44828</v>
      </c>
      <c r="G27" s="40">
        <f>IFERROR(INT(TRIM(SUBSTITUTE(VLOOKUP($A27&amp;"*",各都道府県の状況!$A:$I,G$3,FALSE), "※5", ""))), "")</f>
        <v>858</v>
      </c>
      <c r="H27" s="40">
        <f>IFERROR(INT(TRIM(SUBSTITUTE(VLOOKUP($A27&amp;"*",各都道府県の状況!$A:$I,H$3,FALSE), "※5", ""))), "")</f>
        <v>3343</v>
      </c>
      <c r="I27" s="40">
        <f>IFERROR(INT(TRIM(SUBSTITUTE(VLOOKUP($A27&amp;"*",各都道府県の状況!$A:$I,I$3,FALSE), "※5", ""))), "")</f>
        <v>92</v>
      </c>
    </row>
    <row r="28" spans="1:9" x14ac:dyDescent="0.55000000000000004">
      <c r="A28" s="12" t="s">
        <v>204</v>
      </c>
      <c r="B28" s="13">
        <f t="shared" si="0"/>
        <v>44356</v>
      </c>
      <c r="C28" s="30" t="s">
        <v>33</v>
      </c>
      <c r="D28" s="40">
        <f>IFERROR(INT(TRIM(SUBSTITUTE(VLOOKUP($A28&amp;"*",各都道府県の状況!$A:$I,D$3,FALSE), "※5", ""))), "")</f>
        <v>5082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4868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243</v>
      </c>
      <c r="I28" s="40">
        <f>IFERROR(INT(TRIM(SUBSTITUTE(VLOOKUP($A28&amp;"*",各都道府県の状況!$A:$I,I$3,FALSE), "※5", ""))), "")</f>
        <v>9</v>
      </c>
    </row>
    <row r="29" spans="1:9" x14ac:dyDescent="0.55000000000000004">
      <c r="A29" s="12" t="s">
        <v>205</v>
      </c>
      <c r="B29" s="13">
        <f t="shared" si="0"/>
        <v>44356</v>
      </c>
      <c r="C29" s="30" t="s">
        <v>34</v>
      </c>
      <c r="D29" s="40">
        <f>IFERROR(INT(TRIM(SUBSTITUTE(VLOOKUP($A29&amp;"*",各都道府県の状況!$A:$I,D$3,FALSE), "※5", ""))), "")</f>
        <v>5357</v>
      </c>
      <c r="E29" s="40">
        <f>IFERROR(INT(TRIM(SUBSTITUTE(VLOOKUP($A29&amp;"*",各都道府県の状況!$A:$I,E$3,FALSE), "※5", ""))), "")</f>
        <v>138026</v>
      </c>
      <c r="F29" s="40">
        <f>IFERROR(INT(TRIM(SUBSTITUTE(VLOOKUP($A29&amp;"*",各都道府県の状況!$A:$I,F$3,FALSE), "※5", ""))), "")</f>
        <v>4924</v>
      </c>
      <c r="G29" s="40">
        <f>IFERROR(INT(TRIM(SUBSTITUTE(VLOOKUP($A29&amp;"*",各都道府県の状況!$A:$I,G$3,FALSE), "※5", ""))), "")</f>
        <v>83</v>
      </c>
      <c r="H29" s="40">
        <f>IFERROR(INT(TRIM(SUBSTITUTE(VLOOKUP($A29&amp;"*",各都道府県の状況!$A:$I,H$3,FALSE), "※5", ""))), "")</f>
        <v>350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44356</v>
      </c>
      <c r="C30" s="30" t="s">
        <v>35</v>
      </c>
      <c r="D30" s="40">
        <f>IFERROR(INT(TRIM(SUBSTITUTE(VLOOKUP($A30&amp;"*",各都道府県の状況!$A:$I,D$3,FALSE), "※5", ""))), "")</f>
        <v>16220</v>
      </c>
      <c r="E30" s="40">
        <f>IFERROR(INT(TRIM(SUBSTITUTE(VLOOKUP($A30&amp;"*",各都道府県の状況!$A:$I,E$3,FALSE), "※5", ""))), "")</f>
        <v>263858</v>
      </c>
      <c r="F30" s="40">
        <f>IFERROR(INT(TRIM(SUBSTITUTE(VLOOKUP($A30&amp;"*",各都道府県の状況!$A:$I,F$3,FALSE), "※5", ""))), "")</f>
        <v>15496</v>
      </c>
      <c r="G30" s="40">
        <f>IFERROR(INT(TRIM(SUBSTITUTE(VLOOKUP($A30&amp;"*",各都道府県の状況!$A:$I,G$3,FALSE), "※5", ""))), "")</f>
        <v>225</v>
      </c>
      <c r="H30" s="40">
        <f>IFERROR(INT(TRIM(SUBSTITUTE(VLOOKUP($A30&amp;"*",各都道府県の状況!$A:$I,H$3,FALSE), "※5", ""))), "")</f>
        <v>435</v>
      </c>
      <c r="I30" s="40">
        <f>IFERROR(INT(TRIM(SUBSTITUTE(VLOOKUP($A30&amp;"*",各都道府県の状況!$A:$I,I$3,FALSE), "※5", ""))), "")</f>
        <v>19</v>
      </c>
    </row>
    <row r="31" spans="1:9" x14ac:dyDescent="0.55000000000000004">
      <c r="A31" s="12" t="s">
        <v>207</v>
      </c>
      <c r="B31" s="13">
        <f t="shared" si="0"/>
        <v>44356</v>
      </c>
      <c r="C31" s="30" t="s">
        <v>36</v>
      </c>
      <c r="D31" s="40">
        <f>IFERROR(INT(TRIM(SUBSTITUTE(VLOOKUP($A31&amp;"*",各都道府県の状況!$A:$I,D$3,FALSE), "※5", ""))), "")</f>
        <v>101276</v>
      </c>
      <c r="E31" s="40">
        <f>IFERROR(INT(TRIM(SUBSTITUTE(VLOOKUP($A31&amp;"*",各都道府県の状況!$A:$I,E$3,FALSE), "※5", ""))), "")</f>
        <v>1915472</v>
      </c>
      <c r="F31" s="40">
        <f>IFERROR(INT(TRIM(SUBSTITUTE(VLOOKUP($A31&amp;"*",各都道府県の状況!$A:$I,F$3,FALSE), "※5", ""))), "")</f>
        <v>91475</v>
      </c>
      <c r="G31" s="40">
        <f>IFERROR(INT(TRIM(SUBSTITUTE(VLOOKUP($A31&amp;"*",各都道府県の状況!$A:$I,G$3,FALSE), "※5", ""))), "")</f>
        <v>2484</v>
      </c>
      <c r="H31" s="40">
        <f>IFERROR(INT(TRIM(SUBSTITUTE(VLOOKUP($A31&amp;"*",各都道府県の状況!$A:$I,H$3,FALSE), "※5", ""))), "")</f>
        <v>6436</v>
      </c>
      <c r="I31" s="40">
        <f>IFERROR(INT(TRIM(SUBSTITUTE(VLOOKUP($A31&amp;"*",各都道府県の状況!$A:$I,I$3,FALSE), "※5", ""))), "")</f>
        <v>271</v>
      </c>
    </row>
    <row r="32" spans="1:9" x14ac:dyDescent="0.55000000000000004">
      <c r="A32" s="12" t="s">
        <v>208</v>
      </c>
      <c r="B32" s="13">
        <f t="shared" si="0"/>
        <v>44356</v>
      </c>
      <c r="C32" s="30" t="s">
        <v>37</v>
      </c>
      <c r="D32" s="40">
        <f>IFERROR(INT(TRIM(SUBSTITUTE(VLOOKUP($A32&amp;"*",各都道府県の状況!$A:$I,D$3,FALSE), "※5", ""))), "")</f>
        <v>40293</v>
      </c>
      <c r="E32" s="40">
        <f>IFERROR(INT(TRIM(SUBSTITUTE(VLOOKUP($A32&amp;"*",各都道府県の状況!$A:$I,E$3,FALSE), "※5", ""))), "")</f>
        <v>474921</v>
      </c>
      <c r="F32" s="40">
        <f>IFERROR(INT(TRIM(SUBSTITUTE(VLOOKUP($A32&amp;"*",各都道府県の状況!$A:$I,F$3,FALSE), "※5", ""))), "")</f>
        <v>38135</v>
      </c>
      <c r="G32" s="40">
        <f>IFERROR(INT(TRIM(SUBSTITUTE(VLOOKUP($A32&amp;"*",各都道府県の状況!$A:$I,G$3,FALSE), "※5", ""))), "")</f>
        <v>1241</v>
      </c>
      <c r="H32" s="40">
        <f>IFERROR(INT(TRIM(SUBSTITUTE(VLOOKUP($A32&amp;"*",各都道府県の状況!$A:$I,H$3,FALSE), "※5", ""))), "")</f>
        <v>921</v>
      </c>
      <c r="I32" s="40">
        <f>IFERROR(INT(TRIM(SUBSTITUTE(VLOOKUP($A32&amp;"*",各都道府県の状況!$A:$I,I$3,FALSE), "※5", ""))), "")</f>
        <v>66</v>
      </c>
    </row>
    <row r="33" spans="1:9" x14ac:dyDescent="0.55000000000000004">
      <c r="A33" s="12" t="s">
        <v>209</v>
      </c>
      <c r="B33" s="13">
        <f t="shared" si="0"/>
        <v>44356</v>
      </c>
      <c r="C33" s="30" t="s">
        <v>38</v>
      </c>
      <c r="D33" s="40">
        <f>IFERROR(INT(TRIM(SUBSTITUTE(VLOOKUP($A33&amp;"*",各都道府県の状況!$A:$I,D$3,FALSE), "※5", ""))), "")</f>
        <v>8037</v>
      </c>
      <c r="E33" s="40">
        <f>IFERROR(INT(TRIM(SUBSTITUTE(VLOOKUP($A33&amp;"*",各都道府県の状況!$A:$I,E$3,FALSE), "※5", ""))), "")</f>
        <v>157332</v>
      </c>
      <c r="F33" s="40">
        <f>IFERROR(INT(TRIM(SUBSTITUTE(VLOOKUP($A33&amp;"*",各都道府県の状況!$A:$I,F$3,FALSE), "※5", ""))), "")</f>
        <v>7728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190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44356</v>
      </c>
      <c r="C34" s="30" t="s">
        <v>39</v>
      </c>
      <c r="D34" s="40">
        <f>IFERROR(INT(TRIM(SUBSTITUTE(VLOOKUP($A34&amp;"*",各都道府県の状況!$A:$I,D$3,FALSE), "※5", ""))), "")</f>
        <v>2641</v>
      </c>
      <c r="E34" s="40">
        <f>IFERROR(INT(TRIM(SUBSTITUTE(VLOOKUP($A34&amp;"*",各都道府県の状況!$A:$I,E$3,FALSE), "※5", ""))), "")</f>
        <v>40916</v>
      </c>
      <c r="F34" s="40">
        <f>IFERROR(INT(TRIM(SUBSTITUTE(VLOOKUP($A34&amp;"*",各都道府県の状況!$A:$I,F$3,FALSE), "※5", ""))), "")</f>
        <v>2508</v>
      </c>
      <c r="G34" s="40">
        <f>IFERROR(INT(TRIM(SUBSTITUTE(VLOOKUP($A34&amp;"*",各都道府県の状況!$A:$I,G$3,FALSE), "※5", ""))), "")</f>
        <v>47</v>
      </c>
      <c r="H34" s="40">
        <f>IFERROR(INT(TRIM(SUBSTITUTE(VLOOKUP($A34&amp;"*",各都道府県の状況!$A:$I,H$3,FALSE), "※5", ""))), "")</f>
        <v>31</v>
      </c>
      <c r="I34" s="40">
        <f>IFERROR(INT(TRIM(SUBSTITUTE(VLOOKUP($A34&amp;"*",各都道府県の状況!$A:$I,I$3,FALSE), "※5", ""))), "")</f>
        <v>8</v>
      </c>
    </row>
    <row r="35" spans="1:9" x14ac:dyDescent="0.55000000000000004">
      <c r="A35" s="12" t="s">
        <v>211</v>
      </c>
      <c r="B35" s="13">
        <f t="shared" si="0"/>
        <v>44356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75308</v>
      </c>
      <c r="F35" s="40">
        <f>IFERROR(INT(TRIM(SUBSTITUTE(VLOOKUP($A35&amp;"*",各都道府県の状況!$A:$I,F$3,FALSE), "※5", ""))), "")</f>
        <v>446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44356</v>
      </c>
      <c r="C36" s="30" t="s">
        <v>41</v>
      </c>
      <c r="D36" s="40">
        <f>IFERROR(INT(TRIM(SUBSTITUTE(VLOOKUP($A36&amp;"*",各都道府県の状況!$A:$I,D$3,FALSE), "※5", ""))), "")</f>
        <v>548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521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27</v>
      </c>
      <c r="I36" s="40">
        <f>IFERROR(INT(TRIM(SUBSTITUTE(VLOOKUP($A36&amp;"*",各都道府県の状況!$A:$I,I$3,FALSE), "※5", ""))), "")</f>
        <v>2</v>
      </c>
    </row>
    <row r="37" spans="1:9" x14ac:dyDescent="0.55000000000000004">
      <c r="A37" s="12" t="s">
        <v>213</v>
      </c>
      <c r="B37" s="13">
        <f t="shared" si="0"/>
        <v>44356</v>
      </c>
      <c r="C37" s="30" t="s">
        <v>42</v>
      </c>
      <c r="D37" s="40">
        <f>IFERROR(INT(TRIM(SUBSTITUTE(VLOOKUP($A37&amp;"*",各都道府県の状況!$A:$I,D$3,FALSE), "※5", ""))), "")</f>
        <v>7509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115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44356</v>
      </c>
      <c r="C38" s="30" t="s">
        <v>43</v>
      </c>
      <c r="D38" s="40">
        <f>IFERROR(INT(TRIM(SUBSTITUTE(VLOOKUP($A38&amp;"*",各都道府県の状況!$A:$I,D$3,FALSE), "※5", ""))), "")</f>
        <v>11074</v>
      </c>
      <c r="E38" s="40">
        <f>IFERROR(INT(TRIM(SUBSTITUTE(VLOOKUP($A38&amp;"*",各都道府県の状況!$A:$I,E$3,FALSE), "※5", ""))), "")</f>
        <v>513008</v>
      </c>
      <c r="F38" s="40">
        <f>IFERROR(INT(TRIM(SUBSTITUTE(VLOOKUP($A38&amp;"*",各都道府県の状況!$A:$I,F$3,FALSE), "※5", ""))), "")</f>
        <v>10201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482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44356</v>
      </c>
      <c r="C39" s="30" t="s">
        <v>44</v>
      </c>
      <c r="D39" s="40">
        <f>IFERROR(INT(TRIM(SUBSTITUTE(VLOOKUP($A39&amp;"*",各都道府県の状況!$A:$I,D$3,FALSE), "※5", ""))), "")</f>
        <v>3034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2743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222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44356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60637</v>
      </c>
      <c r="F40" s="40">
        <f>IFERROR(INT(TRIM(SUBSTITUTE(VLOOKUP($A40&amp;"*",各都道府県の状況!$A:$I,F$3,FALSE), "※5", ""))), "")</f>
        <v>1554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19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44356</v>
      </c>
      <c r="C41" s="30" t="s">
        <v>46</v>
      </c>
      <c r="D41" s="40">
        <f>IFERROR(INT(TRIM(SUBSTITUTE(VLOOKUP($A41&amp;"*",各都道府県の状況!$A:$I,D$3,FALSE), "※5", ""))), "")</f>
        <v>2048</v>
      </c>
      <c r="E41" s="40">
        <f>IFERROR(INT(TRIM(SUBSTITUTE(VLOOKUP($A41&amp;"*",各都道府県の状況!$A:$I,E$3,FALSE), "※5", ""))), "")</f>
        <v>80250</v>
      </c>
      <c r="F41" s="40">
        <f>IFERROR(INT(TRIM(SUBSTITUTE(VLOOKUP($A41&amp;"*",各都道府県の状況!$A:$I,F$3,FALSE), "※5", ""))), "")</f>
        <v>1949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78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44356</v>
      </c>
      <c r="C42" s="30" t="s">
        <v>47</v>
      </c>
      <c r="D42" s="40">
        <f>IFERROR(INT(TRIM(SUBSTITUTE(VLOOKUP($A42&amp;"*",各都道府県の状況!$A:$I,D$3,FALSE), "※5", ""))), "")</f>
        <v>2734</v>
      </c>
      <c r="E42" s="40">
        <f>IFERROR(INT(TRIM(SUBSTITUTE(VLOOKUP($A42&amp;"*",各都道府県の状況!$A:$I,E$3,FALSE), "※5", ""))), "")</f>
        <v>89579</v>
      </c>
      <c r="F42" s="40">
        <f>IFERROR(INT(TRIM(SUBSTITUTE(VLOOKUP($A42&amp;"*",各都道府県の状況!$A:$I,F$3,FALSE), "※5", ""))), "")</f>
        <v>2624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35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44356</v>
      </c>
      <c r="C43" s="30" t="s">
        <v>48</v>
      </c>
      <c r="D43" s="40">
        <f>IFERROR(INT(TRIM(SUBSTITUTE(VLOOKUP($A43&amp;"*",各都道府県の状況!$A:$I,D$3,FALSE), "※5", ""))), "")</f>
        <v>1626</v>
      </c>
      <c r="E43" s="40">
        <f>IFERROR(INT(TRIM(SUBSTITUTE(VLOOKUP($A43&amp;"*",各都道府県の状況!$A:$I,E$3,FALSE), "※5", ""))), "")</f>
        <v>10446</v>
      </c>
      <c r="F43" s="40">
        <f>IFERROR(INT(TRIM(SUBSTITUTE(VLOOKUP($A43&amp;"*",各都道府県の状況!$A:$I,F$3,FALSE), "※5", ""))), "")</f>
        <v>1450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155</v>
      </c>
      <c r="I43" s="40">
        <f>IFERROR(INT(TRIM(SUBSTITUTE(VLOOKUP($A43&amp;"*",各都道府県の状況!$A:$I,I$3,FALSE), "※5", ""))), "")</f>
        <v>14</v>
      </c>
    </row>
    <row r="44" spans="1:9" x14ac:dyDescent="0.55000000000000004">
      <c r="A44" s="12" t="s">
        <v>220</v>
      </c>
      <c r="B44" s="13">
        <f t="shared" si="0"/>
        <v>44356</v>
      </c>
      <c r="C44" s="30" t="s">
        <v>49</v>
      </c>
      <c r="D44" s="40">
        <f>IFERROR(INT(TRIM(SUBSTITUTE(VLOOKUP($A44&amp;"*",各都道府県の状況!$A:$I,D$3,FALSE), "※5", ""))), "")</f>
        <v>34791</v>
      </c>
      <c r="E44" s="40">
        <f>IFERROR(INT(TRIM(SUBSTITUTE(VLOOKUP($A44&amp;"*",各都道府県の状況!$A:$I,E$3,FALSE), "※5", ""))), "")</f>
        <v>777067</v>
      </c>
      <c r="F44" s="40">
        <f>IFERROR(INT(TRIM(SUBSTITUTE(VLOOKUP($A44&amp;"*",各都道府県の状況!$A:$I,F$3,FALSE), "※5", ""))), "")</f>
        <v>32132</v>
      </c>
      <c r="G44" s="40">
        <f>IFERROR(INT(TRIM(SUBSTITUTE(VLOOKUP($A44&amp;"*",各都道府県の状況!$A:$I,G$3,FALSE), "※5", ""))), "")</f>
        <v>487</v>
      </c>
      <c r="H44" s="40">
        <f>IFERROR(INT(TRIM(SUBSTITUTE(VLOOKUP($A44&amp;"*",各都道府県の状況!$A:$I,H$3,FALSE), "※5", ""))), "")</f>
        <v>2111</v>
      </c>
      <c r="I44" s="40">
        <f>IFERROR(INT(TRIM(SUBSTITUTE(VLOOKUP($A44&amp;"*",各都道府県の状況!$A:$I,I$3,FALSE), "※5", ""))), "")</f>
        <v>54</v>
      </c>
    </row>
    <row r="45" spans="1:9" x14ac:dyDescent="0.55000000000000004">
      <c r="A45" s="12" t="s">
        <v>221</v>
      </c>
      <c r="B45" s="13">
        <f t="shared" si="0"/>
        <v>44356</v>
      </c>
      <c r="C45" s="30" t="s">
        <v>50</v>
      </c>
      <c r="D45" s="40">
        <f>IFERROR(INT(TRIM(SUBSTITUTE(VLOOKUP($A45&amp;"*",各都道府県の状況!$A:$I,D$3,FALSE), "※5", ""))), "")</f>
        <v>2534</v>
      </c>
      <c r="E45" s="40">
        <f>IFERROR(INT(TRIM(SUBSTITUTE(VLOOKUP($A45&amp;"*",各都道府県の状況!$A:$I,E$3,FALSE), "※5", ""))), "")</f>
        <v>52119</v>
      </c>
      <c r="F45" s="40">
        <f>IFERROR(INT(TRIM(SUBSTITUTE(VLOOKUP($A45&amp;"*",各都道府県の状況!$A:$I,F$3,FALSE), "※5", ""))), "")</f>
        <v>2482</v>
      </c>
      <c r="G45" s="40">
        <f>IFERROR(INT(TRIM(SUBSTITUTE(VLOOKUP($A45&amp;"*",各都道府県の状況!$A:$I,G$3,FALSE), "※5", ""))), "")</f>
        <v>23</v>
      </c>
      <c r="H45" s="40">
        <f>IFERROR(INT(TRIM(SUBSTITUTE(VLOOKUP($A45&amp;"*",各都道府県の状況!$A:$I,H$3,FALSE), "※5", ""))), "")</f>
        <v>61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44356</v>
      </c>
      <c r="C46" s="30" t="s">
        <v>51</v>
      </c>
      <c r="D46" s="40">
        <f>IFERROR(INT(TRIM(SUBSTITUTE(VLOOKUP($A46&amp;"*",各都道府県の状況!$A:$I,D$3,FALSE), "※5", ""))), "")</f>
        <v>3017</v>
      </c>
      <c r="E46" s="40">
        <f>IFERROR(INT(TRIM(SUBSTITUTE(VLOOKUP($A46&amp;"*",各都道府県の状況!$A:$I,E$3,FALSE), "※5", ""))), "")</f>
        <v>115994</v>
      </c>
      <c r="F46" s="40">
        <f>IFERROR(INT(TRIM(SUBSTITUTE(VLOOKUP($A46&amp;"*",各都道府県の状況!$A:$I,F$3,FALSE), "※5", ""))), "")</f>
        <v>2791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158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44356</v>
      </c>
      <c r="C47" s="30" t="s">
        <v>52</v>
      </c>
      <c r="D47" s="40">
        <f>IFERROR(INT(TRIM(SUBSTITUTE(VLOOKUP($A47&amp;"*",各都道府県の状況!$A:$I,D$3,FALSE), "※5", ""))), "")</f>
        <v>6367</v>
      </c>
      <c r="E47" s="40">
        <f>IFERROR(INT(TRIM(SUBSTITUTE(VLOOKUP($A47&amp;"*",各都道府県の状況!$A:$I,E$3,FALSE), "※5", ""))), "")</f>
        <v>79845</v>
      </c>
      <c r="F47" s="40">
        <f>IFERROR(INT(TRIM(SUBSTITUTE(VLOOKUP($A47&amp;"*",各都道府県の状況!$A:$I,F$3,FALSE), "※5", ""))), "")</f>
        <v>6002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257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44356</v>
      </c>
      <c r="C48" s="30" t="s">
        <v>53</v>
      </c>
      <c r="D48" s="40">
        <f>IFERROR(INT(TRIM(SUBSTITUTE(VLOOKUP($A48&amp;"*",各都道府県の状況!$A:$I,D$3,FALSE), "※5", ""))), "")</f>
        <v>3449</v>
      </c>
      <c r="E48" s="40">
        <f>IFERROR(INT(TRIM(SUBSTITUTE(VLOOKUP($A48&amp;"*",各都道府県の状況!$A:$I,E$3,FALSE), "※5", ""))), "")</f>
        <v>154300</v>
      </c>
      <c r="F48" s="40">
        <f>IFERROR(INT(TRIM(SUBSTITUTE(VLOOKUP($A48&amp;"*",各都道府県の状況!$A:$I,F$3,FALSE), "※5", ""))), "")</f>
        <v>3262</v>
      </c>
      <c r="G48" s="40">
        <f>IFERROR(INT(TRIM(SUBSTITUTE(VLOOKUP($A48&amp;"*",各都道府県の状況!$A:$I,G$3,FALSE), "※5", ""))), "")</f>
        <v>58</v>
      </c>
      <c r="H48" s="40">
        <f>IFERROR(INT(TRIM(SUBSTITUTE(VLOOKUP($A48&amp;"*",各都道府県の状況!$A:$I,H$3,FALSE), "※5", ""))), "")</f>
        <v>129</v>
      </c>
      <c r="I48" s="40">
        <f>IFERROR(INT(TRIM(SUBSTITUTE(VLOOKUP($A48&amp;"*",各都道府県の状況!$A:$I,I$3,FALSE), "※5", ""))), "")</f>
        <v>3</v>
      </c>
    </row>
    <row r="49" spans="1:9" x14ac:dyDescent="0.55000000000000004">
      <c r="A49" s="12" t="s">
        <v>225</v>
      </c>
      <c r="B49" s="13">
        <f t="shared" si="0"/>
        <v>44356</v>
      </c>
      <c r="C49" s="30" t="s">
        <v>54</v>
      </c>
      <c r="D49" s="40">
        <f>IFERROR(INT(TRIM(SUBSTITUTE(VLOOKUP($A49&amp;"*",各都道府県の状況!$A:$I,D$3,FALSE), "※5", ""))), "")</f>
        <v>3049</v>
      </c>
      <c r="E49" s="40">
        <f>IFERROR(INT(TRIM(SUBSTITUTE(VLOOKUP($A49&amp;"*",各都道府県の状況!$A:$I,E$3,FALSE), "※5", ""))), "")</f>
        <v>43551</v>
      </c>
      <c r="F49" s="40">
        <f>IFERROR(INT(TRIM(SUBSTITUTE(VLOOKUP($A49&amp;"*",各都道府県の状況!$A:$I,F$3,FALSE), "※5", ""))), "")</f>
        <v>2979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34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44356</v>
      </c>
      <c r="C50" s="30" t="s">
        <v>55</v>
      </c>
      <c r="D50" s="40">
        <f>IFERROR(INT(TRIM(SUBSTITUTE(VLOOKUP($A50&amp;"*",各都道府県の状況!$A:$I,D$3,FALSE), "※5", ""))), "")</f>
        <v>3535</v>
      </c>
      <c r="E50" s="40">
        <f>IFERROR(INT(TRIM(SUBSTITUTE(VLOOKUP($A50&amp;"*",各都道府県の状況!$A:$I,E$3,FALSE), "※5", ""))), "")</f>
        <v>106145</v>
      </c>
      <c r="F50" s="40">
        <f>IFERROR(INT(TRIM(SUBSTITUTE(VLOOKUP($A50&amp;"*",各都道府県の状況!$A:$I,F$3,FALSE), "※5", ""))), "")</f>
        <v>3288</v>
      </c>
      <c r="G50" s="40">
        <f>IFERROR(INT(TRIM(SUBSTITUTE(VLOOKUP($A50&amp;"*",各都道府県の状況!$A:$I,G$3,FALSE), "※5", ""))), "")</f>
        <v>32</v>
      </c>
      <c r="H50" s="40">
        <f>IFERROR(INT(TRIM(SUBSTITUTE(VLOOKUP($A50&amp;"*",各都道府県の状況!$A:$I,H$3,FALSE), "※5", ""))), "")</f>
        <v>230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44356</v>
      </c>
      <c r="C51" s="30" t="s">
        <v>56</v>
      </c>
      <c r="D51" s="40">
        <f>IFERROR(INT(TRIM(SUBSTITUTE(VLOOKUP($A51&amp;"*",各都道府県の状況!$A:$I,D$3,FALSE), "※5", ""))), "")</f>
        <v>18936</v>
      </c>
      <c r="E51" s="40">
        <f>IFERROR(INT(TRIM(SUBSTITUTE(VLOOKUP($A51&amp;"*",各都道府県の状況!$A:$I,E$3,FALSE), "※5", ""))), "")</f>
        <v>229394</v>
      </c>
      <c r="F51" s="40">
        <f>IFERROR(INT(TRIM(SUBSTITUTE(VLOOKUP($A51&amp;"*",各都道府県の状況!$A:$I,F$3,FALSE), "※5", ""))), "")</f>
        <v>16305</v>
      </c>
      <c r="G51" s="40">
        <f>IFERROR(INT(TRIM(SUBSTITUTE(VLOOKUP($A51&amp;"*",各都道府県の状況!$A:$I,G$3,FALSE), "※5", ""))), "")</f>
        <v>156</v>
      </c>
      <c r="H51" s="40">
        <f>IFERROR(INT(TRIM(SUBSTITUTE(VLOOKUP($A51&amp;"*",各都道府県の状況!$A:$I,H$3,FALSE), "※5", ""))), "")</f>
        <v>2481</v>
      </c>
      <c r="I51" s="40">
        <f>IFERROR(INT(TRIM(SUBSTITUTE(VLOOKUP($A51&amp;"*",各都道府県の状況!$A:$I,I$3,FALSE), "※5", ""))), "")</f>
        <v>74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4"/>
      <c r="C1" s="115"/>
      <c r="D1" s="115"/>
      <c r="E1" s="115"/>
      <c r="F1" s="115"/>
      <c r="G1" s="115"/>
      <c r="H1" s="115"/>
      <c r="I1" s="115"/>
    </row>
    <row r="2" spans="1:9" ht="28.5" customHeight="1" x14ac:dyDescent="0.55000000000000004">
      <c r="B2" s="116" t="s">
        <v>228</v>
      </c>
      <c r="C2" s="115"/>
      <c r="D2" s="115"/>
      <c r="E2" s="115"/>
      <c r="F2" s="115"/>
      <c r="G2" s="115"/>
      <c r="H2" s="115"/>
      <c r="I2" s="11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17" t="s">
        <v>180</v>
      </c>
      <c r="C4" s="119" t="s">
        <v>295</v>
      </c>
      <c r="D4" s="121" t="s">
        <v>296</v>
      </c>
      <c r="E4" s="123" t="s">
        <v>297</v>
      </c>
      <c r="F4" s="124"/>
      <c r="G4" s="125" t="s">
        <v>298</v>
      </c>
      <c r="H4" s="125" t="s">
        <v>299</v>
      </c>
      <c r="I4" s="19"/>
    </row>
    <row r="5" spans="1:9" ht="13.25" customHeight="1" x14ac:dyDescent="0.55000000000000004">
      <c r="B5" s="118"/>
      <c r="C5" s="120"/>
      <c r="D5" s="122"/>
      <c r="E5" s="79" t="s">
        <v>300</v>
      </c>
      <c r="F5" s="80" t="s">
        <v>301</v>
      </c>
      <c r="G5" s="126"/>
      <c r="H5" s="126"/>
      <c r="I5" s="19"/>
    </row>
    <row r="6" spans="1:9" ht="12" customHeight="1" x14ac:dyDescent="0.55000000000000004">
      <c r="A6" s="15" t="s">
        <v>181</v>
      </c>
      <c r="B6" s="20" t="s">
        <v>229</v>
      </c>
      <c r="C6" s="81">
        <v>39938</v>
      </c>
      <c r="D6" s="81">
        <v>718749</v>
      </c>
      <c r="E6" s="81">
        <v>5531</v>
      </c>
      <c r="F6" s="82">
        <v>36</v>
      </c>
      <c r="G6" s="81">
        <v>33581</v>
      </c>
      <c r="H6" s="81">
        <v>1241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1">
        <v>2440</v>
      </c>
      <c r="D7" s="81">
        <v>47283</v>
      </c>
      <c r="E7" s="82">
        <v>123</v>
      </c>
      <c r="F7" s="82">
        <v>4</v>
      </c>
      <c r="G7" s="81">
        <v>2287</v>
      </c>
      <c r="H7" s="82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1">
        <v>1534</v>
      </c>
      <c r="D8" s="81">
        <v>78252</v>
      </c>
      <c r="E8" s="82">
        <v>93</v>
      </c>
      <c r="F8" s="82">
        <v>0</v>
      </c>
      <c r="G8" s="81">
        <v>1395</v>
      </c>
      <c r="H8" s="82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1">
        <v>8995</v>
      </c>
      <c r="D9" s="81">
        <v>149356</v>
      </c>
      <c r="E9" s="82">
        <v>163</v>
      </c>
      <c r="F9" s="82">
        <v>8</v>
      </c>
      <c r="G9" s="81">
        <v>8742</v>
      </c>
      <c r="H9" s="82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2">
        <v>761</v>
      </c>
      <c r="D10" s="81">
        <v>14012</v>
      </c>
      <c r="E10" s="82">
        <v>19</v>
      </c>
      <c r="F10" s="82">
        <v>1</v>
      </c>
      <c r="G10" s="82">
        <v>724</v>
      </c>
      <c r="H10" s="82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1">
        <v>2000</v>
      </c>
      <c r="D11" s="81">
        <v>61630</v>
      </c>
      <c r="E11" s="82">
        <v>70</v>
      </c>
      <c r="F11" s="82">
        <v>4</v>
      </c>
      <c r="G11" s="81">
        <v>1884</v>
      </c>
      <c r="H11" s="82">
        <v>46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1">
        <v>4677</v>
      </c>
      <c r="D12" s="81">
        <v>254816</v>
      </c>
      <c r="E12" s="82">
        <v>148</v>
      </c>
      <c r="F12" s="82">
        <v>6</v>
      </c>
      <c r="G12" s="81">
        <v>4374</v>
      </c>
      <c r="H12" s="82">
        <v>155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1">
        <v>9987</v>
      </c>
      <c r="D13" s="81">
        <v>32877</v>
      </c>
      <c r="E13" s="82">
        <v>282</v>
      </c>
      <c r="F13" s="82">
        <v>9</v>
      </c>
      <c r="G13" s="81">
        <v>9548</v>
      </c>
      <c r="H13" s="82">
        <v>157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1">
        <v>6571</v>
      </c>
      <c r="D14" s="81">
        <v>269971</v>
      </c>
      <c r="E14" s="82">
        <v>244</v>
      </c>
      <c r="F14" s="82">
        <v>10</v>
      </c>
      <c r="G14" s="81">
        <v>6247</v>
      </c>
      <c r="H14" s="82">
        <v>80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1">
        <v>7951</v>
      </c>
      <c r="D15" s="81">
        <v>180909</v>
      </c>
      <c r="E15" s="82">
        <v>192</v>
      </c>
      <c r="F15" s="82">
        <v>12</v>
      </c>
      <c r="G15" s="81">
        <v>7613</v>
      </c>
      <c r="H15" s="82">
        <v>146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1">
        <v>44695</v>
      </c>
      <c r="D16" s="81">
        <v>908060</v>
      </c>
      <c r="E16" s="81">
        <v>1232</v>
      </c>
      <c r="F16" s="82">
        <v>39</v>
      </c>
      <c r="G16" s="81">
        <v>42656</v>
      </c>
      <c r="H16" s="82">
        <v>807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1">
        <v>38005</v>
      </c>
      <c r="D17" s="81">
        <v>634413</v>
      </c>
      <c r="E17" s="82">
        <v>924</v>
      </c>
      <c r="F17" s="82">
        <v>21</v>
      </c>
      <c r="G17" s="81">
        <v>36389</v>
      </c>
      <c r="H17" s="82">
        <v>692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1">
        <v>164724</v>
      </c>
      <c r="D18" s="81">
        <v>2355781</v>
      </c>
      <c r="E18" s="81">
        <v>3739</v>
      </c>
      <c r="F18" s="82">
        <v>57</v>
      </c>
      <c r="G18" s="81">
        <v>158857</v>
      </c>
      <c r="H18" s="81">
        <v>2128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1">
        <v>63369</v>
      </c>
      <c r="D19" s="81">
        <v>963783</v>
      </c>
      <c r="E19" s="81">
        <v>1757</v>
      </c>
      <c r="F19" s="82">
        <v>55</v>
      </c>
      <c r="G19" s="81">
        <v>60694</v>
      </c>
      <c r="H19" s="82">
        <v>918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1">
        <v>3315</v>
      </c>
      <c r="D20" s="81">
        <v>152201</v>
      </c>
      <c r="E20" s="82">
        <v>161</v>
      </c>
      <c r="F20" s="82">
        <v>3</v>
      </c>
      <c r="G20" s="81">
        <v>3109</v>
      </c>
      <c r="H20" s="82">
        <v>45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1">
        <v>1943</v>
      </c>
      <c r="D21" s="81">
        <v>67184</v>
      </c>
      <c r="E21" s="82">
        <v>110</v>
      </c>
      <c r="F21" s="82">
        <v>8</v>
      </c>
      <c r="G21" s="81">
        <v>1796</v>
      </c>
      <c r="H21" s="82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1">
        <v>3855</v>
      </c>
      <c r="D22" s="81">
        <v>103828</v>
      </c>
      <c r="E22" s="82">
        <v>186</v>
      </c>
      <c r="F22" s="82">
        <v>5</v>
      </c>
      <c r="G22" s="81">
        <v>3556</v>
      </c>
      <c r="H22" s="82">
        <v>110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1">
        <v>1058</v>
      </c>
      <c r="D23" s="81">
        <v>60923</v>
      </c>
      <c r="E23" s="82">
        <v>21</v>
      </c>
      <c r="F23" s="82">
        <v>0</v>
      </c>
      <c r="G23" s="81">
        <v>1003</v>
      </c>
      <c r="H23" s="82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1">
        <v>1727</v>
      </c>
      <c r="D24" s="81">
        <v>44960</v>
      </c>
      <c r="E24" s="82">
        <v>186</v>
      </c>
      <c r="F24" s="82">
        <v>1</v>
      </c>
      <c r="G24" s="81">
        <v>1521</v>
      </c>
      <c r="H24" s="82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1">
        <v>4901</v>
      </c>
      <c r="D25" s="81">
        <v>188081</v>
      </c>
      <c r="E25" s="82">
        <v>153</v>
      </c>
      <c r="F25" s="82">
        <v>3</v>
      </c>
      <c r="G25" s="81">
        <v>4731</v>
      </c>
      <c r="H25" s="82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1">
        <v>9179</v>
      </c>
      <c r="D26" s="81">
        <v>251069</v>
      </c>
      <c r="E26" s="82">
        <v>483</v>
      </c>
      <c r="F26" s="82">
        <v>21</v>
      </c>
      <c r="G26" s="81">
        <v>8521</v>
      </c>
      <c r="H26" s="82">
        <v>175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1">
        <v>8722</v>
      </c>
      <c r="D27" s="81">
        <v>368461</v>
      </c>
      <c r="E27" s="82">
        <v>434</v>
      </c>
      <c r="F27" s="82">
        <v>6</v>
      </c>
      <c r="G27" s="81">
        <v>8145</v>
      </c>
      <c r="H27" s="82">
        <v>143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1">
        <v>49029</v>
      </c>
      <c r="D28" s="81">
        <v>752745</v>
      </c>
      <c r="E28" s="81">
        <v>3343</v>
      </c>
      <c r="F28" s="82">
        <v>92</v>
      </c>
      <c r="G28" s="81">
        <v>44828</v>
      </c>
      <c r="H28" s="82">
        <v>858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1">
        <v>5082</v>
      </c>
      <c r="D29" s="81">
        <v>129213</v>
      </c>
      <c r="E29" s="82">
        <v>243</v>
      </c>
      <c r="F29" s="82">
        <v>9</v>
      </c>
      <c r="G29" s="81">
        <v>4868</v>
      </c>
      <c r="H29" s="82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1">
        <v>5357</v>
      </c>
      <c r="D30" s="81">
        <v>138026</v>
      </c>
      <c r="E30" s="82">
        <v>350</v>
      </c>
      <c r="F30" s="82">
        <v>11</v>
      </c>
      <c r="G30" s="81">
        <v>4924</v>
      </c>
      <c r="H30" s="82">
        <v>83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1">
        <v>16220</v>
      </c>
      <c r="D31" s="81">
        <v>263858</v>
      </c>
      <c r="E31" s="82">
        <v>435</v>
      </c>
      <c r="F31" s="82">
        <v>19</v>
      </c>
      <c r="G31" s="81">
        <v>15496</v>
      </c>
      <c r="H31" s="82">
        <v>225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1">
        <v>101276</v>
      </c>
      <c r="D32" s="81">
        <v>1915472</v>
      </c>
      <c r="E32" s="81">
        <v>6436</v>
      </c>
      <c r="F32" s="82">
        <v>271</v>
      </c>
      <c r="G32" s="81">
        <v>91475</v>
      </c>
      <c r="H32" s="81">
        <v>2484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1">
        <v>40293</v>
      </c>
      <c r="D33" s="81">
        <v>474921</v>
      </c>
      <c r="E33" s="82">
        <v>921</v>
      </c>
      <c r="F33" s="82">
        <v>66</v>
      </c>
      <c r="G33" s="81">
        <v>38135</v>
      </c>
      <c r="H33" s="81">
        <v>1241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1">
        <v>8037</v>
      </c>
      <c r="D34" s="81">
        <v>157332</v>
      </c>
      <c r="E34" s="82">
        <v>190</v>
      </c>
      <c r="F34" s="82">
        <v>11</v>
      </c>
      <c r="G34" s="81">
        <v>7728</v>
      </c>
      <c r="H34" s="82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1">
        <v>2641</v>
      </c>
      <c r="D35" s="81">
        <v>40916</v>
      </c>
      <c r="E35" s="82">
        <v>31</v>
      </c>
      <c r="F35" s="82">
        <v>8</v>
      </c>
      <c r="G35" s="81">
        <v>2508</v>
      </c>
      <c r="H35" s="82">
        <v>47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2">
        <v>466</v>
      </c>
      <c r="D36" s="81">
        <v>75308</v>
      </c>
      <c r="E36" s="82">
        <v>11</v>
      </c>
      <c r="F36" s="82">
        <v>0</v>
      </c>
      <c r="G36" s="82">
        <v>446</v>
      </c>
      <c r="H36" s="82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2">
        <v>548</v>
      </c>
      <c r="D37" s="81">
        <v>27832</v>
      </c>
      <c r="E37" s="82">
        <v>27</v>
      </c>
      <c r="F37" s="82">
        <v>2</v>
      </c>
      <c r="G37" s="82">
        <v>521</v>
      </c>
      <c r="H37" s="82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1">
        <v>7509</v>
      </c>
      <c r="D38" s="81">
        <v>148791</v>
      </c>
      <c r="E38" s="82">
        <v>578</v>
      </c>
      <c r="F38" s="82">
        <v>18</v>
      </c>
      <c r="G38" s="81">
        <v>6712</v>
      </c>
      <c r="H38" s="82">
        <v>115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1">
        <v>11074</v>
      </c>
      <c r="D39" s="81">
        <v>513008</v>
      </c>
      <c r="E39" s="82">
        <v>482</v>
      </c>
      <c r="F39" s="82">
        <v>20</v>
      </c>
      <c r="G39" s="81">
        <v>10201</v>
      </c>
      <c r="H39" s="82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1">
        <v>3034</v>
      </c>
      <c r="D40" s="81">
        <v>108624</v>
      </c>
      <c r="E40" s="82">
        <v>222</v>
      </c>
      <c r="F40" s="82">
        <v>3</v>
      </c>
      <c r="G40" s="81">
        <v>2743</v>
      </c>
      <c r="H40" s="82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1">
        <v>1636</v>
      </c>
      <c r="D41" s="81">
        <v>60637</v>
      </c>
      <c r="E41" s="82">
        <v>19</v>
      </c>
      <c r="F41" s="82">
        <v>0</v>
      </c>
      <c r="G41" s="81">
        <v>1554</v>
      </c>
      <c r="H41" s="8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1">
        <v>2048</v>
      </c>
      <c r="D42" s="81">
        <v>80250</v>
      </c>
      <c r="E42" s="82">
        <v>78</v>
      </c>
      <c r="F42" s="82">
        <v>5</v>
      </c>
      <c r="G42" s="81">
        <v>1949</v>
      </c>
      <c r="H42" s="82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1">
        <v>2734</v>
      </c>
      <c r="D43" s="81">
        <v>89579</v>
      </c>
      <c r="E43" s="82">
        <v>35</v>
      </c>
      <c r="F43" s="82">
        <v>4</v>
      </c>
      <c r="G43" s="81">
        <v>2624</v>
      </c>
      <c r="H43" s="82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1">
        <v>1626</v>
      </c>
      <c r="D44" s="81">
        <v>10446</v>
      </c>
      <c r="E44" s="82">
        <v>155</v>
      </c>
      <c r="F44" s="82">
        <v>14</v>
      </c>
      <c r="G44" s="81">
        <v>1450</v>
      </c>
      <c r="H44" s="82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1">
        <v>34791</v>
      </c>
      <c r="D45" s="81">
        <v>777067</v>
      </c>
      <c r="E45" s="81">
        <v>2111</v>
      </c>
      <c r="F45" s="82">
        <v>54</v>
      </c>
      <c r="G45" s="81">
        <v>32132</v>
      </c>
      <c r="H45" s="82">
        <v>487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1">
        <v>2534</v>
      </c>
      <c r="D46" s="81">
        <v>52119</v>
      </c>
      <c r="E46" s="82">
        <v>61</v>
      </c>
      <c r="F46" s="82">
        <v>1</v>
      </c>
      <c r="G46" s="81">
        <v>2482</v>
      </c>
      <c r="H46" s="82">
        <v>23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1">
        <v>3017</v>
      </c>
      <c r="D47" s="81">
        <v>115994</v>
      </c>
      <c r="E47" s="82">
        <v>158</v>
      </c>
      <c r="F47" s="82">
        <v>1</v>
      </c>
      <c r="G47" s="81">
        <v>2791</v>
      </c>
      <c r="H47" s="82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1">
        <v>6367</v>
      </c>
      <c r="D48" s="81">
        <v>79845</v>
      </c>
      <c r="E48" s="82">
        <v>257</v>
      </c>
      <c r="F48" s="82">
        <v>15</v>
      </c>
      <c r="G48" s="81">
        <v>6002</v>
      </c>
      <c r="H48" s="82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1">
        <v>3449</v>
      </c>
      <c r="D49" s="81">
        <v>154300</v>
      </c>
      <c r="E49" s="82">
        <v>129</v>
      </c>
      <c r="F49" s="82">
        <v>3</v>
      </c>
      <c r="G49" s="81">
        <v>3262</v>
      </c>
      <c r="H49" s="82">
        <v>58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1">
        <v>3049</v>
      </c>
      <c r="D50" s="81">
        <v>43551</v>
      </c>
      <c r="E50" s="82">
        <v>34</v>
      </c>
      <c r="F50" s="82">
        <v>3</v>
      </c>
      <c r="G50" s="81">
        <v>2979</v>
      </c>
      <c r="H50" s="82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1">
        <v>3535</v>
      </c>
      <c r="D51" s="81">
        <v>106145</v>
      </c>
      <c r="E51" s="82">
        <v>230</v>
      </c>
      <c r="F51" s="82">
        <v>2</v>
      </c>
      <c r="G51" s="81">
        <v>3288</v>
      </c>
      <c r="H51" s="82">
        <v>32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1">
        <v>18936</v>
      </c>
      <c r="D52" s="81">
        <v>229394</v>
      </c>
      <c r="E52" s="81">
        <v>2481</v>
      </c>
      <c r="F52" s="82">
        <v>74</v>
      </c>
      <c r="G52" s="81">
        <v>16305</v>
      </c>
      <c r="H52" s="82">
        <v>156</v>
      </c>
      <c r="I52" s="25"/>
    </row>
    <row r="53" spans="1:9" ht="12" customHeight="1" x14ac:dyDescent="0.55000000000000004">
      <c r="B53" s="22" t="s">
        <v>276</v>
      </c>
      <c r="C53" s="82">
        <v>149</v>
      </c>
      <c r="D53" s="83" t="s">
        <v>302</v>
      </c>
      <c r="E53" s="82">
        <v>0</v>
      </c>
      <c r="F53" s="83" t="s">
        <v>302</v>
      </c>
      <c r="G53" s="82">
        <v>149</v>
      </c>
      <c r="H53" s="83" t="s">
        <v>302</v>
      </c>
      <c r="I53" s="25"/>
    </row>
    <row r="54" spans="1:9" ht="12" customHeight="1" x14ac:dyDescent="0.55000000000000004">
      <c r="B54" s="21" t="s">
        <v>164</v>
      </c>
      <c r="C54" s="81">
        <v>764784</v>
      </c>
      <c r="D54" s="81">
        <v>14451972</v>
      </c>
      <c r="E54" s="81">
        <v>35268</v>
      </c>
      <c r="F54" s="81">
        <v>1015</v>
      </c>
      <c r="G54" s="81">
        <v>714925</v>
      </c>
      <c r="H54" s="81">
        <v>13837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H44"/>
  <sheetViews>
    <sheetView workbookViewId="0">
      <selection activeCell="A3" sqref="A3:A4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107" t="s">
        <v>313</v>
      </c>
      <c r="B1" s="107"/>
      <c r="C1" s="107"/>
      <c r="D1" s="107"/>
      <c r="E1" s="107"/>
      <c r="F1" s="107"/>
      <c r="G1" s="107"/>
      <c r="H1" s="107"/>
    </row>
    <row r="2" spans="1:8" x14ac:dyDescent="0.55000000000000004">
      <c r="A2" s="86"/>
      <c r="B2" s="86"/>
      <c r="C2" s="86"/>
      <c r="D2" s="86"/>
      <c r="E2" s="86"/>
      <c r="F2" s="86"/>
      <c r="G2" s="87" t="s">
        <v>314</v>
      </c>
    </row>
    <row r="3" spans="1:8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8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8" x14ac:dyDescent="0.55000000000000004">
      <c r="A5" s="132" t="s">
        <v>287</v>
      </c>
      <c r="B5" s="128"/>
      <c r="C5" s="71">
        <f t="shared" ref="C5:C11" si="0">SUM(D5:G5)</f>
        <v>8823323</v>
      </c>
      <c r="D5" s="71">
        <v>5088993</v>
      </c>
      <c r="E5" s="71">
        <v>7359</v>
      </c>
      <c r="F5" s="71">
        <v>3726971</v>
      </c>
      <c r="G5" s="71">
        <v>0</v>
      </c>
    </row>
    <row r="6" spans="1:8" x14ac:dyDescent="0.55000000000000004">
      <c r="A6" s="103">
        <v>44356</v>
      </c>
      <c r="B6" s="102" t="s">
        <v>317</v>
      </c>
      <c r="C6" s="71">
        <f t="shared" si="0"/>
        <v>167384</v>
      </c>
      <c r="D6" s="71">
        <v>67694</v>
      </c>
      <c r="E6" s="71">
        <v>1047</v>
      </c>
      <c r="F6" s="71">
        <v>98643</v>
      </c>
      <c r="G6" s="71">
        <v>0</v>
      </c>
    </row>
    <row r="7" spans="1:8" x14ac:dyDescent="0.55000000000000004">
      <c r="A7" s="103">
        <v>44355</v>
      </c>
      <c r="B7" s="102" t="s">
        <v>304</v>
      </c>
      <c r="C7" s="71">
        <f t="shared" si="0"/>
        <v>161922</v>
      </c>
      <c r="D7" s="71">
        <v>71689</v>
      </c>
      <c r="E7" s="71">
        <v>990</v>
      </c>
      <c r="F7" s="71">
        <v>89243</v>
      </c>
      <c r="G7" s="71">
        <v>0</v>
      </c>
    </row>
    <row r="8" spans="1:8" x14ac:dyDescent="0.55000000000000004">
      <c r="A8" s="103">
        <v>44354</v>
      </c>
      <c r="B8" s="102" t="s">
        <v>303</v>
      </c>
      <c r="C8" s="71">
        <f t="shared" si="0"/>
        <v>239337</v>
      </c>
      <c r="D8" s="71">
        <v>104435</v>
      </c>
      <c r="E8" s="71">
        <v>2146</v>
      </c>
      <c r="F8" s="71">
        <v>132756</v>
      </c>
      <c r="G8" s="71">
        <v>0</v>
      </c>
    </row>
    <row r="9" spans="1:8" x14ac:dyDescent="0.55000000000000004">
      <c r="A9" s="103">
        <v>44351</v>
      </c>
      <c r="B9" s="102" t="s">
        <v>315</v>
      </c>
      <c r="C9" s="71">
        <f t="shared" si="0"/>
        <v>159203</v>
      </c>
      <c r="D9" s="71">
        <v>62634</v>
      </c>
      <c r="E9" s="71">
        <v>929</v>
      </c>
      <c r="F9" s="71">
        <v>95640</v>
      </c>
      <c r="G9" s="71">
        <v>0</v>
      </c>
    </row>
    <row r="10" spans="1:8" x14ac:dyDescent="0.55000000000000004">
      <c r="A10" s="75">
        <v>44350</v>
      </c>
      <c r="B10" s="73" t="s">
        <v>316</v>
      </c>
      <c r="C10" s="71">
        <f t="shared" si="0"/>
        <v>143157</v>
      </c>
      <c r="D10" s="71">
        <v>59654</v>
      </c>
      <c r="E10" s="71">
        <v>112</v>
      </c>
      <c r="F10" s="71">
        <v>83391</v>
      </c>
      <c r="G10" s="71">
        <v>0</v>
      </c>
    </row>
    <row r="11" spans="1:8" x14ac:dyDescent="0.55000000000000004">
      <c r="A11" s="75">
        <v>44349</v>
      </c>
      <c r="B11" s="73" t="s">
        <v>317</v>
      </c>
      <c r="C11" s="71">
        <f t="shared" si="0"/>
        <v>159126</v>
      </c>
      <c r="D11" s="71">
        <v>71140</v>
      </c>
      <c r="E11" s="71">
        <v>316</v>
      </c>
      <c r="F11" s="71">
        <v>87670</v>
      </c>
      <c r="G11" s="71">
        <v>0</v>
      </c>
    </row>
    <row r="12" spans="1:8" x14ac:dyDescent="0.55000000000000004">
      <c r="A12" s="75">
        <v>44348</v>
      </c>
      <c r="B12" s="73" t="s">
        <v>304</v>
      </c>
      <c r="C12" s="71">
        <f t="shared" ref="C12:C42" si="1">SUM(D12:G12)</f>
        <v>159057</v>
      </c>
      <c r="D12" s="71">
        <v>66264</v>
      </c>
      <c r="E12" s="71">
        <v>123</v>
      </c>
      <c r="F12" s="71">
        <v>92670</v>
      </c>
      <c r="G12" s="71">
        <v>0</v>
      </c>
    </row>
    <row r="13" spans="1:8" x14ac:dyDescent="0.55000000000000004">
      <c r="A13" s="75">
        <v>44347</v>
      </c>
      <c r="B13" s="73" t="s">
        <v>303</v>
      </c>
      <c r="C13" s="71">
        <f t="shared" si="1"/>
        <v>273255</v>
      </c>
      <c r="D13" s="71">
        <v>131423</v>
      </c>
      <c r="E13" s="71">
        <v>582</v>
      </c>
      <c r="F13" s="71">
        <v>141250</v>
      </c>
      <c r="G13" s="71">
        <v>0</v>
      </c>
    </row>
    <row r="14" spans="1:8" x14ac:dyDescent="0.55000000000000004">
      <c r="A14" s="75">
        <v>44344</v>
      </c>
      <c r="B14" s="73" t="s">
        <v>315</v>
      </c>
      <c r="C14" s="71">
        <f t="shared" si="1"/>
        <v>164516</v>
      </c>
      <c r="D14" s="71">
        <v>87584</v>
      </c>
      <c r="E14" s="71">
        <v>157</v>
      </c>
      <c r="F14" s="71">
        <v>76775</v>
      </c>
      <c r="G14" s="71">
        <v>0</v>
      </c>
    </row>
    <row r="15" spans="1:8" x14ac:dyDescent="0.55000000000000004">
      <c r="A15" s="75">
        <v>44343</v>
      </c>
      <c r="B15" s="73" t="s">
        <v>316</v>
      </c>
      <c r="C15" s="71">
        <f t="shared" si="1"/>
        <v>145149</v>
      </c>
      <c r="D15" s="71">
        <v>84217</v>
      </c>
      <c r="E15" s="71">
        <v>40</v>
      </c>
      <c r="F15" s="71">
        <v>60892</v>
      </c>
      <c r="G15" s="71">
        <v>0</v>
      </c>
    </row>
    <row r="16" spans="1:8" x14ac:dyDescent="0.55000000000000004">
      <c r="A16" s="75">
        <v>44342</v>
      </c>
      <c r="B16" s="73" t="s">
        <v>317</v>
      </c>
      <c r="C16" s="71">
        <f t="shared" si="1"/>
        <v>142589</v>
      </c>
      <c r="D16" s="71">
        <v>93243</v>
      </c>
      <c r="E16" s="71">
        <v>172</v>
      </c>
      <c r="F16" s="71">
        <v>49174</v>
      </c>
      <c r="G16" s="71">
        <v>0</v>
      </c>
    </row>
    <row r="17" spans="1:7" x14ac:dyDescent="0.55000000000000004">
      <c r="A17" s="75">
        <v>44341</v>
      </c>
      <c r="B17" s="73" t="s">
        <v>304</v>
      </c>
      <c r="C17" s="71">
        <f t="shared" si="1"/>
        <v>139652</v>
      </c>
      <c r="D17" s="71">
        <v>87114</v>
      </c>
      <c r="E17" s="71">
        <v>476</v>
      </c>
      <c r="F17" s="71">
        <v>52062</v>
      </c>
      <c r="G17" s="71">
        <v>0</v>
      </c>
    </row>
    <row r="18" spans="1:7" x14ac:dyDescent="0.55000000000000004">
      <c r="A18" s="75">
        <v>44340</v>
      </c>
      <c r="B18" s="73" t="s">
        <v>303</v>
      </c>
      <c r="C18" s="71">
        <f t="shared" si="1"/>
        <v>330589</v>
      </c>
      <c r="D18" s="71">
        <v>136491</v>
      </c>
      <c r="E18" s="71">
        <v>269</v>
      </c>
      <c r="F18" s="71">
        <v>193829</v>
      </c>
      <c r="G18" s="71">
        <v>0</v>
      </c>
    </row>
    <row r="19" spans="1:7" x14ac:dyDescent="0.55000000000000004">
      <c r="A19" s="75">
        <v>44337</v>
      </c>
      <c r="B19" s="73" t="s">
        <v>315</v>
      </c>
      <c r="C19" s="71">
        <f t="shared" si="1"/>
        <v>249021</v>
      </c>
      <c r="D19" s="71">
        <v>99918</v>
      </c>
      <c r="E19" s="71"/>
      <c r="F19" s="71">
        <v>149103</v>
      </c>
      <c r="G19" s="71"/>
    </row>
    <row r="20" spans="1:7" x14ac:dyDescent="0.55000000000000004">
      <c r="A20" s="75">
        <v>44336</v>
      </c>
      <c r="B20" s="73" t="s">
        <v>316</v>
      </c>
      <c r="C20" s="71">
        <f t="shared" si="1"/>
        <v>190533</v>
      </c>
      <c r="D20" s="71">
        <v>81422</v>
      </c>
      <c r="E20" s="71"/>
      <c r="F20" s="71">
        <v>109111</v>
      </c>
      <c r="G20" s="71"/>
    </row>
    <row r="21" spans="1:7" x14ac:dyDescent="0.55000000000000004">
      <c r="A21" s="75">
        <v>44335</v>
      </c>
      <c r="B21" s="73" t="s">
        <v>317</v>
      </c>
      <c r="C21" s="71">
        <f t="shared" si="1"/>
        <v>267866</v>
      </c>
      <c r="D21" s="71">
        <v>88163</v>
      </c>
      <c r="E21" s="71"/>
      <c r="F21" s="71">
        <v>179703</v>
      </c>
      <c r="G21" s="71"/>
    </row>
    <row r="22" spans="1:7" x14ac:dyDescent="0.55000000000000004">
      <c r="A22" s="75">
        <v>44334</v>
      </c>
      <c r="B22" s="73" t="s">
        <v>304</v>
      </c>
      <c r="C22" s="71">
        <f t="shared" si="1"/>
        <v>250244</v>
      </c>
      <c r="D22" s="71">
        <v>94577</v>
      </c>
      <c r="E22" s="71"/>
      <c r="F22" s="71">
        <v>155667</v>
      </c>
      <c r="G22" s="71"/>
    </row>
    <row r="23" spans="1:7" x14ac:dyDescent="0.55000000000000004">
      <c r="A23" s="75">
        <v>44333</v>
      </c>
      <c r="B23" s="73" t="s">
        <v>303</v>
      </c>
      <c r="C23" s="71">
        <f t="shared" si="1"/>
        <v>349566</v>
      </c>
      <c r="D23" s="71">
        <v>133843</v>
      </c>
      <c r="E23" s="71"/>
      <c r="F23" s="71">
        <v>215723</v>
      </c>
      <c r="G23" s="71"/>
    </row>
    <row r="24" spans="1:7" x14ac:dyDescent="0.55000000000000004">
      <c r="A24" s="75">
        <v>44330</v>
      </c>
      <c r="B24" s="73" t="s">
        <v>315</v>
      </c>
      <c r="C24" s="71">
        <f t="shared" si="1"/>
        <v>242878</v>
      </c>
      <c r="D24" s="71">
        <v>99493</v>
      </c>
      <c r="E24" s="71"/>
      <c r="F24" s="71">
        <v>143385</v>
      </c>
      <c r="G24" s="71"/>
    </row>
    <row r="25" spans="1:7" x14ac:dyDescent="0.55000000000000004">
      <c r="A25" s="75">
        <v>44329</v>
      </c>
      <c r="B25" s="73" t="s">
        <v>316</v>
      </c>
      <c r="C25" s="71">
        <f t="shared" si="1"/>
        <v>219139</v>
      </c>
      <c r="D25" s="71">
        <v>93429</v>
      </c>
      <c r="E25" s="71"/>
      <c r="F25" s="71">
        <v>125710</v>
      </c>
      <c r="G25" s="71"/>
    </row>
    <row r="26" spans="1:7" x14ac:dyDescent="0.55000000000000004">
      <c r="A26" s="75">
        <v>44328</v>
      </c>
      <c r="B26" s="73" t="s">
        <v>317</v>
      </c>
      <c r="C26" s="71">
        <f t="shared" si="1"/>
        <v>181720</v>
      </c>
      <c r="D26" s="71">
        <v>82959</v>
      </c>
      <c r="E26" s="71"/>
      <c r="F26" s="71">
        <v>98761</v>
      </c>
      <c r="G26" s="71"/>
    </row>
    <row r="27" spans="1:7" x14ac:dyDescent="0.55000000000000004">
      <c r="A27" s="75">
        <v>44327</v>
      </c>
      <c r="B27" s="73" t="s">
        <v>318</v>
      </c>
      <c r="C27" s="71">
        <f t="shared" si="1"/>
        <v>168738</v>
      </c>
      <c r="D27" s="71">
        <v>90287</v>
      </c>
      <c r="E27" s="71"/>
      <c r="F27" s="71">
        <v>78451</v>
      </c>
      <c r="G27" s="71"/>
    </row>
    <row r="28" spans="1:7" x14ac:dyDescent="0.55000000000000004">
      <c r="A28" s="75">
        <v>44326</v>
      </c>
      <c r="B28" s="73" t="s">
        <v>303</v>
      </c>
      <c r="C28" s="71">
        <f t="shared" si="1"/>
        <v>223504</v>
      </c>
      <c r="D28" s="71">
        <v>155255</v>
      </c>
      <c r="E28" s="71"/>
      <c r="F28" s="71">
        <v>68249</v>
      </c>
      <c r="G28" s="71"/>
    </row>
    <row r="29" spans="1:7" x14ac:dyDescent="0.55000000000000004">
      <c r="A29" s="75">
        <v>44323</v>
      </c>
      <c r="B29" s="73" t="s">
        <v>315</v>
      </c>
      <c r="C29" s="71">
        <f t="shared" si="1"/>
        <v>140344</v>
      </c>
      <c r="D29" s="71">
        <v>97165</v>
      </c>
      <c r="E29" s="71"/>
      <c r="F29" s="71">
        <v>43179</v>
      </c>
      <c r="G29" s="71"/>
    </row>
    <row r="30" spans="1:7" x14ac:dyDescent="0.55000000000000004">
      <c r="A30" s="75">
        <v>44322</v>
      </c>
      <c r="B30" s="73" t="s">
        <v>316</v>
      </c>
      <c r="C30" s="71">
        <f t="shared" si="1"/>
        <v>331914</v>
      </c>
      <c r="D30" s="71">
        <v>268978</v>
      </c>
      <c r="E30" s="71"/>
      <c r="F30" s="71">
        <v>62936</v>
      </c>
      <c r="G30" s="71"/>
    </row>
    <row r="31" spans="1:7" x14ac:dyDescent="0.55000000000000004">
      <c r="A31" s="75">
        <v>44316</v>
      </c>
      <c r="B31" s="73" t="s">
        <v>315</v>
      </c>
      <c r="C31" s="71">
        <f t="shared" si="1"/>
        <v>274907</v>
      </c>
      <c r="D31" s="71">
        <v>227667</v>
      </c>
      <c r="E31" s="71"/>
      <c r="F31" s="71">
        <v>47240</v>
      </c>
      <c r="G31" s="71"/>
    </row>
    <row r="32" spans="1:7" x14ac:dyDescent="0.55000000000000004">
      <c r="A32" s="75">
        <v>44314</v>
      </c>
      <c r="B32" s="73" t="s">
        <v>317</v>
      </c>
      <c r="C32" s="71">
        <f t="shared" si="1"/>
        <v>238273</v>
      </c>
      <c r="D32" s="71">
        <v>194005</v>
      </c>
      <c r="E32" s="71"/>
      <c r="F32" s="71">
        <v>44268</v>
      </c>
      <c r="G32" s="71"/>
    </row>
    <row r="33" spans="1:7" x14ac:dyDescent="0.55000000000000004">
      <c r="A33" s="75">
        <v>44313</v>
      </c>
      <c r="B33" s="73" t="s">
        <v>304</v>
      </c>
      <c r="C33" s="71">
        <f t="shared" si="1"/>
        <v>203174</v>
      </c>
      <c r="D33" s="71">
        <v>172069</v>
      </c>
      <c r="E33" s="71"/>
      <c r="F33" s="71">
        <v>31105</v>
      </c>
      <c r="G33" s="71"/>
    </row>
    <row r="34" spans="1:7" x14ac:dyDescent="0.55000000000000004">
      <c r="A34" s="75">
        <v>44312</v>
      </c>
      <c r="B34" s="73" t="s">
        <v>319</v>
      </c>
      <c r="C34" s="71">
        <f t="shared" si="1"/>
        <v>263328</v>
      </c>
      <c r="D34" s="71">
        <v>221677</v>
      </c>
      <c r="E34" s="71"/>
      <c r="F34" s="71">
        <v>41651</v>
      </c>
      <c r="G34" s="71"/>
    </row>
    <row r="35" spans="1:7" x14ac:dyDescent="0.55000000000000004">
      <c r="A35" s="75">
        <v>44309</v>
      </c>
      <c r="B35" s="73" t="s">
        <v>320</v>
      </c>
      <c r="C35" s="71">
        <f t="shared" si="1"/>
        <v>177672</v>
      </c>
      <c r="D35" s="71">
        <v>147989</v>
      </c>
      <c r="E35" s="71"/>
      <c r="F35" s="71">
        <v>29683</v>
      </c>
      <c r="G35" s="71"/>
    </row>
    <row r="36" spans="1:7" x14ac:dyDescent="0.55000000000000004">
      <c r="A36" s="75">
        <v>44308</v>
      </c>
      <c r="B36" s="73" t="s">
        <v>321</v>
      </c>
      <c r="C36" s="71">
        <f t="shared" si="1"/>
        <v>150489</v>
      </c>
      <c r="D36" s="71">
        <v>128634</v>
      </c>
      <c r="E36" s="71"/>
      <c r="F36" s="71">
        <v>21855</v>
      </c>
      <c r="G36" s="71"/>
    </row>
    <row r="37" spans="1:7" x14ac:dyDescent="0.55000000000000004">
      <c r="A37" s="75">
        <v>44307</v>
      </c>
      <c r="B37" s="73" t="s">
        <v>322</v>
      </c>
      <c r="C37" s="71">
        <f t="shared" si="1"/>
        <v>152884</v>
      </c>
      <c r="D37" s="71">
        <v>126188</v>
      </c>
      <c r="E37" s="71"/>
      <c r="F37" s="71">
        <v>26696</v>
      </c>
      <c r="G37" s="71"/>
    </row>
    <row r="38" spans="1:7" x14ac:dyDescent="0.55000000000000004">
      <c r="A38" s="75">
        <v>44306</v>
      </c>
      <c r="B38" s="73" t="s">
        <v>304</v>
      </c>
      <c r="C38" s="71">
        <f t="shared" si="1"/>
        <v>126419</v>
      </c>
      <c r="D38" s="71">
        <v>98622</v>
      </c>
      <c r="E38" s="71"/>
      <c r="F38" s="71">
        <v>27797</v>
      </c>
      <c r="G38" s="71"/>
    </row>
    <row r="39" spans="1:7" x14ac:dyDescent="0.55000000000000004">
      <c r="A39" s="91">
        <v>44305</v>
      </c>
      <c r="B39" s="74" t="str">
        <f t="shared" ref="B39:B44" si="2">"("&amp;TEXT(A39,"aaa")&amp;")"</f>
        <v>(月)</v>
      </c>
      <c r="C39" s="71">
        <f t="shared" si="1"/>
        <v>119032</v>
      </c>
      <c r="D39" s="71">
        <v>64725</v>
      </c>
      <c r="E39" s="71"/>
      <c r="F39" s="71">
        <v>54307</v>
      </c>
      <c r="G39" s="71"/>
    </row>
    <row r="40" spans="1:7" x14ac:dyDescent="0.55000000000000004">
      <c r="A40" s="75">
        <v>44302</v>
      </c>
      <c r="B40" s="74" t="str">
        <f t="shared" si="2"/>
        <v>(金)</v>
      </c>
      <c r="C40" s="71">
        <f t="shared" si="1"/>
        <v>69687</v>
      </c>
      <c r="D40" s="71">
        <v>29696</v>
      </c>
      <c r="E40" s="71"/>
      <c r="F40" s="71">
        <v>39991</v>
      </c>
      <c r="G40" s="71"/>
    </row>
    <row r="41" spans="1:7" x14ac:dyDescent="0.55000000000000004">
      <c r="A41" s="75">
        <v>44301</v>
      </c>
      <c r="B41" s="74" t="str">
        <f t="shared" si="2"/>
        <v>(木)</v>
      </c>
      <c r="C41" s="71">
        <f t="shared" si="1"/>
        <v>52620</v>
      </c>
      <c r="D41" s="71">
        <v>16637</v>
      </c>
      <c r="E41" s="71"/>
      <c r="F41" s="71">
        <v>35983</v>
      </c>
      <c r="G41" s="71"/>
    </row>
    <row r="42" spans="1:7" x14ac:dyDescent="0.55000000000000004">
      <c r="A42" s="75">
        <v>44300</v>
      </c>
      <c r="B42" s="74" t="str">
        <f t="shared" si="2"/>
        <v>(水)</v>
      </c>
      <c r="C42" s="71">
        <f t="shared" si="1"/>
        <v>50996</v>
      </c>
      <c r="D42" s="71">
        <v>9569</v>
      </c>
      <c r="E42" s="71"/>
      <c r="F42" s="71">
        <v>41427</v>
      </c>
      <c r="G42" s="71"/>
    </row>
    <row r="43" spans="1:7" x14ac:dyDescent="0.55000000000000004">
      <c r="A43" s="72">
        <v>44299</v>
      </c>
      <c r="B43" s="74" t="str">
        <f t="shared" si="2"/>
        <v>(火)</v>
      </c>
      <c r="C43" s="71">
        <f t="shared" ref="C43:C44" si="3">SUM(D43:G43)</f>
        <v>53986</v>
      </c>
      <c r="D43" s="71">
        <v>13896</v>
      </c>
      <c r="E43" s="71"/>
      <c r="F43" s="71">
        <v>40090</v>
      </c>
      <c r="G43" s="71"/>
    </row>
    <row r="44" spans="1:7" x14ac:dyDescent="0.55000000000000004">
      <c r="A44" s="72">
        <v>44298</v>
      </c>
      <c r="B44" s="74" t="str">
        <f t="shared" si="2"/>
        <v>(月)</v>
      </c>
      <c r="C44" s="71">
        <f t="shared" si="3"/>
        <v>96936</v>
      </c>
      <c r="D44" s="71">
        <v>26850</v>
      </c>
      <c r="E44" s="71"/>
      <c r="F44" s="71">
        <v>70086</v>
      </c>
      <c r="G44" s="71"/>
    </row>
  </sheetData>
  <mergeCells count="7">
    <mergeCell ref="A1:H1"/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4"/>
  <sheetViews>
    <sheetView workbookViewId="0">
      <selection activeCell="A3" sqref="A3:A4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107" t="s">
        <v>305</v>
      </c>
      <c r="B1" s="107"/>
      <c r="C1" s="107"/>
      <c r="D1" s="107"/>
      <c r="E1" s="107"/>
      <c r="F1" s="107"/>
      <c r="G1" s="107"/>
    </row>
    <row r="2" spans="1:7" x14ac:dyDescent="0.55000000000000004">
      <c r="A2" s="86"/>
      <c r="B2" s="86"/>
      <c r="C2" s="86"/>
      <c r="D2" s="86"/>
      <c r="E2" s="86"/>
      <c r="F2" s="86"/>
      <c r="G2" s="87" t="str">
        <f>"（" &amp; TEXT($A$6,"m月d日") &amp; "時点）"</f>
        <v>（6月9日時点）</v>
      </c>
    </row>
    <row r="3" spans="1:7" x14ac:dyDescent="0.55000000000000004">
      <c r="A3" s="127" t="s">
        <v>306</v>
      </c>
      <c r="B3" s="129" t="s">
        <v>307</v>
      </c>
      <c r="C3" s="131" t="s">
        <v>308</v>
      </c>
      <c r="D3" s="131" t="s">
        <v>309</v>
      </c>
      <c r="E3" s="128"/>
      <c r="F3" s="131" t="s">
        <v>310</v>
      </c>
      <c r="G3" s="128"/>
    </row>
    <row r="4" spans="1:7" x14ac:dyDescent="0.55000000000000004">
      <c r="A4" s="128"/>
      <c r="B4" s="130"/>
      <c r="C4" s="128"/>
      <c r="D4" s="88" t="s">
        <v>311</v>
      </c>
      <c r="E4" s="88" t="s">
        <v>312</v>
      </c>
      <c r="F4" s="88" t="s">
        <v>311</v>
      </c>
      <c r="G4" s="88" t="s">
        <v>312</v>
      </c>
    </row>
    <row r="5" spans="1:7" x14ac:dyDescent="0.55000000000000004">
      <c r="A5" s="132" t="s">
        <v>287</v>
      </c>
      <c r="B5" s="128"/>
      <c r="C5" s="71">
        <f t="shared" ref="C5:C11" si="0">SUM(D5:G5)</f>
        <v>11560289</v>
      </c>
      <c r="D5" s="71">
        <f>SUM(D6:D64)</f>
        <v>9813003</v>
      </c>
      <c r="E5" s="71">
        <f t="shared" ref="E5:G5" si="1">SUM(E6:E64)</f>
        <v>313908</v>
      </c>
      <c r="F5" s="71">
        <f>SUM(F6:F64)</f>
        <v>1433378</v>
      </c>
      <c r="G5" s="71">
        <f t="shared" si="1"/>
        <v>0</v>
      </c>
    </row>
    <row r="6" spans="1:7" x14ac:dyDescent="0.55000000000000004">
      <c r="A6" s="103">
        <v>44356</v>
      </c>
      <c r="B6" s="73" t="str">
        <f t="shared" ref="B6:B11" si="2">"(" &amp; TEXT(A6,"aaa") &amp; ")"</f>
        <v>(水)</v>
      </c>
      <c r="C6" s="71">
        <f t="shared" si="0"/>
        <v>474484</v>
      </c>
      <c r="D6" s="71">
        <v>316673</v>
      </c>
      <c r="E6" s="71">
        <v>26351</v>
      </c>
      <c r="F6" s="71">
        <v>131460</v>
      </c>
      <c r="G6" s="71">
        <v>0</v>
      </c>
    </row>
    <row r="7" spans="1:7" x14ac:dyDescent="0.55000000000000004">
      <c r="A7" s="103">
        <v>44355</v>
      </c>
      <c r="B7" s="73" t="str">
        <f t="shared" si="2"/>
        <v>(火)</v>
      </c>
      <c r="C7" s="71">
        <f t="shared" si="0"/>
        <v>570345</v>
      </c>
      <c r="D7" s="71">
        <v>402715</v>
      </c>
      <c r="E7" s="71">
        <v>29114</v>
      </c>
      <c r="F7" s="71">
        <v>138516</v>
      </c>
      <c r="G7" s="71">
        <v>0</v>
      </c>
    </row>
    <row r="8" spans="1:7" x14ac:dyDescent="0.55000000000000004">
      <c r="A8" s="103">
        <v>44354</v>
      </c>
      <c r="B8" s="73" t="str">
        <f t="shared" si="2"/>
        <v>(月)</v>
      </c>
      <c r="C8" s="71">
        <f t="shared" si="0"/>
        <v>546155</v>
      </c>
      <c r="D8" s="71">
        <v>394456</v>
      </c>
      <c r="E8" s="71">
        <v>28812</v>
      </c>
      <c r="F8" s="71">
        <v>122887</v>
      </c>
      <c r="G8" s="71">
        <v>0</v>
      </c>
    </row>
    <row r="9" spans="1:7" x14ac:dyDescent="0.55000000000000004">
      <c r="A9" s="75">
        <v>44353</v>
      </c>
      <c r="B9" s="73" t="str">
        <f t="shared" si="2"/>
        <v>(日)</v>
      </c>
      <c r="C9" s="71">
        <f t="shared" si="0"/>
        <v>467000</v>
      </c>
      <c r="D9" s="71">
        <v>323693</v>
      </c>
      <c r="E9" s="71">
        <v>22715</v>
      </c>
      <c r="F9" s="71">
        <v>120592</v>
      </c>
      <c r="G9" s="71">
        <v>0</v>
      </c>
    </row>
    <row r="10" spans="1:7" x14ac:dyDescent="0.55000000000000004">
      <c r="A10" s="75">
        <v>44352</v>
      </c>
      <c r="B10" s="73" t="str">
        <f t="shared" si="2"/>
        <v>(土)</v>
      </c>
      <c r="C10" s="71">
        <f t="shared" si="0"/>
        <v>494778</v>
      </c>
      <c r="D10" s="71">
        <v>391647</v>
      </c>
      <c r="E10" s="71">
        <v>20369</v>
      </c>
      <c r="F10" s="71">
        <v>82762</v>
      </c>
      <c r="G10" s="71">
        <v>0</v>
      </c>
    </row>
    <row r="11" spans="1:7" x14ac:dyDescent="0.55000000000000004">
      <c r="A11" s="75">
        <v>44351</v>
      </c>
      <c r="B11" s="73" t="str">
        <f t="shared" si="2"/>
        <v>(金)</v>
      </c>
      <c r="C11" s="71">
        <f t="shared" si="0"/>
        <v>528350</v>
      </c>
      <c r="D11" s="71">
        <v>430016</v>
      </c>
      <c r="E11" s="71">
        <v>20188</v>
      </c>
      <c r="F11" s="71">
        <v>78146</v>
      </c>
      <c r="G11" s="71">
        <v>0</v>
      </c>
    </row>
    <row r="12" spans="1:7" x14ac:dyDescent="0.55000000000000004">
      <c r="A12" s="75">
        <v>44350</v>
      </c>
      <c r="B12" s="73" t="str">
        <f>"(" &amp; TEXT(A12,"aaa") &amp; ")"</f>
        <v>(木)</v>
      </c>
      <c r="C12" s="71">
        <f>SUM(D12:G12)</f>
        <v>563275</v>
      </c>
      <c r="D12" s="71">
        <v>455050</v>
      </c>
      <c r="E12" s="71">
        <v>19992</v>
      </c>
      <c r="F12" s="71">
        <v>88233</v>
      </c>
      <c r="G12" s="71">
        <v>0</v>
      </c>
    </row>
    <row r="13" spans="1:7" x14ac:dyDescent="0.55000000000000004">
      <c r="A13" s="75">
        <v>44349</v>
      </c>
      <c r="B13" s="73" t="str">
        <f t="shared" ref="B13:B64" si="3">"(" &amp; TEXT(A13,"aaa") &amp; ")"</f>
        <v>(水)</v>
      </c>
      <c r="C13" s="71">
        <f>SUM(D13:G13)</f>
        <v>573971</v>
      </c>
      <c r="D13" s="71">
        <v>460049</v>
      </c>
      <c r="E13" s="71">
        <v>19689</v>
      </c>
      <c r="F13" s="71">
        <v>94233</v>
      </c>
      <c r="G13" s="71">
        <v>0</v>
      </c>
    </row>
    <row r="14" spans="1:7" x14ac:dyDescent="0.55000000000000004">
      <c r="A14" s="75">
        <v>44348</v>
      </c>
      <c r="B14" s="73" t="str">
        <f t="shared" si="3"/>
        <v>(火)</v>
      </c>
      <c r="C14" s="71">
        <f t="shared" ref="C14:C64" si="4">SUM(D14:G14)</f>
        <v>547069</v>
      </c>
      <c r="D14" s="71">
        <v>451363</v>
      </c>
      <c r="E14" s="71">
        <v>19197</v>
      </c>
      <c r="F14" s="71">
        <v>76509</v>
      </c>
      <c r="G14" s="71">
        <v>0</v>
      </c>
    </row>
    <row r="15" spans="1:7" x14ac:dyDescent="0.55000000000000004">
      <c r="A15" s="75">
        <v>44347</v>
      </c>
      <c r="B15" s="73" t="str">
        <f t="shared" si="3"/>
        <v>(月)</v>
      </c>
      <c r="C15" s="71">
        <f t="shared" si="4"/>
        <v>487670</v>
      </c>
      <c r="D15" s="71">
        <v>403961</v>
      </c>
      <c r="E15" s="71">
        <v>18351</v>
      </c>
      <c r="F15" s="71">
        <v>65358</v>
      </c>
      <c r="G15" s="71">
        <v>0</v>
      </c>
    </row>
    <row r="16" spans="1:7" x14ac:dyDescent="0.55000000000000004">
      <c r="A16" s="75">
        <v>44346</v>
      </c>
      <c r="B16" s="73" t="str">
        <f t="shared" si="3"/>
        <v>(日)</v>
      </c>
      <c r="C16" s="71">
        <f t="shared" si="4"/>
        <v>425696</v>
      </c>
      <c r="D16" s="71">
        <v>356751</v>
      </c>
      <c r="E16" s="71">
        <v>15925</v>
      </c>
      <c r="F16" s="71">
        <v>53020</v>
      </c>
      <c r="G16" s="71">
        <v>0</v>
      </c>
    </row>
    <row r="17" spans="1:7" x14ac:dyDescent="0.55000000000000004">
      <c r="A17" s="75">
        <v>44345</v>
      </c>
      <c r="B17" s="73" t="str">
        <f t="shared" si="3"/>
        <v>(土)</v>
      </c>
      <c r="C17" s="71">
        <f t="shared" si="4"/>
        <v>414636</v>
      </c>
      <c r="D17" s="71">
        <v>358743</v>
      </c>
      <c r="E17" s="71">
        <v>15523</v>
      </c>
      <c r="F17" s="71">
        <v>40370</v>
      </c>
      <c r="G17" s="71">
        <v>0</v>
      </c>
    </row>
    <row r="18" spans="1:7" x14ac:dyDescent="0.55000000000000004">
      <c r="A18" s="75">
        <v>44344</v>
      </c>
      <c r="B18" s="73" t="str">
        <f t="shared" si="3"/>
        <v>(金)</v>
      </c>
      <c r="C18" s="71">
        <f t="shared" si="4"/>
        <v>447074</v>
      </c>
      <c r="D18" s="71">
        <v>408250</v>
      </c>
      <c r="E18" s="71">
        <v>14263</v>
      </c>
      <c r="F18" s="71">
        <v>24561</v>
      </c>
      <c r="G18" s="71">
        <v>0</v>
      </c>
    </row>
    <row r="19" spans="1:7" x14ac:dyDescent="0.55000000000000004">
      <c r="A19" s="75">
        <v>44343</v>
      </c>
      <c r="B19" s="73" t="str">
        <f t="shared" si="3"/>
        <v>(木)</v>
      </c>
      <c r="C19" s="71">
        <f t="shared" si="4"/>
        <v>468024</v>
      </c>
      <c r="D19" s="71">
        <v>428481</v>
      </c>
      <c r="E19" s="71">
        <v>12380</v>
      </c>
      <c r="F19" s="71">
        <v>27163</v>
      </c>
      <c r="G19" s="71">
        <v>0</v>
      </c>
    </row>
    <row r="20" spans="1:7" x14ac:dyDescent="0.55000000000000004">
      <c r="A20" s="75">
        <v>44342</v>
      </c>
      <c r="B20" s="73" t="str">
        <f t="shared" si="3"/>
        <v>(水)</v>
      </c>
      <c r="C20" s="71">
        <f t="shared" si="4"/>
        <v>470083</v>
      </c>
      <c r="D20" s="71">
        <v>450365</v>
      </c>
      <c r="E20" s="71">
        <v>11468</v>
      </c>
      <c r="F20" s="71">
        <v>8250</v>
      </c>
      <c r="G20" s="71">
        <v>0</v>
      </c>
    </row>
    <row r="21" spans="1:7" x14ac:dyDescent="0.55000000000000004">
      <c r="A21" s="75">
        <v>44341</v>
      </c>
      <c r="B21" s="73" t="str">
        <f t="shared" si="3"/>
        <v>(火)</v>
      </c>
      <c r="C21" s="71">
        <f t="shared" si="4"/>
        <v>424628</v>
      </c>
      <c r="D21" s="71">
        <v>408107</v>
      </c>
      <c r="E21" s="71">
        <v>9812</v>
      </c>
      <c r="F21" s="71">
        <v>6709</v>
      </c>
      <c r="G21" s="71">
        <v>0</v>
      </c>
    </row>
    <row r="22" spans="1:7" x14ac:dyDescent="0.55000000000000004">
      <c r="A22" s="75">
        <v>44340</v>
      </c>
      <c r="B22" s="73" t="str">
        <f t="shared" si="3"/>
        <v>(月)</v>
      </c>
      <c r="C22" s="71">
        <f t="shared" si="4"/>
        <v>371902</v>
      </c>
      <c r="D22" s="71">
        <v>356017</v>
      </c>
      <c r="E22" s="71">
        <v>9759</v>
      </c>
      <c r="F22" s="71">
        <v>6126</v>
      </c>
      <c r="G22" s="71">
        <v>0</v>
      </c>
    </row>
    <row r="23" spans="1:7" x14ac:dyDescent="0.55000000000000004">
      <c r="A23" s="75">
        <v>44339</v>
      </c>
      <c r="B23" s="73" t="str">
        <f t="shared" si="3"/>
        <v>(日)</v>
      </c>
      <c r="C23" s="71">
        <f t="shared" si="4"/>
        <v>288162</v>
      </c>
      <c r="D23" s="71">
        <v>271321</v>
      </c>
      <c r="E23" s="71">
        <v>0</v>
      </c>
      <c r="F23" s="71">
        <v>16841</v>
      </c>
      <c r="G23" s="71">
        <v>0</v>
      </c>
    </row>
    <row r="24" spans="1:7" x14ac:dyDescent="0.55000000000000004">
      <c r="A24" s="75">
        <v>44338</v>
      </c>
      <c r="B24" s="73" t="str">
        <f t="shared" si="3"/>
        <v>(土)</v>
      </c>
      <c r="C24" s="71">
        <f t="shared" si="4"/>
        <v>258327</v>
      </c>
      <c r="D24" s="71">
        <v>236492</v>
      </c>
      <c r="E24" s="71">
        <v>0</v>
      </c>
      <c r="F24" s="71">
        <v>21835</v>
      </c>
      <c r="G24" s="71">
        <v>0</v>
      </c>
    </row>
    <row r="25" spans="1:7" x14ac:dyDescent="0.55000000000000004">
      <c r="A25" s="75">
        <v>44337</v>
      </c>
      <c r="B25" s="73" t="str">
        <f t="shared" si="3"/>
        <v>(金)</v>
      </c>
      <c r="C25" s="71">
        <f t="shared" si="4"/>
        <v>244472</v>
      </c>
      <c r="D25" s="71">
        <v>225182</v>
      </c>
      <c r="E25" s="71">
        <v>0</v>
      </c>
      <c r="F25" s="71">
        <v>19290</v>
      </c>
      <c r="G25" s="71">
        <v>0</v>
      </c>
    </row>
    <row r="26" spans="1:7" x14ac:dyDescent="0.55000000000000004">
      <c r="A26" s="75">
        <v>44336</v>
      </c>
      <c r="B26" s="73" t="str">
        <f t="shared" si="3"/>
        <v>(木)</v>
      </c>
      <c r="C26" s="71">
        <f t="shared" si="4"/>
        <v>269730</v>
      </c>
      <c r="D26" s="71">
        <v>258621</v>
      </c>
      <c r="E26" s="71">
        <v>0</v>
      </c>
      <c r="F26" s="71">
        <v>11109</v>
      </c>
      <c r="G26" s="71">
        <v>0</v>
      </c>
    </row>
    <row r="27" spans="1:7" x14ac:dyDescent="0.55000000000000004">
      <c r="A27" s="75">
        <v>44335</v>
      </c>
      <c r="B27" s="73" t="str">
        <f t="shared" si="3"/>
        <v>(水)</v>
      </c>
      <c r="C27" s="71">
        <f t="shared" si="4"/>
        <v>277399</v>
      </c>
      <c r="D27" s="71">
        <v>251201</v>
      </c>
      <c r="E27" s="71">
        <v>0</v>
      </c>
      <c r="F27" s="71">
        <v>26198</v>
      </c>
      <c r="G27" s="71">
        <v>0</v>
      </c>
    </row>
    <row r="28" spans="1:7" x14ac:dyDescent="0.55000000000000004">
      <c r="A28" s="75">
        <v>44334</v>
      </c>
      <c r="B28" s="73" t="str">
        <f t="shared" si="3"/>
        <v>(火)</v>
      </c>
      <c r="C28" s="71">
        <f t="shared" si="4"/>
        <v>229384</v>
      </c>
      <c r="D28" s="71">
        <v>202702</v>
      </c>
      <c r="E28" s="71">
        <v>0</v>
      </c>
      <c r="F28" s="71">
        <v>26682</v>
      </c>
      <c r="G28" s="71">
        <v>0</v>
      </c>
    </row>
    <row r="29" spans="1:7" x14ac:dyDescent="0.55000000000000004">
      <c r="A29" s="75">
        <v>44333</v>
      </c>
      <c r="B29" s="73" t="str">
        <f t="shared" si="3"/>
        <v>(月)</v>
      </c>
      <c r="C29" s="71">
        <f t="shared" si="4"/>
        <v>189890</v>
      </c>
      <c r="D29" s="71">
        <v>170312</v>
      </c>
      <c r="E29" s="71">
        <v>0</v>
      </c>
      <c r="F29" s="71">
        <v>19578</v>
      </c>
      <c r="G29" s="71">
        <v>0</v>
      </c>
    </row>
    <row r="30" spans="1:7" x14ac:dyDescent="0.55000000000000004">
      <c r="A30" s="75">
        <v>44332</v>
      </c>
      <c r="B30" s="73" t="str">
        <f t="shared" si="3"/>
        <v>(日)</v>
      </c>
      <c r="C30" s="71">
        <f t="shared" si="4"/>
        <v>182036</v>
      </c>
      <c r="D30" s="71">
        <v>169355</v>
      </c>
      <c r="E30" s="71">
        <v>0</v>
      </c>
      <c r="F30" s="71">
        <v>12681</v>
      </c>
      <c r="G30" s="71">
        <v>0</v>
      </c>
    </row>
    <row r="31" spans="1:7" x14ac:dyDescent="0.55000000000000004">
      <c r="A31" s="75">
        <v>44331</v>
      </c>
      <c r="B31" s="73" t="str">
        <f t="shared" si="3"/>
        <v>(土)</v>
      </c>
      <c r="C31" s="71">
        <f t="shared" si="4"/>
        <v>129694</v>
      </c>
      <c r="D31" s="71">
        <v>116851</v>
      </c>
      <c r="E31" s="71">
        <v>0</v>
      </c>
      <c r="F31" s="71">
        <v>12843</v>
      </c>
      <c r="G31" s="71">
        <v>0</v>
      </c>
    </row>
    <row r="32" spans="1:7" x14ac:dyDescent="0.55000000000000004">
      <c r="A32" s="75">
        <v>44330</v>
      </c>
      <c r="B32" s="73" t="str">
        <f t="shared" si="3"/>
        <v>(金)</v>
      </c>
      <c r="C32" s="71">
        <f t="shared" si="4"/>
        <v>115749</v>
      </c>
      <c r="D32" s="71">
        <v>102083</v>
      </c>
      <c r="E32" s="71">
        <v>0</v>
      </c>
      <c r="F32" s="71">
        <v>13666</v>
      </c>
      <c r="G32" s="71">
        <v>0</v>
      </c>
    </row>
    <row r="33" spans="1:7" x14ac:dyDescent="0.55000000000000004">
      <c r="A33" s="75">
        <v>44329</v>
      </c>
      <c r="B33" s="73" t="str">
        <f t="shared" si="3"/>
        <v>(木)</v>
      </c>
      <c r="C33" s="71">
        <f t="shared" si="4"/>
        <v>143572</v>
      </c>
      <c r="D33" s="71">
        <v>124806</v>
      </c>
      <c r="E33" s="71">
        <v>0</v>
      </c>
      <c r="F33" s="71">
        <v>18766</v>
      </c>
      <c r="G33" s="71">
        <v>0</v>
      </c>
    </row>
    <row r="34" spans="1:7" x14ac:dyDescent="0.55000000000000004">
      <c r="A34" s="75">
        <v>44328</v>
      </c>
      <c r="B34" s="73" t="str">
        <f t="shared" si="3"/>
        <v>(水)</v>
      </c>
      <c r="C34" s="71">
        <f t="shared" si="4"/>
        <v>147517</v>
      </c>
      <c r="D34" s="71">
        <v>126899</v>
      </c>
      <c r="E34" s="71">
        <v>0</v>
      </c>
      <c r="F34" s="71">
        <v>20618</v>
      </c>
      <c r="G34" s="71">
        <v>0</v>
      </c>
    </row>
    <row r="35" spans="1:7" x14ac:dyDescent="0.55000000000000004">
      <c r="A35" s="75">
        <v>44327</v>
      </c>
      <c r="B35" s="73" t="str">
        <f t="shared" si="3"/>
        <v>(火)</v>
      </c>
      <c r="C35" s="71">
        <f t="shared" si="4"/>
        <v>116722</v>
      </c>
      <c r="D35" s="71">
        <v>99195</v>
      </c>
      <c r="E35" s="71">
        <v>0</v>
      </c>
      <c r="F35" s="71">
        <v>17527</v>
      </c>
      <c r="G35" s="71">
        <v>0</v>
      </c>
    </row>
    <row r="36" spans="1:7" x14ac:dyDescent="0.55000000000000004">
      <c r="A36" s="75">
        <v>44326</v>
      </c>
      <c r="B36" s="73" t="str">
        <f t="shared" si="3"/>
        <v>(月)</v>
      </c>
      <c r="C36" s="71">
        <f t="shared" si="4"/>
        <v>89291</v>
      </c>
      <c r="D36" s="71">
        <v>78452</v>
      </c>
      <c r="E36" s="71">
        <v>0</v>
      </c>
      <c r="F36" s="71">
        <v>10839</v>
      </c>
      <c r="G36" s="71">
        <v>0</v>
      </c>
    </row>
    <row r="37" spans="1:7" x14ac:dyDescent="0.55000000000000004">
      <c r="A37" s="75">
        <v>44325</v>
      </c>
      <c r="B37" s="73" t="str">
        <f t="shared" si="3"/>
        <v>(日)</v>
      </c>
      <c r="C37" s="71">
        <f t="shared" si="4"/>
        <v>70943</v>
      </c>
      <c r="D37" s="71">
        <v>64996</v>
      </c>
      <c r="E37" s="71">
        <v>0</v>
      </c>
      <c r="F37" s="71">
        <v>5947</v>
      </c>
      <c r="G37" s="71">
        <v>0</v>
      </c>
    </row>
    <row r="38" spans="1:7" x14ac:dyDescent="0.55000000000000004">
      <c r="A38" s="75">
        <v>44324</v>
      </c>
      <c r="B38" s="73" t="str">
        <f t="shared" si="3"/>
        <v>(土)</v>
      </c>
      <c r="C38" s="71">
        <f t="shared" si="4"/>
        <v>51783</v>
      </c>
      <c r="D38" s="71">
        <v>48207</v>
      </c>
      <c r="E38" s="71">
        <v>0</v>
      </c>
      <c r="F38" s="71">
        <v>3576</v>
      </c>
      <c r="G38" s="71">
        <v>0</v>
      </c>
    </row>
    <row r="39" spans="1:7" x14ac:dyDescent="0.55000000000000004">
      <c r="A39" s="75">
        <v>44323</v>
      </c>
      <c r="B39" s="73" t="str">
        <f t="shared" si="3"/>
        <v>(金)</v>
      </c>
      <c r="C39" s="71">
        <f t="shared" si="4"/>
        <v>33348</v>
      </c>
      <c r="D39" s="71">
        <v>29214</v>
      </c>
      <c r="E39" s="71">
        <v>0</v>
      </c>
      <c r="F39" s="71">
        <v>4134</v>
      </c>
      <c r="G39" s="71">
        <v>0</v>
      </c>
    </row>
    <row r="40" spans="1:7" x14ac:dyDescent="0.55000000000000004">
      <c r="A40" s="75">
        <v>44322</v>
      </c>
      <c r="B40" s="73" t="str">
        <f t="shared" si="3"/>
        <v>(木)</v>
      </c>
      <c r="C40" s="71">
        <f t="shared" si="4"/>
        <v>35314</v>
      </c>
      <c r="D40" s="71">
        <v>31047</v>
      </c>
      <c r="E40" s="71">
        <v>0</v>
      </c>
      <c r="F40" s="71">
        <v>4267</v>
      </c>
      <c r="G40" s="71">
        <v>0</v>
      </c>
    </row>
    <row r="41" spans="1:7" x14ac:dyDescent="0.55000000000000004">
      <c r="A41" s="75">
        <v>44321</v>
      </c>
      <c r="B41" s="73" t="str">
        <f t="shared" si="3"/>
        <v>(水)</v>
      </c>
      <c r="C41" s="71">
        <f t="shared" si="4"/>
        <v>8509</v>
      </c>
      <c r="D41" s="71">
        <v>7758</v>
      </c>
      <c r="E41" s="71">
        <v>0</v>
      </c>
      <c r="F41" s="71">
        <v>751</v>
      </c>
      <c r="G41" s="71">
        <v>0</v>
      </c>
    </row>
    <row r="42" spans="1:7" x14ac:dyDescent="0.55000000000000004">
      <c r="A42" s="75">
        <v>44320</v>
      </c>
      <c r="B42" s="73" t="str">
        <f t="shared" si="3"/>
        <v>(火)</v>
      </c>
      <c r="C42" s="71">
        <f t="shared" si="4"/>
        <v>6912</v>
      </c>
      <c r="D42" s="71">
        <v>6341</v>
      </c>
      <c r="E42" s="71">
        <v>0</v>
      </c>
      <c r="F42" s="71">
        <v>571</v>
      </c>
      <c r="G42" s="71">
        <v>0</v>
      </c>
    </row>
    <row r="43" spans="1:7" x14ac:dyDescent="0.55000000000000004">
      <c r="A43" s="75">
        <v>44319</v>
      </c>
      <c r="B43" s="73" t="str">
        <f t="shared" si="3"/>
        <v>(月)</v>
      </c>
      <c r="C43" s="71">
        <f t="shared" si="4"/>
        <v>6153</v>
      </c>
      <c r="D43" s="71">
        <v>5389</v>
      </c>
      <c r="E43" s="71">
        <v>0</v>
      </c>
      <c r="F43" s="71">
        <v>764</v>
      </c>
      <c r="G43" s="71">
        <v>0</v>
      </c>
    </row>
    <row r="44" spans="1:7" x14ac:dyDescent="0.55000000000000004">
      <c r="A44" s="75">
        <v>44318</v>
      </c>
      <c r="B44" s="73" t="str">
        <f t="shared" si="3"/>
        <v>(日)</v>
      </c>
      <c r="C44" s="71">
        <f t="shared" si="4"/>
        <v>20009</v>
      </c>
      <c r="D44" s="71">
        <v>20009</v>
      </c>
      <c r="E44" s="71">
        <v>0</v>
      </c>
      <c r="F44" s="71">
        <v>0</v>
      </c>
      <c r="G44" s="71">
        <v>0</v>
      </c>
    </row>
    <row r="45" spans="1:7" x14ac:dyDescent="0.55000000000000004">
      <c r="A45" s="75">
        <v>44317</v>
      </c>
      <c r="B45" s="73" t="str">
        <f t="shared" si="3"/>
        <v>(土)</v>
      </c>
      <c r="C45" s="71">
        <f t="shared" si="4"/>
        <v>24961</v>
      </c>
      <c r="D45" s="71">
        <v>24961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44316</v>
      </c>
      <c r="B46" s="73" t="str">
        <f t="shared" si="3"/>
        <v>(金)</v>
      </c>
      <c r="C46" s="71">
        <f t="shared" si="4"/>
        <v>32169</v>
      </c>
      <c r="D46" s="71">
        <v>32169</v>
      </c>
      <c r="E46" s="71">
        <v>0</v>
      </c>
      <c r="F46" s="71">
        <v>0</v>
      </c>
      <c r="G46" s="71">
        <v>0</v>
      </c>
    </row>
    <row r="47" spans="1:7" x14ac:dyDescent="0.55000000000000004">
      <c r="A47" s="75">
        <v>44315</v>
      </c>
      <c r="B47" s="73" t="str">
        <f>"(" &amp; TEXT(A47,"aaa") &amp; ")"</f>
        <v>(木)</v>
      </c>
      <c r="C47" s="71">
        <f t="shared" si="4"/>
        <v>12715</v>
      </c>
      <c r="D47" s="71">
        <v>12715</v>
      </c>
      <c r="E47" s="71">
        <v>0</v>
      </c>
      <c r="F47" s="71">
        <v>0</v>
      </c>
      <c r="G47" s="89">
        <v>0</v>
      </c>
    </row>
    <row r="48" spans="1:7" x14ac:dyDescent="0.55000000000000004">
      <c r="A48" s="75">
        <v>44314</v>
      </c>
      <c r="B48" s="73" t="str">
        <f t="shared" si="3"/>
        <v>(水)</v>
      </c>
      <c r="C48" s="71">
        <f t="shared" si="4"/>
        <v>41842</v>
      </c>
      <c r="D48" s="89">
        <v>41842</v>
      </c>
      <c r="E48" s="89">
        <v>0</v>
      </c>
      <c r="F48" s="89">
        <v>0</v>
      </c>
      <c r="G48" s="89">
        <v>0</v>
      </c>
    </row>
    <row r="49" spans="1:7" x14ac:dyDescent="0.55000000000000004">
      <c r="A49" s="75">
        <v>44313</v>
      </c>
      <c r="B49" s="73" t="str">
        <f t="shared" si="3"/>
        <v>(火)</v>
      </c>
      <c r="C49" s="71">
        <f t="shared" si="4"/>
        <v>41389</v>
      </c>
      <c r="D49" s="89">
        <v>41389</v>
      </c>
      <c r="E49" s="89">
        <v>0</v>
      </c>
      <c r="F49" s="89">
        <v>0</v>
      </c>
      <c r="G49" s="90">
        <v>0</v>
      </c>
    </row>
    <row r="50" spans="1:7" x14ac:dyDescent="0.55000000000000004">
      <c r="A50" s="75">
        <v>44312</v>
      </c>
      <c r="B50" s="73" t="str">
        <f t="shared" si="3"/>
        <v>(月)</v>
      </c>
      <c r="C50" s="71">
        <f t="shared" si="4"/>
        <v>30983</v>
      </c>
      <c r="D50" s="90">
        <v>30983</v>
      </c>
      <c r="E50" s="90">
        <v>0</v>
      </c>
      <c r="F50" s="90">
        <v>0</v>
      </c>
      <c r="G50" s="90">
        <v>0</v>
      </c>
    </row>
    <row r="51" spans="1:7" x14ac:dyDescent="0.55000000000000004">
      <c r="A51" s="75">
        <v>44311</v>
      </c>
      <c r="B51" s="73" t="str">
        <f t="shared" si="3"/>
        <v>(日)</v>
      </c>
      <c r="C51" s="71">
        <f t="shared" si="4"/>
        <v>14432</v>
      </c>
      <c r="D51" s="90">
        <v>14432</v>
      </c>
      <c r="E51" s="90">
        <v>0</v>
      </c>
      <c r="F51" s="90">
        <v>0</v>
      </c>
      <c r="G51" s="90">
        <v>0</v>
      </c>
    </row>
    <row r="52" spans="1:7" x14ac:dyDescent="0.55000000000000004">
      <c r="A52" s="75">
        <v>44310</v>
      </c>
      <c r="B52" s="73" t="str">
        <f t="shared" si="3"/>
        <v>(土)</v>
      </c>
      <c r="C52" s="71">
        <f t="shared" si="4"/>
        <v>17608</v>
      </c>
      <c r="D52" s="90">
        <v>17608</v>
      </c>
      <c r="E52" s="90">
        <v>0</v>
      </c>
      <c r="F52" s="90">
        <v>0</v>
      </c>
      <c r="G52" s="90">
        <v>0</v>
      </c>
    </row>
    <row r="53" spans="1:7" x14ac:dyDescent="0.55000000000000004">
      <c r="A53" s="75">
        <v>44309</v>
      </c>
      <c r="B53" s="73" t="str">
        <f t="shared" si="3"/>
        <v>(金)</v>
      </c>
      <c r="C53" s="71">
        <f t="shared" si="4"/>
        <v>24471</v>
      </c>
      <c r="D53" s="90">
        <v>24471</v>
      </c>
      <c r="E53" s="90">
        <v>0</v>
      </c>
      <c r="F53" s="90">
        <v>0</v>
      </c>
      <c r="G53" s="90">
        <v>0</v>
      </c>
    </row>
    <row r="54" spans="1:7" x14ac:dyDescent="0.55000000000000004">
      <c r="A54" s="75">
        <v>44308</v>
      </c>
      <c r="B54" s="73" t="str">
        <f t="shared" si="3"/>
        <v>(木)</v>
      </c>
      <c r="C54" s="71">
        <f t="shared" si="4"/>
        <v>28766</v>
      </c>
      <c r="D54" s="90">
        <v>28766</v>
      </c>
      <c r="E54" s="90">
        <v>0</v>
      </c>
      <c r="F54" s="90">
        <v>0</v>
      </c>
      <c r="G54" s="90">
        <v>0</v>
      </c>
    </row>
    <row r="55" spans="1:7" x14ac:dyDescent="0.55000000000000004">
      <c r="A55" s="75">
        <v>44307</v>
      </c>
      <c r="B55" s="73" t="str">
        <f t="shared" si="3"/>
        <v>(水)</v>
      </c>
      <c r="C55" s="71">
        <f t="shared" si="4"/>
        <v>30574</v>
      </c>
      <c r="D55" s="90">
        <v>30574</v>
      </c>
      <c r="E55" s="90">
        <v>0</v>
      </c>
      <c r="F55" s="90">
        <v>0</v>
      </c>
      <c r="G55" s="90">
        <v>0</v>
      </c>
    </row>
    <row r="56" spans="1:7" x14ac:dyDescent="0.55000000000000004">
      <c r="A56" s="75">
        <v>44306</v>
      </c>
      <c r="B56" s="73" t="str">
        <f t="shared" si="3"/>
        <v>(火)</v>
      </c>
      <c r="C56" s="71">
        <f t="shared" si="4"/>
        <v>25056</v>
      </c>
      <c r="D56" s="90">
        <v>25056</v>
      </c>
      <c r="E56" s="90">
        <v>0</v>
      </c>
      <c r="F56" s="90">
        <v>0</v>
      </c>
      <c r="G56" s="90">
        <v>0</v>
      </c>
    </row>
    <row r="57" spans="1:7" x14ac:dyDescent="0.55000000000000004">
      <c r="A57" s="75">
        <v>44305</v>
      </c>
      <c r="B57" s="73" t="str">
        <f t="shared" si="3"/>
        <v>(月)</v>
      </c>
      <c r="C57" s="71">
        <f t="shared" si="4"/>
        <v>15164</v>
      </c>
      <c r="D57" s="90">
        <v>15164</v>
      </c>
      <c r="E57" s="90">
        <v>0</v>
      </c>
      <c r="F57" s="90">
        <v>0</v>
      </c>
      <c r="G57" s="90">
        <v>0</v>
      </c>
    </row>
    <row r="58" spans="1:7" x14ac:dyDescent="0.55000000000000004">
      <c r="A58" s="75">
        <v>44304</v>
      </c>
      <c r="B58" s="73" t="str">
        <f t="shared" si="3"/>
        <v>(日)</v>
      </c>
      <c r="C58" s="71">
        <f t="shared" si="4"/>
        <v>5913</v>
      </c>
      <c r="D58" s="90">
        <v>5913</v>
      </c>
      <c r="E58" s="90">
        <v>0</v>
      </c>
      <c r="F58" s="90">
        <v>0</v>
      </c>
      <c r="G58" s="90">
        <v>0</v>
      </c>
    </row>
    <row r="59" spans="1:7" x14ac:dyDescent="0.55000000000000004">
      <c r="A59" s="75">
        <v>44303</v>
      </c>
      <c r="B59" s="73" t="str">
        <f t="shared" si="3"/>
        <v>(土)</v>
      </c>
      <c r="C59" s="71">
        <f t="shared" si="4"/>
        <v>4159</v>
      </c>
      <c r="D59" s="90">
        <v>4159</v>
      </c>
      <c r="E59" s="90">
        <v>0</v>
      </c>
      <c r="F59" s="90">
        <v>0</v>
      </c>
      <c r="G59" s="90">
        <v>0</v>
      </c>
    </row>
    <row r="60" spans="1:7" x14ac:dyDescent="0.55000000000000004">
      <c r="A60" s="75">
        <v>44302</v>
      </c>
      <c r="B60" s="73" t="str">
        <f t="shared" si="3"/>
        <v>(金)</v>
      </c>
      <c r="C60" s="71">
        <f t="shared" si="4"/>
        <v>4877</v>
      </c>
      <c r="D60" s="90">
        <v>4877</v>
      </c>
      <c r="E60" s="90">
        <v>0</v>
      </c>
      <c r="F60" s="90">
        <v>0</v>
      </c>
      <c r="G60" s="90">
        <v>0</v>
      </c>
    </row>
    <row r="61" spans="1:7" x14ac:dyDescent="0.55000000000000004">
      <c r="A61" s="75">
        <v>44301</v>
      </c>
      <c r="B61" s="73" t="str">
        <f t="shared" si="3"/>
        <v>(木)</v>
      </c>
      <c r="C61" s="71">
        <f t="shared" si="4"/>
        <v>5101</v>
      </c>
      <c r="D61" s="90">
        <v>5101</v>
      </c>
      <c r="E61" s="90">
        <v>0</v>
      </c>
      <c r="F61" s="90">
        <v>0</v>
      </c>
      <c r="G61" s="90">
        <v>0</v>
      </c>
    </row>
    <row r="62" spans="1:7" x14ac:dyDescent="0.55000000000000004">
      <c r="A62" s="75">
        <v>44300</v>
      </c>
      <c r="B62" s="73" t="str">
        <f t="shared" si="3"/>
        <v>(水)</v>
      </c>
      <c r="C62" s="71">
        <f t="shared" si="4"/>
        <v>3468</v>
      </c>
      <c r="D62" s="90">
        <v>3468</v>
      </c>
      <c r="E62" s="90">
        <v>0</v>
      </c>
      <c r="F62" s="90">
        <v>0</v>
      </c>
      <c r="G62" s="90">
        <v>0</v>
      </c>
    </row>
    <row r="63" spans="1:7" x14ac:dyDescent="0.55000000000000004">
      <c r="A63" s="75">
        <v>44299</v>
      </c>
      <c r="B63" s="73" t="str">
        <f t="shared" si="3"/>
        <v>(火)</v>
      </c>
      <c r="C63" s="71">
        <f t="shared" si="4"/>
        <v>3136</v>
      </c>
      <c r="D63" s="90">
        <v>3136</v>
      </c>
      <c r="E63" s="90">
        <v>0</v>
      </c>
      <c r="F63" s="90">
        <v>0</v>
      </c>
      <c r="G63" s="90">
        <v>0</v>
      </c>
    </row>
    <row r="64" spans="1:7" x14ac:dyDescent="0.55000000000000004">
      <c r="A64" s="75">
        <v>44298</v>
      </c>
      <c r="B64" s="73" t="str">
        <f t="shared" si="3"/>
        <v>(月)</v>
      </c>
      <c r="C64" s="71">
        <f t="shared" si="4"/>
        <v>3449</v>
      </c>
      <c r="D64" s="90">
        <v>3449</v>
      </c>
      <c r="E64" s="90">
        <v>0</v>
      </c>
      <c r="F64" s="90">
        <v>0</v>
      </c>
      <c r="G64" s="90">
        <v>0</v>
      </c>
    </row>
  </sheetData>
  <mergeCells count="7">
    <mergeCell ref="A1:G1"/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2021-06-10T12:49:52Z</dcterms:modified>
</cp:coreProperties>
</file>