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3 연구\삼성 3DV과제\Multi-view Rate Control\HTM8.2_E0227_Integration\codingresults\"/>
    </mc:Choice>
  </mc:AlternateContent>
  <bookViews>
    <workbookView xWindow="120" yWindow="105" windowWidth="18315" windowHeight="7020" tabRatio="590"/>
  </bookViews>
  <sheets>
    <sheet name="Overall" sheetId="9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X108" i="9" l="1"/>
  <c r="W108" i="9"/>
  <c r="V108" i="9"/>
  <c r="U108" i="9"/>
  <c r="X107" i="9"/>
  <c r="W107" i="9"/>
  <c r="V107" i="9"/>
  <c r="U107" i="9"/>
  <c r="X106" i="9"/>
  <c r="W106" i="9"/>
  <c r="V106" i="9"/>
  <c r="U106" i="9"/>
  <c r="X105" i="9"/>
  <c r="W105" i="9"/>
  <c r="V105" i="9"/>
  <c r="U105" i="9"/>
  <c r="X104" i="9"/>
  <c r="W104" i="9"/>
  <c r="V104" i="9"/>
  <c r="U104" i="9"/>
  <c r="X103" i="9"/>
  <c r="W103" i="9"/>
  <c r="V103" i="9"/>
  <c r="U103" i="9"/>
  <c r="X102" i="9"/>
  <c r="W102" i="9"/>
  <c r="V102" i="9"/>
  <c r="U102" i="9"/>
  <c r="X101" i="9"/>
  <c r="W101" i="9"/>
  <c r="V101" i="9"/>
  <c r="U101" i="9"/>
  <c r="X100" i="9"/>
  <c r="W100" i="9"/>
  <c r="V100" i="9"/>
  <c r="U100" i="9"/>
  <c r="X99" i="9"/>
  <c r="W99" i="9"/>
  <c r="V99" i="9"/>
  <c r="U99" i="9"/>
  <c r="X98" i="9"/>
  <c r="W98" i="9"/>
  <c r="V98" i="9"/>
  <c r="U98" i="9"/>
  <c r="X97" i="9"/>
  <c r="W97" i="9"/>
  <c r="V97" i="9"/>
  <c r="U97" i="9"/>
  <c r="X96" i="9"/>
  <c r="W96" i="9"/>
  <c r="V96" i="9"/>
  <c r="U96" i="9"/>
  <c r="X95" i="9"/>
  <c r="W95" i="9"/>
  <c r="V95" i="9"/>
  <c r="U95" i="9"/>
  <c r="X94" i="9"/>
  <c r="W94" i="9"/>
  <c r="V94" i="9"/>
  <c r="U94" i="9"/>
  <c r="X93" i="9"/>
  <c r="W93" i="9"/>
  <c r="V93" i="9"/>
  <c r="U93" i="9"/>
  <c r="X92" i="9"/>
  <c r="W92" i="9"/>
  <c r="V92" i="9"/>
  <c r="U92" i="9"/>
  <c r="X91" i="9"/>
  <c r="W91" i="9"/>
  <c r="V91" i="9"/>
  <c r="U91" i="9"/>
  <c r="X90" i="9"/>
  <c r="W90" i="9"/>
  <c r="V90" i="9"/>
  <c r="U90" i="9"/>
  <c r="X89" i="9"/>
  <c r="W89" i="9"/>
  <c r="V89" i="9"/>
  <c r="U89" i="9"/>
  <c r="X88" i="9"/>
  <c r="W88" i="9"/>
  <c r="V88" i="9"/>
  <c r="U88" i="9"/>
  <c r="X87" i="9"/>
  <c r="W87" i="9"/>
  <c r="V87" i="9"/>
  <c r="U87" i="9"/>
  <c r="X86" i="9"/>
  <c r="W86" i="9"/>
  <c r="V86" i="9"/>
  <c r="U86" i="9"/>
  <c r="X85" i="9"/>
  <c r="W85" i="9"/>
  <c r="V85" i="9"/>
  <c r="U85" i="9"/>
  <c r="X84" i="9"/>
  <c r="W84" i="9"/>
  <c r="V84" i="9"/>
  <c r="U84" i="9"/>
  <c r="X83" i="9"/>
  <c r="W83" i="9"/>
  <c r="V83" i="9"/>
  <c r="U83" i="9"/>
  <c r="X82" i="9"/>
  <c r="W82" i="9"/>
  <c r="V82" i="9"/>
  <c r="U82" i="9"/>
  <c r="V81" i="9"/>
  <c r="U81" i="9"/>
  <c r="X81" i="9"/>
  <c r="W81" i="9"/>
  <c r="I108" i="9"/>
  <c r="H108" i="9"/>
  <c r="G108" i="9"/>
  <c r="F108" i="9"/>
  <c r="I107" i="9"/>
  <c r="H107" i="9"/>
  <c r="G107" i="9"/>
  <c r="F107" i="9"/>
  <c r="I106" i="9"/>
  <c r="H106" i="9"/>
  <c r="G106" i="9"/>
  <c r="F106" i="9"/>
  <c r="I105" i="9"/>
  <c r="H105" i="9"/>
  <c r="G105" i="9"/>
  <c r="F105" i="9"/>
  <c r="I104" i="9"/>
  <c r="H104" i="9"/>
  <c r="G104" i="9"/>
  <c r="F104" i="9"/>
  <c r="I103" i="9"/>
  <c r="H103" i="9"/>
  <c r="G103" i="9"/>
  <c r="F103" i="9"/>
  <c r="I102" i="9"/>
  <c r="H102" i="9"/>
  <c r="G102" i="9"/>
  <c r="F102" i="9"/>
  <c r="I101" i="9"/>
  <c r="H101" i="9"/>
  <c r="G101" i="9"/>
  <c r="F101" i="9"/>
  <c r="I100" i="9"/>
  <c r="H100" i="9"/>
  <c r="G100" i="9"/>
  <c r="F100" i="9"/>
  <c r="I99" i="9"/>
  <c r="H99" i="9"/>
  <c r="G99" i="9"/>
  <c r="F99" i="9"/>
  <c r="I98" i="9"/>
  <c r="H98" i="9"/>
  <c r="G98" i="9"/>
  <c r="F98" i="9"/>
  <c r="I97" i="9"/>
  <c r="H97" i="9"/>
  <c r="G97" i="9"/>
  <c r="F97" i="9"/>
  <c r="I96" i="9"/>
  <c r="H96" i="9"/>
  <c r="G96" i="9"/>
  <c r="F96" i="9"/>
  <c r="I95" i="9"/>
  <c r="H95" i="9"/>
  <c r="G95" i="9"/>
  <c r="F95" i="9"/>
  <c r="I94" i="9"/>
  <c r="H94" i="9"/>
  <c r="G94" i="9"/>
  <c r="F94" i="9"/>
  <c r="I93" i="9"/>
  <c r="H93" i="9"/>
  <c r="G93" i="9"/>
  <c r="F93" i="9"/>
  <c r="I92" i="9"/>
  <c r="H92" i="9"/>
  <c r="G92" i="9"/>
  <c r="F92" i="9"/>
  <c r="I91" i="9"/>
  <c r="H91" i="9"/>
  <c r="G91" i="9"/>
  <c r="F91" i="9"/>
  <c r="I90" i="9"/>
  <c r="H90" i="9"/>
  <c r="G90" i="9"/>
  <c r="F90" i="9"/>
  <c r="I89" i="9"/>
  <c r="H89" i="9"/>
  <c r="G89" i="9"/>
  <c r="F89" i="9"/>
  <c r="I88" i="9"/>
  <c r="H88" i="9"/>
  <c r="G88" i="9"/>
  <c r="F88" i="9"/>
  <c r="I87" i="9"/>
  <c r="H87" i="9"/>
  <c r="G87" i="9"/>
  <c r="F87" i="9"/>
  <c r="I86" i="9"/>
  <c r="H86" i="9"/>
  <c r="G86" i="9"/>
  <c r="F86" i="9"/>
  <c r="I85" i="9"/>
  <c r="H85" i="9"/>
  <c r="G85" i="9"/>
  <c r="F85" i="9"/>
  <c r="I84" i="9"/>
  <c r="H84" i="9"/>
  <c r="G84" i="9"/>
  <c r="F84" i="9"/>
  <c r="I83" i="9"/>
  <c r="H83" i="9"/>
  <c r="G83" i="9"/>
  <c r="F83" i="9"/>
  <c r="I82" i="9"/>
  <c r="H82" i="9"/>
  <c r="G82" i="9"/>
  <c r="F82" i="9"/>
  <c r="I81" i="9"/>
  <c r="H81" i="9"/>
  <c r="G81" i="9"/>
  <c r="F81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J89" i="9"/>
  <c r="K89" i="9"/>
  <c r="K85" i="9"/>
  <c r="J85" i="9"/>
  <c r="Y85" i="9"/>
  <c r="K97" i="9"/>
  <c r="Y81" i="9"/>
  <c r="Y89" i="9"/>
  <c r="Z81" i="9"/>
  <c r="Y97" i="9"/>
  <c r="J81" i="9"/>
  <c r="Y105" i="9"/>
  <c r="Z101" i="9"/>
  <c r="K101" i="9"/>
  <c r="J93" i="9"/>
  <c r="J101" i="9"/>
  <c r="Z97" i="9"/>
  <c r="Y101" i="9"/>
  <c r="Z105" i="9"/>
  <c r="Z85" i="9"/>
  <c r="J97" i="9"/>
  <c r="Y93" i="9"/>
  <c r="Z93" i="9"/>
  <c r="Z89" i="9"/>
  <c r="J105" i="9"/>
  <c r="K93" i="9"/>
  <c r="K81" i="9"/>
  <c r="K105" i="9"/>
  <c r="I141" i="9" l="1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F115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4" i="9"/>
  <c r="K130" i="9"/>
  <c r="J122" i="9"/>
  <c r="J114" i="9"/>
  <c r="J134" i="9"/>
  <c r="J118" i="9"/>
  <c r="J138" i="9"/>
  <c r="K114" i="9"/>
  <c r="K134" i="9"/>
  <c r="K126" i="9"/>
  <c r="K138" i="9"/>
  <c r="K118" i="9"/>
  <c r="J130" i="9"/>
  <c r="J126" i="9"/>
  <c r="K122" i="9"/>
  <c r="K109" i="9" l="1"/>
  <c r="Z109" i="9"/>
  <c r="J109" i="9"/>
  <c r="Y109" i="9"/>
  <c r="J142" i="9"/>
  <c r="K142" i="9"/>
  <c r="L55" i="9"/>
  <c r="M55" i="9"/>
  <c r="AA67" i="9"/>
  <c r="Z67" i="9"/>
  <c r="Y67" i="9"/>
  <c r="AA66" i="9"/>
  <c r="Z66" i="9"/>
  <c r="Y66" i="9"/>
  <c r="AA65" i="9"/>
  <c r="Z65" i="9"/>
  <c r="Y65" i="9"/>
  <c r="AA64" i="9"/>
  <c r="Z64" i="9"/>
  <c r="Y64" i="9"/>
  <c r="AA63" i="9"/>
  <c r="Z63" i="9"/>
  <c r="Y63" i="9"/>
  <c r="AA62" i="9"/>
  <c r="Z62" i="9"/>
  <c r="Y62" i="9"/>
  <c r="AA61" i="9"/>
  <c r="Z61" i="9"/>
  <c r="Y61" i="9"/>
  <c r="AA60" i="9"/>
  <c r="Z60" i="9"/>
  <c r="Y60" i="9"/>
  <c r="AA59" i="9"/>
  <c r="Z59" i="9"/>
  <c r="Y59" i="9"/>
  <c r="AA58" i="9"/>
  <c r="Z58" i="9"/>
  <c r="Y58" i="9"/>
  <c r="AA57" i="9"/>
  <c r="Z57" i="9"/>
  <c r="Y57" i="9"/>
  <c r="AA56" i="9"/>
  <c r="Z56" i="9"/>
  <c r="Y56" i="9"/>
  <c r="AA55" i="9"/>
  <c r="Z55" i="9"/>
  <c r="Y55" i="9"/>
  <c r="AA54" i="9"/>
  <c r="Z54" i="9"/>
  <c r="Y54" i="9"/>
  <c r="AA53" i="9"/>
  <c r="Z53" i="9"/>
  <c r="Y53" i="9"/>
  <c r="AA52" i="9"/>
  <c r="Z52" i="9"/>
  <c r="Y52" i="9"/>
  <c r="AA51" i="9"/>
  <c r="Z51" i="9"/>
  <c r="Y51" i="9"/>
  <c r="AA50" i="9"/>
  <c r="Z50" i="9"/>
  <c r="Y50" i="9"/>
  <c r="AA49" i="9"/>
  <c r="Z49" i="9"/>
  <c r="Y49" i="9"/>
  <c r="AA48" i="9"/>
  <c r="Z48" i="9"/>
  <c r="Y48" i="9"/>
  <c r="AA47" i="9"/>
  <c r="Z47" i="9"/>
  <c r="Y47" i="9"/>
  <c r="AA46" i="9"/>
  <c r="Z46" i="9"/>
  <c r="Y46" i="9"/>
  <c r="AA45" i="9"/>
  <c r="Z45" i="9"/>
  <c r="Y45" i="9"/>
  <c r="AA44" i="9"/>
  <c r="Z44" i="9"/>
  <c r="Y44" i="9"/>
  <c r="AA43" i="9"/>
  <c r="Z43" i="9"/>
  <c r="Y43" i="9"/>
  <c r="AA42" i="9"/>
  <c r="Z42" i="9"/>
  <c r="Y42" i="9"/>
  <c r="AA41" i="9"/>
  <c r="Z41" i="9"/>
  <c r="Y41" i="9"/>
  <c r="AA40" i="9"/>
  <c r="Z40" i="9"/>
  <c r="Y40" i="9"/>
  <c r="N67" i="9"/>
  <c r="M67" i="9"/>
  <c r="L67" i="9"/>
  <c r="K67" i="9"/>
  <c r="N66" i="9"/>
  <c r="M66" i="9"/>
  <c r="L66" i="9"/>
  <c r="K66" i="9"/>
  <c r="N65" i="9"/>
  <c r="M65" i="9"/>
  <c r="L65" i="9"/>
  <c r="K65" i="9"/>
  <c r="N64" i="9"/>
  <c r="M64" i="9"/>
  <c r="L64" i="9"/>
  <c r="K64" i="9"/>
  <c r="N63" i="9"/>
  <c r="M63" i="9"/>
  <c r="L63" i="9"/>
  <c r="K63" i="9"/>
  <c r="N62" i="9"/>
  <c r="M62" i="9"/>
  <c r="L62" i="9"/>
  <c r="K62" i="9"/>
  <c r="N61" i="9"/>
  <c r="M61" i="9"/>
  <c r="L61" i="9"/>
  <c r="K61" i="9"/>
  <c r="N60" i="9"/>
  <c r="M60" i="9"/>
  <c r="L60" i="9"/>
  <c r="K60" i="9"/>
  <c r="N59" i="9"/>
  <c r="M59" i="9"/>
  <c r="L59" i="9"/>
  <c r="K59" i="9"/>
  <c r="N58" i="9"/>
  <c r="M58" i="9"/>
  <c r="L58" i="9"/>
  <c r="K58" i="9"/>
  <c r="N57" i="9"/>
  <c r="M57" i="9"/>
  <c r="L57" i="9"/>
  <c r="K57" i="9"/>
  <c r="N56" i="9"/>
  <c r="M56" i="9"/>
  <c r="L56" i="9"/>
  <c r="K56" i="9"/>
  <c r="N55" i="9"/>
  <c r="K55" i="9"/>
  <c r="N54" i="9"/>
  <c r="M54" i="9"/>
  <c r="L54" i="9"/>
  <c r="K54" i="9"/>
  <c r="N53" i="9"/>
  <c r="M53" i="9"/>
  <c r="L53" i="9"/>
  <c r="K53" i="9"/>
  <c r="N52" i="9"/>
  <c r="M52" i="9"/>
  <c r="L52" i="9"/>
  <c r="K52" i="9"/>
  <c r="N51" i="9"/>
  <c r="M51" i="9"/>
  <c r="L51" i="9"/>
  <c r="K51" i="9"/>
  <c r="N50" i="9"/>
  <c r="M50" i="9"/>
  <c r="L50" i="9"/>
  <c r="K50" i="9"/>
  <c r="N49" i="9"/>
  <c r="M49" i="9"/>
  <c r="L49" i="9"/>
  <c r="K49" i="9"/>
  <c r="N48" i="9"/>
  <c r="M48" i="9"/>
  <c r="L48" i="9"/>
  <c r="K48" i="9"/>
  <c r="N47" i="9"/>
  <c r="M47" i="9"/>
  <c r="L47" i="9"/>
  <c r="K47" i="9"/>
  <c r="N46" i="9"/>
  <c r="M46" i="9"/>
  <c r="L46" i="9"/>
  <c r="K46" i="9"/>
  <c r="N45" i="9"/>
  <c r="M45" i="9"/>
  <c r="L45" i="9"/>
  <c r="K45" i="9"/>
  <c r="N44" i="9"/>
  <c r="M44" i="9"/>
  <c r="L44" i="9"/>
  <c r="K44" i="9"/>
  <c r="N43" i="9"/>
  <c r="M43" i="9"/>
  <c r="L43" i="9"/>
  <c r="K43" i="9"/>
  <c r="N42" i="9"/>
  <c r="M42" i="9"/>
  <c r="L42" i="9"/>
  <c r="K42" i="9"/>
  <c r="N41" i="9"/>
  <c r="M41" i="9"/>
  <c r="L41" i="9"/>
  <c r="K41" i="9"/>
  <c r="N40" i="9"/>
  <c r="M40" i="9"/>
  <c r="L40" i="9"/>
  <c r="K40" i="9"/>
  <c r="AB66" i="9" l="1"/>
  <c r="AB62" i="9"/>
  <c r="AB58" i="9"/>
  <c r="AB50" i="9"/>
  <c r="AB65" i="9"/>
  <c r="AB61" i="9"/>
  <c r="AB57" i="9"/>
  <c r="AB54" i="9"/>
  <c r="AB53" i="9"/>
  <c r="AB49" i="9"/>
  <c r="AB46" i="9"/>
  <c r="AB45" i="9"/>
  <c r="K68" i="9"/>
  <c r="Z68" i="9"/>
  <c r="AB42" i="9"/>
  <c r="AB41" i="9"/>
  <c r="Y68" i="9"/>
  <c r="AB40" i="9"/>
  <c r="AB44" i="9"/>
  <c r="AB48" i="9"/>
  <c r="AB52" i="9"/>
  <c r="AB56" i="9"/>
  <c r="AB60" i="9"/>
  <c r="AB64" i="9"/>
  <c r="AB43" i="9"/>
  <c r="AB47" i="9"/>
  <c r="AB51" i="9"/>
  <c r="AB55" i="9"/>
  <c r="AB59" i="9"/>
  <c r="AB63" i="9"/>
  <c r="AB67" i="9"/>
  <c r="L68" i="9"/>
  <c r="N68" i="9"/>
  <c r="M68" i="9"/>
  <c r="AA68" i="9"/>
  <c r="AB68" i="9" l="1"/>
  <c r="N33" i="9" l="1"/>
  <c r="M33" i="9"/>
  <c r="L33" i="9"/>
  <c r="K33" i="9"/>
  <c r="D33" i="9"/>
  <c r="N32" i="9"/>
  <c r="M32" i="9"/>
  <c r="L32" i="9"/>
  <c r="K32" i="9"/>
  <c r="D32" i="9"/>
  <c r="N31" i="9"/>
  <c r="M31" i="9"/>
  <c r="L31" i="9"/>
  <c r="K31" i="9"/>
  <c r="D31" i="9"/>
  <c r="N30" i="9"/>
  <c r="M30" i="9"/>
  <c r="L30" i="9"/>
  <c r="K30" i="9"/>
  <c r="D30" i="9"/>
  <c r="N29" i="9"/>
  <c r="M29" i="9"/>
  <c r="L29" i="9"/>
  <c r="K29" i="9"/>
  <c r="D29" i="9"/>
  <c r="N28" i="9"/>
  <c r="M28" i="9"/>
  <c r="L28" i="9"/>
  <c r="K28" i="9"/>
  <c r="D28" i="9"/>
  <c r="N27" i="9"/>
  <c r="M27" i="9"/>
  <c r="L27" i="9"/>
  <c r="K27" i="9"/>
  <c r="D27" i="9"/>
  <c r="N26" i="9"/>
  <c r="M26" i="9"/>
  <c r="L26" i="9"/>
  <c r="K26" i="9"/>
  <c r="D26" i="9"/>
  <c r="N25" i="9"/>
  <c r="M25" i="9"/>
  <c r="L25" i="9"/>
  <c r="K25" i="9"/>
  <c r="D25" i="9"/>
  <c r="N24" i="9"/>
  <c r="M24" i="9"/>
  <c r="L24" i="9"/>
  <c r="K24" i="9"/>
  <c r="D24" i="9"/>
  <c r="N23" i="9"/>
  <c r="M23" i="9"/>
  <c r="L23" i="9"/>
  <c r="K23" i="9"/>
  <c r="D23" i="9"/>
  <c r="N22" i="9"/>
  <c r="M22" i="9"/>
  <c r="L22" i="9"/>
  <c r="K22" i="9"/>
  <c r="D22" i="9"/>
  <c r="N21" i="9"/>
  <c r="M21" i="9"/>
  <c r="L21" i="9"/>
  <c r="K21" i="9"/>
  <c r="D21" i="9"/>
  <c r="N20" i="9"/>
  <c r="M20" i="9"/>
  <c r="L20" i="9"/>
  <c r="K20" i="9"/>
  <c r="D20" i="9"/>
  <c r="N19" i="9"/>
  <c r="M19" i="9"/>
  <c r="L19" i="9"/>
  <c r="K19" i="9"/>
  <c r="D19" i="9"/>
  <c r="N18" i="9"/>
  <c r="M18" i="9"/>
  <c r="L18" i="9"/>
  <c r="K18" i="9"/>
  <c r="D18" i="9"/>
  <c r="N17" i="9"/>
  <c r="M17" i="9"/>
  <c r="L17" i="9"/>
  <c r="K17" i="9"/>
  <c r="D17" i="9"/>
  <c r="N16" i="9"/>
  <c r="M16" i="9"/>
  <c r="L16" i="9"/>
  <c r="K16" i="9"/>
  <c r="D16" i="9"/>
  <c r="N15" i="9"/>
  <c r="M15" i="9"/>
  <c r="L15" i="9"/>
  <c r="K15" i="9"/>
  <c r="D15" i="9"/>
  <c r="N14" i="9"/>
  <c r="M14" i="9"/>
  <c r="L14" i="9"/>
  <c r="K14" i="9"/>
  <c r="D14" i="9"/>
  <c r="N13" i="9"/>
  <c r="M13" i="9"/>
  <c r="L13" i="9"/>
  <c r="K13" i="9"/>
  <c r="D13" i="9"/>
  <c r="N12" i="9"/>
  <c r="M12" i="9"/>
  <c r="L12" i="9"/>
  <c r="K12" i="9"/>
  <c r="D12" i="9"/>
  <c r="N11" i="9"/>
  <c r="M11" i="9"/>
  <c r="L11" i="9"/>
  <c r="K11" i="9"/>
  <c r="D11" i="9"/>
  <c r="N10" i="9"/>
  <c r="M10" i="9"/>
  <c r="L10" i="9"/>
  <c r="K10" i="9"/>
  <c r="D10" i="9"/>
  <c r="N9" i="9"/>
  <c r="M9" i="9"/>
  <c r="L9" i="9"/>
  <c r="K9" i="9"/>
  <c r="D9" i="9"/>
  <c r="N8" i="9"/>
  <c r="M8" i="9"/>
  <c r="L8" i="9"/>
  <c r="K8" i="9"/>
  <c r="D8" i="9"/>
  <c r="N7" i="9"/>
  <c r="M7" i="9"/>
  <c r="L7" i="9"/>
  <c r="K7" i="9"/>
  <c r="D7" i="9"/>
  <c r="N6" i="9"/>
  <c r="M6" i="9"/>
  <c r="L6" i="9"/>
  <c r="K6" i="9"/>
  <c r="D6" i="9"/>
  <c r="K34" i="9" l="1"/>
  <c r="L34" i="9"/>
  <c r="M34" i="9"/>
  <c r="N34" i="9"/>
</calcChain>
</file>

<file path=xl/sharedStrings.xml><?xml version="1.0" encoding="utf-8"?>
<sst xmlns="http://schemas.openxmlformats.org/spreadsheetml/2006/main" count="117" uniqueCount="52">
  <si>
    <t>sequence</t>
    <phoneticPr fontId="1" type="noConversion"/>
  </si>
  <si>
    <t>target total</t>
    <phoneticPr fontId="1" type="noConversion"/>
  </si>
  <si>
    <t>target view0</t>
    <phoneticPr fontId="1" type="noConversion"/>
  </si>
  <si>
    <t>target view1</t>
    <phoneticPr fontId="1" type="noConversion"/>
  </si>
  <si>
    <t>target view2</t>
    <phoneticPr fontId="1" type="noConversion"/>
  </si>
  <si>
    <t>view0</t>
    <phoneticPr fontId="1" type="noConversion"/>
  </si>
  <si>
    <t>view1</t>
    <phoneticPr fontId="1" type="noConversion"/>
  </si>
  <si>
    <t>view2</t>
    <phoneticPr fontId="1" type="noConversion"/>
  </si>
  <si>
    <r>
      <rPr>
        <b/>
        <sz val="11"/>
        <color theme="1"/>
        <rFont val="맑은 고딕"/>
        <family val="3"/>
        <charset val="129"/>
      </rPr>
      <t>Δ</t>
    </r>
    <r>
      <rPr>
        <b/>
        <sz val="11"/>
        <color theme="1"/>
        <rFont val="맑은 고딕"/>
        <family val="3"/>
        <charset val="129"/>
        <scheme val="minor"/>
      </rPr>
      <t xml:space="preserve"> kbps view0</t>
    </r>
    <phoneticPr fontId="1" type="noConversion"/>
  </si>
  <si>
    <t>Δ kbps view1</t>
    <phoneticPr fontId="1" type="noConversion"/>
  </si>
  <si>
    <t>Δ kbps view2</t>
    <phoneticPr fontId="1" type="noConversion"/>
  </si>
  <si>
    <t>Δ kbps accuracy</t>
    <phoneticPr fontId="1" type="noConversion"/>
  </si>
  <si>
    <t>Balloons</t>
    <phoneticPr fontId="1" type="noConversion"/>
  </si>
  <si>
    <t>Kendo</t>
    <phoneticPr fontId="1" type="noConversion"/>
  </si>
  <si>
    <t>Newspaper</t>
    <phoneticPr fontId="1" type="noConversion"/>
  </si>
  <si>
    <t>Gtfly</t>
    <phoneticPr fontId="1" type="noConversion"/>
  </si>
  <si>
    <t>PoznanHall2</t>
    <phoneticPr fontId="1" type="noConversion"/>
  </si>
  <si>
    <t>PoznanStreet</t>
    <phoneticPr fontId="1" type="noConversion"/>
  </si>
  <si>
    <t>Dancer</t>
    <phoneticPr fontId="1" type="noConversion"/>
  </si>
  <si>
    <t>Avg</t>
    <phoneticPr fontId="1" type="noConversion"/>
  </si>
  <si>
    <t>sequence</t>
    <phoneticPr fontId="1" type="noConversion"/>
  </si>
  <si>
    <t>view0</t>
    <phoneticPr fontId="1" type="noConversion"/>
  </si>
  <si>
    <t>view1</t>
    <phoneticPr fontId="1" type="noConversion"/>
  </si>
  <si>
    <t>view2</t>
    <phoneticPr fontId="1" type="noConversion"/>
  </si>
  <si>
    <t>PSNR V0</t>
    <phoneticPr fontId="1" type="noConversion"/>
  </si>
  <si>
    <t>PSNR V1</t>
    <phoneticPr fontId="1" type="noConversion"/>
  </si>
  <si>
    <t>PSNR V2</t>
    <phoneticPr fontId="1" type="noConversion"/>
  </si>
  <si>
    <r>
      <rPr>
        <b/>
        <sz val="11"/>
        <color theme="1"/>
        <rFont val="맑은 고딕"/>
        <family val="3"/>
        <charset val="129"/>
      </rPr>
      <t>Δ</t>
    </r>
    <r>
      <rPr>
        <b/>
        <sz val="11"/>
        <color theme="1"/>
        <rFont val="맑은 고딕"/>
        <family val="3"/>
        <charset val="129"/>
        <scheme val="minor"/>
      </rPr>
      <t xml:space="preserve"> PSNR V0</t>
    </r>
    <phoneticPr fontId="1" type="noConversion"/>
  </si>
  <si>
    <t>Δ PSNR V1</t>
    <phoneticPr fontId="1" type="noConversion"/>
  </si>
  <si>
    <t>Δ PSNR V2</t>
    <phoneticPr fontId="1" type="noConversion"/>
  </si>
  <si>
    <t>average Δ PSNR</t>
    <phoneticPr fontId="1" type="noConversion"/>
  </si>
  <si>
    <t>Balloons</t>
    <phoneticPr fontId="1" type="noConversion"/>
  </si>
  <si>
    <t>Kendo</t>
    <phoneticPr fontId="1" type="noConversion"/>
  </si>
  <si>
    <t>Newspaper</t>
    <phoneticPr fontId="1" type="noConversion"/>
  </si>
  <si>
    <t>Gtfly</t>
    <phoneticPr fontId="1" type="noConversion"/>
  </si>
  <si>
    <t>PoznanHall2</t>
    <phoneticPr fontId="1" type="noConversion"/>
  </si>
  <si>
    <t>PoznanStreet</t>
    <phoneticPr fontId="1" type="noConversion"/>
  </si>
  <si>
    <t>Dancer</t>
    <phoneticPr fontId="1" type="noConversion"/>
  </si>
  <si>
    <t>Avg</t>
    <phoneticPr fontId="1" type="noConversion"/>
  </si>
  <si>
    <t>R-lambda only</t>
    <phoneticPr fontId="1" type="noConversion"/>
  </si>
  <si>
    <t>R-lambda with IV MAD PRED</t>
    <phoneticPr fontId="1" type="noConversion"/>
  </si>
  <si>
    <t>R-lambda only</t>
    <phoneticPr fontId="1" type="noConversion"/>
  </si>
  <si>
    <t>bitrate</t>
    <phoneticPr fontId="1" type="noConversion"/>
  </si>
  <si>
    <t>PSNR</t>
    <phoneticPr fontId="1" type="noConversion"/>
  </si>
  <si>
    <t>RC only</t>
    <phoneticPr fontId="1" type="noConversion"/>
  </si>
  <si>
    <t>MAD PRED</t>
    <phoneticPr fontId="1" type="noConversion"/>
  </si>
  <si>
    <t>Bdrate</t>
    <phoneticPr fontId="1" type="noConversion"/>
  </si>
  <si>
    <t>View 1</t>
    <phoneticPr fontId="1" type="noConversion"/>
  </si>
  <si>
    <t>BDPSNR</t>
    <phoneticPr fontId="1" type="noConversion"/>
  </si>
  <si>
    <t>View 2</t>
    <phoneticPr fontId="1" type="noConversion"/>
  </si>
  <si>
    <t>average</t>
    <phoneticPr fontId="1" type="noConversion"/>
  </si>
  <si>
    <t>all views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</si>
</sst>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name val="맑은 고딕"/>
      <family val="2"/>
      <charset val="129"/>
      <scheme val="minor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 shrinkToFit="1"/>
    </xf>
    <xf numFmtId="0" fontId="2" fillId="0" borderId="4" xfId="0" applyFont="1" applyBorder="1" applyAlignment="1">
      <alignment horizontal="center" vertical="center" wrapText="1" shrinkToFit="1"/>
    </xf>
    <xf numFmtId="0" fontId="2" fillId="0" borderId="5" xfId="0" applyFont="1" applyBorder="1" applyAlignment="1">
      <alignment horizontal="center" vertical="center" wrapText="1" shrinkToFit="1"/>
    </xf>
    <xf numFmtId="0" fontId="2" fillId="0" borderId="8" xfId="0" applyFont="1" applyBorder="1" applyAlignment="1">
      <alignment horizontal="center" vertical="center" wrapText="1"/>
    </xf>
    <xf numFmtId="176" fontId="0" fillId="0" borderId="10" xfId="0" applyNumberFormat="1" applyBorder="1" applyAlignment="1">
      <alignment horizontal="right" vertical="center"/>
    </xf>
    <xf numFmtId="176" fontId="0" fillId="0" borderId="11" xfId="0" applyNumberFormat="1" applyBorder="1" applyAlignment="1">
      <alignment horizontal="right" vertical="center"/>
    </xf>
    <xf numFmtId="176" fontId="0" fillId="0" borderId="12" xfId="0" applyNumberFormat="1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176" fontId="0" fillId="0" borderId="14" xfId="0" applyNumberFormat="1" applyBorder="1" applyAlignment="1">
      <alignment horizontal="right" vertical="center"/>
    </xf>
    <xf numFmtId="176" fontId="0" fillId="0" borderId="15" xfId="0" applyNumberFormat="1" applyBorder="1" applyAlignment="1">
      <alignment horizontal="right" vertical="center"/>
    </xf>
    <xf numFmtId="176" fontId="4" fillId="0" borderId="11" xfId="0" applyNumberFormat="1" applyFont="1" applyBorder="1">
      <alignment vertical="center"/>
    </xf>
    <xf numFmtId="176" fontId="4" fillId="0" borderId="12" xfId="0" applyNumberFormat="1" applyFont="1" applyBorder="1">
      <alignment vertical="center"/>
    </xf>
    <xf numFmtId="176" fontId="4" fillId="0" borderId="15" xfId="0" applyNumberFormat="1" applyFont="1" applyBorder="1">
      <alignment vertical="center"/>
    </xf>
    <xf numFmtId="176" fontId="0" fillId="0" borderId="9" xfId="0" applyNumberFormat="1" applyBorder="1">
      <alignment vertical="center"/>
    </xf>
    <xf numFmtId="176" fontId="0" fillId="0" borderId="17" xfId="0" applyNumberFormat="1" applyBorder="1" applyAlignment="1">
      <alignment horizontal="right" vertical="center"/>
    </xf>
    <xf numFmtId="176" fontId="0" fillId="0" borderId="18" xfId="0" applyNumberFormat="1" applyBorder="1" applyAlignment="1">
      <alignment horizontal="right" vertical="center"/>
    </xf>
    <xf numFmtId="176" fontId="0" fillId="0" borderId="19" xfId="0" applyNumberFormat="1" applyBorder="1" applyAlignment="1">
      <alignment horizontal="right" vertical="center"/>
    </xf>
    <xf numFmtId="176" fontId="0" fillId="0" borderId="20" xfId="0" applyNumberFormat="1" applyBorder="1" applyAlignment="1">
      <alignment horizontal="right" vertical="center"/>
    </xf>
    <xf numFmtId="176" fontId="0" fillId="0" borderId="21" xfId="0" applyNumberFormat="1" applyBorder="1" applyAlignment="1">
      <alignment horizontal="right" vertical="center"/>
    </xf>
    <xf numFmtId="176" fontId="0" fillId="0" borderId="22" xfId="0" applyNumberFormat="1" applyBorder="1" applyAlignment="1">
      <alignment horizontal="right" vertical="center"/>
    </xf>
    <xf numFmtId="176" fontId="4" fillId="0" borderId="18" xfId="0" applyNumberFormat="1" applyFont="1" applyBorder="1">
      <alignment vertical="center"/>
    </xf>
    <xf numFmtId="176" fontId="4" fillId="0" borderId="19" xfId="0" applyNumberFormat="1" applyFont="1" applyBorder="1">
      <alignment vertical="center"/>
    </xf>
    <xf numFmtId="176" fontId="4" fillId="0" borderId="22" xfId="0" applyNumberFormat="1" applyFont="1" applyBorder="1">
      <alignment vertical="center"/>
    </xf>
    <xf numFmtId="176" fontId="0" fillId="0" borderId="16" xfId="0" applyNumberFormat="1" applyBorder="1">
      <alignment vertical="center"/>
    </xf>
    <xf numFmtId="176" fontId="0" fillId="0" borderId="24" xfId="0" applyNumberFormat="1" applyBorder="1" applyAlignment="1">
      <alignment horizontal="right" vertical="center"/>
    </xf>
    <xf numFmtId="176" fontId="0" fillId="0" borderId="25" xfId="0" applyNumberFormat="1" applyBorder="1" applyAlignment="1">
      <alignment horizontal="right" vertical="center"/>
    </xf>
    <xf numFmtId="176" fontId="0" fillId="0" borderId="26" xfId="0" applyNumberFormat="1" applyBorder="1" applyAlignment="1">
      <alignment horizontal="right" vertical="center"/>
    </xf>
    <xf numFmtId="176" fontId="0" fillId="0" borderId="27" xfId="0" applyNumberFormat="1" applyBorder="1" applyAlignment="1">
      <alignment horizontal="right" vertical="center"/>
    </xf>
    <xf numFmtId="176" fontId="0" fillId="0" borderId="28" xfId="0" applyNumberFormat="1" applyBorder="1" applyAlignment="1">
      <alignment horizontal="right" vertical="center"/>
    </xf>
    <xf numFmtId="176" fontId="0" fillId="0" borderId="29" xfId="0" applyNumberFormat="1" applyBorder="1" applyAlignment="1">
      <alignment horizontal="right" vertical="center"/>
    </xf>
    <xf numFmtId="176" fontId="4" fillId="0" borderId="30" xfId="0" applyNumberFormat="1" applyFont="1" applyBorder="1">
      <alignment vertical="center"/>
    </xf>
    <xf numFmtId="176" fontId="4" fillId="0" borderId="31" xfId="0" applyNumberFormat="1" applyFont="1" applyBorder="1">
      <alignment vertical="center"/>
    </xf>
    <xf numFmtId="176" fontId="4" fillId="0" borderId="32" xfId="0" applyNumberFormat="1" applyFont="1" applyBorder="1">
      <alignment vertical="center"/>
    </xf>
    <xf numFmtId="176" fontId="0" fillId="0" borderId="23" xfId="0" applyNumberFormat="1" applyBorder="1">
      <alignment vertical="center"/>
    </xf>
    <xf numFmtId="176" fontId="0" fillId="0" borderId="34" xfId="0" applyNumberFormat="1" applyBorder="1" applyAlignment="1">
      <alignment horizontal="right" vertical="center"/>
    </xf>
    <xf numFmtId="176" fontId="0" fillId="0" borderId="35" xfId="0" applyNumberFormat="1" applyBorder="1" applyAlignment="1">
      <alignment horizontal="right" vertical="center"/>
    </xf>
    <xf numFmtId="176" fontId="0" fillId="0" borderId="36" xfId="0" applyNumberFormat="1" applyBorder="1" applyAlignment="1">
      <alignment horizontal="right" vertical="center"/>
    </xf>
    <xf numFmtId="176" fontId="0" fillId="0" borderId="37" xfId="0" applyNumberFormat="1" applyBorder="1" applyAlignment="1">
      <alignment horizontal="right" vertical="center"/>
    </xf>
    <xf numFmtId="176" fontId="0" fillId="0" borderId="38" xfId="0" applyNumberFormat="1" applyBorder="1" applyAlignment="1">
      <alignment horizontal="right" vertical="center"/>
    </xf>
    <xf numFmtId="176" fontId="0" fillId="0" borderId="39" xfId="0" applyNumberFormat="1" applyBorder="1" applyAlignment="1">
      <alignment horizontal="right" vertical="center"/>
    </xf>
    <xf numFmtId="176" fontId="4" fillId="0" borderId="13" xfId="0" applyNumberFormat="1" applyFont="1" applyBorder="1">
      <alignment vertical="center"/>
    </xf>
    <xf numFmtId="176" fontId="4" fillId="0" borderId="20" xfId="0" applyNumberFormat="1" applyFont="1" applyBorder="1">
      <alignment vertical="center"/>
    </xf>
    <xf numFmtId="176" fontId="0" fillId="0" borderId="41" xfId="0" applyNumberFormat="1" applyBorder="1" applyAlignment="1">
      <alignment horizontal="right" vertical="center"/>
    </xf>
    <xf numFmtId="176" fontId="0" fillId="0" borderId="30" xfId="0" applyNumberFormat="1" applyBorder="1" applyAlignment="1">
      <alignment horizontal="right" vertical="center"/>
    </xf>
    <xf numFmtId="176" fontId="0" fillId="0" borderId="31" xfId="0" applyNumberFormat="1" applyBorder="1" applyAlignment="1">
      <alignment horizontal="right" vertical="center"/>
    </xf>
    <xf numFmtId="176" fontId="0" fillId="0" borderId="42" xfId="0" applyNumberFormat="1" applyBorder="1" applyAlignment="1">
      <alignment horizontal="right" vertical="center"/>
    </xf>
    <xf numFmtId="176" fontId="0" fillId="0" borderId="43" xfId="0" applyNumberFormat="1" applyBorder="1" applyAlignment="1">
      <alignment horizontal="right" vertical="center"/>
    </xf>
    <xf numFmtId="176" fontId="0" fillId="0" borderId="32" xfId="0" applyNumberFormat="1" applyBorder="1" applyAlignment="1">
      <alignment horizontal="right" vertical="center"/>
    </xf>
    <xf numFmtId="176" fontId="4" fillId="0" borderId="25" xfId="0" applyNumberFormat="1" applyFont="1" applyBorder="1">
      <alignment vertical="center"/>
    </xf>
    <xf numFmtId="176" fontId="4" fillId="0" borderId="26" xfId="0" applyNumberFormat="1" applyFont="1" applyBorder="1">
      <alignment vertical="center"/>
    </xf>
    <xf numFmtId="176" fontId="4" fillId="0" borderId="27" xfId="0" applyNumberFormat="1" applyFont="1" applyBorder="1">
      <alignment vertical="center"/>
    </xf>
    <xf numFmtId="176" fontId="4" fillId="0" borderId="35" xfId="0" applyNumberFormat="1" applyFont="1" applyBorder="1">
      <alignment vertical="center"/>
    </xf>
    <xf numFmtId="176" fontId="4" fillId="0" borderId="36" xfId="0" applyNumberFormat="1" applyFont="1" applyBorder="1">
      <alignment vertical="center"/>
    </xf>
    <xf numFmtId="176" fontId="4" fillId="0" borderId="37" xfId="0" applyNumberFormat="1" applyFont="1" applyBorder="1">
      <alignment vertical="center"/>
    </xf>
    <xf numFmtId="176" fontId="4" fillId="0" borderId="42" xfId="0" applyNumberFormat="1" applyFont="1" applyBorder="1">
      <alignment vertical="center"/>
    </xf>
    <xf numFmtId="176" fontId="0" fillId="0" borderId="40" xfId="0" applyNumberFormat="1" applyBorder="1">
      <alignment vertical="center"/>
    </xf>
    <xf numFmtId="0" fontId="2" fillId="0" borderId="44" xfId="0" applyFont="1" applyBorder="1">
      <alignment vertical="center"/>
    </xf>
    <xf numFmtId="176" fontId="0" fillId="0" borderId="45" xfId="0" applyNumberFormat="1" applyBorder="1">
      <alignment vertical="center"/>
    </xf>
    <xf numFmtId="176" fontId="0" fillId="0" borderId="46" xfId="0" applyNumberFormat="1" applyBorder="1">
      <alignment vertical="center"/>
    </xf>
    <xf numFmtId="176" fontId="0" fillId="0" borderId="47" xfId="0" applyNumberFormat="1" applyBorder="1">
      <alignment vertical="center"/>
    </xf>
    <xf numFmtId="176" fontId="0" fillId="0" borderId="44" xfId="0" applyNumberFormat="1" applyBorder="1">
      <alignment vertical="center"/>
    </xf>
    <xf numFmtId="0" fontId="2" fillId="0" borderId="0" xfId="0" applyFont="1">
      <alignment vertical="center"/>
    </xf>
    <xf numFmtId="0" fontId="2" fillId="0" borderId="2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25" xfId="0" applyBorder="1">
      <alignment vertical="center"/>
    </xf>
    <xf numFmtId="0" fontId="0" fillId="0" borderId="28" xfId="0" applyBorder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50" xfId="0" applyFill="1" applyBorder="1">
      <alignment vertical="center"/>
    </xf>
    <xf numFmtId="0" fontId="0" fillId="0" borderId="40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 shrinkToFit="1"/>
    </xf>
    <xf numFmtId="176" fontId="0" fillId="0" borderId="0" xfId="0" applyNumberFormat="1" applyBorder="1" applyAlignment="1">
      <alignment horizontal="right" vertical="center"/>
    </xf>
    <xf numFmtId="176" fontId="4" fillId="0" borderId="0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0" fontId="2" fillId="0" borderId="0" xfId="0" applyFont="1" applyBorder="1">
      <alignment vertical="center"/>
    </xf>
    <xf numFmtId="176" fontId="2" fillId="0" borderId="51" xfId="0" applyNumberFormat="1" applyFont="1" applyBorder="1">
      <alignment vertical="center"/>
    </xf>
    <xf numFmtId="176" fontId="2" fillId="0" borderId="44" xfId="0" applyNumberFormat="1" applyFont="1" applyBorder="1">
      <alignment vertical="center"/>
    </xf>
    <xf numFmtId="0" fontId="0" fillId="0" borderId="43" xfId="0" applyBorder="1">
      <alignment vertical="center"/>
    </xf>
    <xf numFmtId="0" fontId="0" fillId="0" borderId="32" xfId="0" applyBorder="1">
      <alignment vertical="center"/>
    </xf>
    <xf numFmtId="0" fontId="0" fillId="0" borderId="30" xfId="0" applyBorder="1">
      <alignment vertical="center"/>
    </xf>
    <xf numFmtId="0" fontId="0" fillId="0" borderId="42" xfId="0" applyBorder="1">
      <alignment vertical="center"/>
    </xf>
    <xf numFmtId="0" fontId="2" fillId="0" borderId="56" xfId="0" applyFont="1" applyBorder="1">
      <alignment vertical="center"/>
    </xf>
    <xf numFmtId="176" fontId="0" fillId="0" borderId="57" xfId="0" applyNumberFormat="1" applyBorder="1" applyAlignment="1">
      <alignment horizontal="right" vertical="center"/>
    </xf>
    <xf numFmtId="176" fontId="0" fillId="0" borderId="58" xfId="0" applyNumberFormat="1" applyBorder="1" applyAlignment="1">
      <alignment horizontal="right" vertical="center"/>
    </xf>
    <xf numFmtId="176" fontId="0" fillId="0" borderId="59" xfId="0" applyNumberFormat="1" applyBorder="1" applyAlignment="1">
      <alignment horizontal="right" vertical="center"/>
    </xf>
    <xf numFmtId="176" fontId="0" fillId="0" borderId="60" xfId="0" applyNumberFormat="1" applyBorder="1" applyAlignment="1">
      <alignment horizontal="right" vertical="center"/>
    </xf>
    <xf numFmtId="176" fontId="0" fillId="0" borderId="61" xfId="0" applyNumberFormat="1" applyBorder="1" applyAlignment="1">
      <alignment horizontal="right" vertical="center"/>
    </xf>
    <xf numFmtId="176" fontId="0" fillId="0" borderId="62" xfId="0" applyNumberFormat="1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5" fillId="2" borderId="9" xfId="0" applyNumberFormat="1" applyFont="1" applyFill="1" applyBorder="1" applyAlignment="1">
      <alignment horizontal="center" vertical="center"/>
    </xf>
    <xf numFmtId="176" fontId="5" fillId="2" borderId="16" xfId="0" applyNumberFormat="1" applyFont="1" applyFill="1" applyBorder="1" applyAlignment="1">
      <alignment horizontal="center" vertical="center"/>
    </xf>
    <xf numFmtId="176" fontId="5" fillId="2" borderId="23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</cellXfs>
  <cellStyles count="1">
    <cellStyle name="표준" xfId="0" builtinId="0"/>
  </cellStyles>
  <dxfs count="526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tilities\VCEG-AE07\VCEG-AE07_BJM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1"/>
      <sheetName val="Feuil1"/>
      <sheetName val="Feuil2"/>
      <sheetName val="Feuil3"/>
    </sheetNames>
    <definedNames>
      <definedName name="BJM"/>
    </definedNames>
    <sheetDataSet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B142"/>
  <sheetViews>
    <sheetView tabSelected="1" topLeftCell="A81" zoomScale="70" zoomScaleNormal="70" workbookViewId="0">
      <selection activeCell="P99" sqref="P99"/>
    </sheetView>
  </sheetViews>
  <sheetFormatPr defaultRowHeight="16.5" x14ac:dyDescent="0.3"/>
  <cols>
    <col min="3" max="3" width="11.625" customWidth="1"/>
    <col min="5" max="8" width="10" bestFit="1" customWidth="1"/>
    <col min="18" max="18" width="12.625" customWidth="1"/>
  </cols>
  <sheetData>
    <row r="3" spans="3:28" x14ac:dyDescent="0.3"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</row>
    <row r="4" spans="3:28" ht="17.25" thickBot="1" x14ac:dyDescent="0.35">
      <c r="H4" s="70" t="s">
        <v>39</v>
      </c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</row>
    <row r="5" spans="3:28" ht="33.75" thickBot="1" x14ac:dyDescent="0.35">
      <c r="C5" s="1" t="s">
        <v>0</v>
      </c>
      <c r="D5" s="2" t="s">
        <v>1</v>
      </c>
      <c r="E5" s="3" t="s">
        <v>2</v>
      </c>
      <c r="F5" s="4" t="s">
        <v>3</v>
      </c>
      <c r="G5" s="5" t="s">
        <v>4</v>
      </c>
      <c r="H5" s="6" t="s">
        <v>5</v>
      </c>
      <c r="I5" s="7" t="s">
        <v>6</v>
      </c>
      <c r="J5" s="8" t="s">
        <v>7</v>
      </c>
      <c r="K5" s="9" t="s">
        <v>8</v>
      </c>
      <c r="L5" s="10" t="s">
        <v>9</v>
      </c>
      <c r="M5" s="11" t="s">
        <v>10</v>
      </c>
      <c r="N5" s="12" t="s">
        <v>11</v>
      </c>
      <c r="R5" s="84"/>
      <c r="S5" s="85"/>
      <c r="T5" s="85"/>
      <c r="U5" s="85"/>
      <c r="V5" s="84"/>
      <c r="W5" s="84"/>
      <c r="X5" s="84"/>
      <c r="Y5" s="86"/>
      <c r="Z5" s="86"/>
      <c r="AA5" s="86"/>
      <c r="AB5" s="85"/>
    </row>
    <row r="6" spans="3:28" x14ac:dyDescent="0.3">
      <c r="C6" s="104" t="s">
        <v>12</v>
      </c>
      <c r="D6" s="13">
        <f t="shared" ref="D6:D33" si="0">SUM(E6:G6)</f>
        <v>1478</v>
      </c>
      <c r="E6" s="14">
        <v>878</v>
      </c>
      <c r="F6" s="15">
        <v>285</v>
      </c>
      <c r="G6" s="16">
        <v>315</v>
      </c>
      <c r="H6" s="17">
        <v>985.44159999999999</v>
      </c>
      <c r="I6" s="15">
        <v>299.9248</v>
      </c>
      <c r="J6" s="18">
        <v>323.1232</v>
      </c>
      <c r="K6" s="19">
        <f t="shared" ref="K6:K33" si="1">(ABS(E6-H6)*100)/E6</f>
        <v>12.237084282460136</v>
      </c>
      <c r="L6" s="20">
        <f t="shared" ref="L6:L33" si="2">(ABS(F6-I6)*100)/F6</f>
        <v>5.2367719298245632</v>
      </c>
      <c r="M6" s="21">
        <f t="shared" ref="M6:M33" si="3">(ABS(G6-J6)*100)/G6</f>
        <v>2.5787936507936497</v>
      </c>
      <c r="N6" s="22">
        <f t="shared" ref="N6:N33" si="4">(ABS((H6+I6+J6)-(E6+F6+G6))*100)/(E6+F6+G6)</f>
        <v>8.8287956698240784</v>
      </c>
      <c r="R6" s="109"/>
      <c r="S6" s="87"/>
      <c r="T6" s="87"/>
      <c r="U6" s="87"/>
      <c r="V6" s="87"/>
      <c r="W6" s="87"/>
      <c r="X6" s="87"/>
      <c r="Y6" s="88"/>
      <c r="Z6" s="88"/>
      <c r="AA6" s="88"/>
      <c r="AB6" s="89"/>
    </row>
    <row r="7" spans="3:28" x14ac:dyDescent="0.3">
      <c r="C7" s="105"/>
      <c r="D7" s="23">
        <f t="shared" si="0"/>
        <v>760</v>
      </c>
      <c r="E7" s="24">
        <v>481</v>
      </c>
      <c r="F7" s="25">
        <v>133</v>
      </c>
      <c r="G7" s="26">
        <v>146</v>
      </c>
      <c r="H7" s="27">
        <v>452.70240000000001</v>
      </c>
      <c r="I7" s="25">
        <v>153.2944</v>
      </c>
      <c r="J7" s="28">
        <v>154.46</v>
      </c>
      <c r="K7" s="29">
        <f t="shared" si="1"/>
        <v>5.8830769230769207</v>
      </c>
      <c r="L7" s="30">
        <f t="shared" si="2"/>
        <v>15.258947368421049</v>
      </c>
      <c r="M7" s="31">
        <f t="shared" si="3"/>
        <v>5.7945205479452113</v>
      </c>
      <c r="N7" s="32">
        <f t="shared" si="4"/>
        <v>6.0105263157900504E-2</v>
      </c>
      <c r="R7" s="109"/>
      <c r="S7" s="87"/>
      <c r="T7" s="87"/>
      <c r="U7" s="87"/>
      <c r="V7" s="87"/>
      <c r="W7" s="87"/>
      <c r="X7" s="87"/>
      <c r="Y7" s="88"/>
      <c r="Z7" s="88"/>
      <c r="AA7" s="88"/>
      <c r="AB7" s="89"/>
    </row>
    <row r="8" spans="3:28" x14ac:dyDescent="0.3">
      <c r="C8" s="105"/>
      <c r="D8" s="23">
        <f t="shared" si="0"/>
        <v>426</v>
      </c>
      <c r="E8" s="24">
        <v>277</v>
      </c>
      <c r="F8" s="25">
        <v>71</v>
      </c>
      <c r="G8" s="26">
        <v>78</v>
      </c>
      <c r="H8" s="27">
        <v>275.93680000000001</v>
      </c>
      <c r="I8" s="25">
        <v>67.191199999999995</v>
      </c>
      <c r="J8" s="28">
        <v>80.164000000000001</v>
      </c>
      <c r="K8" s="29">
        <f t="shared" si="1"/>
        <v>0.38382671480144215</v>
      </c>
      <c r="L8" s="30">
        <f t="shared" si="2"/>
        <v>5.3645070422535284</v>
      </c>
      <c r="M8" s="31">
        <f t="shared" si="3"/>
        <v>2.774358974358976</v>
      </c>
      <c r="N8" s="32">
        <f t="shared" si="4"/>
        <v>0.63568075117371525</v>
      </c>
      <c r="R8" s="109"/>
      <c r="S8" s="87"/>
      <c r="T8" s="87"/>
      <c r="U8" s="87"/>
      <c r="V8" s="87"/>
      <c r="W8" s="87"/>
      <c r="X8" s="87"/>
      <c r="Y8" s="88"/>
      <c r="Z8" s="88"/>
      <c r="AA8" s="88"/>
      <c r="AB8" s="89"/>
    </row>
    <row r="9" spans="3:28" ht="17.25" thickBot="1" x14ac:dyDescent="0.35">
      <c r="C9" s="106"/>
      <c r="D9" s="33">
        <f t="shared" si="0"/>
        <v>250</v>
      </c>
      <c r="E9" s="34">
        <v>168</v>
      </c>
      <c r="F9" s="35">
        <v>39</v>
      </c>
      <c r="G9" s="36">
        <v>43</v>
      </c>
      <c r="H9" s="37">
        <v>165.33920000000001</v>
      </c>
      <c r="I9" s="35">
        <v>37.977600000000002</v>
      </c>
      <c r="J9" s="38">
        <v>42.3232</v>
      </c>
      <c r="K9" s="39">
        <f t="shared" si="1"/>
        <v>1.5838095238095207</v>
      </c>
      <c r="L9" s="40">
        <f t="shared" si="2"/>
        <v>2.6215384615384552</v>
      </c>
      <c r="M9" s="41">
        <f t="shared" si="3"/>
        <v>1.5739534883720931</v>
      </c>
      <c r="N9" s="42">
        <f t="shared" si="4"/>
        <v>1.7440000000000055</v>
      </c>
      <c r="R9" s="109"/>
      <c r="S9" s="87"/>
      <c r="T9" s="87"/>
      <c r="U9" s="87"/>
      <c r="V9" s="87"/>
      <c r="W9" s="87"/>
      <c r="X9" s="87"/>
      <c r="Y9" s="88"/>
      <c r="Z9" s="88"/>
      <c r="AA9" s="88"/>
      <c r="AB9" s="89"/>
    </row>
    <row r="10" spans="3:28" x14ac:dyDescent="0.3">
      <c r="C10" s="107" t="s">
        <v>13</v>
      </c>
      <c r="D10" s="43">
        <f t="shared" si="0"/>
        <v>1435</v>
      </c>
      <c r="E10" s="44">
        <v>846</v>
      </c>
      <c r="F10" s="45">
        <v>286</v>
      </c>
      <c r="G10" s="46">
        <v>303</v>
      </c>
      <c r="H10" s="47">
        <v>835.84960000000001</v>
      </c>
      <c r="I10" s="45">
        <v>266.05919999999998</v>
      </c>
      <c r="J10" s="48">
        <v>283.84559999999999</v>
      </c>
      <c r="K10" s="19">
        <f t="shared" si="1"/>
        <v>1.1998108747044907</v>
      </c>
      <c r="L10" s="20">
        <f t="shared" si="2"/>
        <v>6.9723076923077008</v>
      </c>
      <c r="M10" s="49">
        <f t="shared" si="3"/>
        <v>6.3215841584158445</v>
      </c>
      <c r="N10" s="22">
        <f t="shared" si="4"/>
        <v>3.4317491289198743</v>
      </c>
      <c r="R10" s="109"/>
      <c r="S10" s="87"/>
      <c r="T10" s="87"/>
      <c r="U10" s="87"/>
      <c r="V10" s="87"/>
      <c r="W10" s="87"/>
      <c r="X10" s="87"/>
      <c r="Y10" s="88"/>
      <c r="Z10" s="88"/>
      <c r="AA10" s="88"/>
      <c r="AB10" s="89"/>
    </row>
    <row r="11" spans="3:28" x14ac:dyDescent="0.3">
      <c r="C11" s="105"/>
      <c r="D11" s="23">
        <f t="shared" si="0"/>
        <v>718</v>
      </c>
      <c r="E11" s="24">
        <v>451</v>
      </c>
      <c r="F11" s="25">
        <v>130</v>
      </c>
      <c r="G11" s="26">
        <v>137</v>
      </c>
      <c r="H11" s="27">
        <v>480.82159999999999</v>
      </c>
      <c r="I11" s="25">
        <v>145.00319999999999</v>
      </c>
      <c r="J11" s="28">
        <v>160.83600000000001</v>
      </c>
      <c r="K11" s="29">
        <f t="shared" si="1"/>
        <v>6.6123281596452301</v>
      </c>
      <c r="L11" s="30">
        <f t="shared" si="2"/>
        <v>11.540923076923072</v>
      </c>
      <c r="M11" s="50">
        <f t="shared" si="3"/>
        <v>17.398540145985411</v>
      </c>
      <c r="N11" s="32">
        <f t="shared" si="4"/>
        <v>9.5627855153203338</v>
      </c>
      <c r="R11" s="109"/>
      <c r="S11" s="87"/>
      <c r="T11" s="87"/>
      <c r="U11" s="87"/>
      <c r="V11" s="87"/>
      <c r="W11" s="87"/>
      <c r="X11" s="87"/>
      <c r="Y11" s="88"/>
      <c r="Z11" s="88"/>
      <c r="AA11" s="88"/>
      <c r="AB11" s="89"/>
    </row>
    <row r="12" spans="3:28" x14ac:dyDescent="0.3">
      <c r="C12" s="105"/>
      <c r="D12" s="23">
        <f t="shared" si="0"/>
        <v>398</v>
      </c>
      <c r="E12" s="24">
        <v>256</v>
      </c>
      <c r="F12" s="25">
        <v>69</v>
      </c>
      <c r="G12" s="26">
        <v>73</v>
      </c>
      <c r="H12" s="27">
        <v>266.2912</v>
      </c>
      <c r="I12" s="25">
        <v>71.622399999999999</v>
      </c>
      <c r="J12" s="28">
        <v>76.7864</v>
      </c>
      <c r="K12" s="29">
        <f t="shared" si="1"/>
        <v>4.0200000000000014</v>
      </c>
      <c r="L12" s="30">
        <f t="shared" si="2"/>
        <v>3.8005797101449259</v>
      </c>
      <c r="M12" s="50">
        <f t="shared" si="3"/>
        <v>5.1868493150684936</v>
      </c>
      <c r="N12" s="32">
        <f t="shared" si="4"/>
        <v>4.1959798994974848</v>
      </c>
      <c r="R12" s="109"/>
      <c r="S12" s="87"/>
      <c r="T12" s="87"/>
      <c r="U12" s="87"/>
      <c r="V12" s="87"/>
      <c r="W12" s="87"/>
      <c r="X12" s="87"/>
      <c r="Y12" s="88"/>
      <c r="Z12" s="88"/>
      <c r="AA12" s="88"/>
      <c r="AB12" s="89"/>
    </row>
    <row r="13" spans="3:28" ht="17.25" thickBot="1" x14ac:dyDescent="0.35">
      <c r="C13" s="108"/>
      <c r="D13" s="51">
        <f t="shared" si="0"/>
        <v>232</v>
      </c>
      <c r="E13" s="52">
        <v>153</v>
      </c>
      <c r="F13" s="53">
        <v>39</v>
      </c>
      <c r="G13" s="54">
        <v>40</v>
      </c>
      <c r="H13" s="55">
        <v>156.99600000000001</v>
      </c>
      <c r="I13" s="53">
        <v>38.209600000000002</v>
      </c>
      <c r="J13" s="56">
        <v>41.229599999999998</v>
      </c>
      <c r="K13" s="57">
        <f t="shared" si="1"/>
        <v>2.6117647058823592</v>
      </c>
      <c r="L13" s="58">
        <f t="shared" si="2"/>
        <v>2.026666666666662</v>
      </c>
      <c r="M13" s="59">
        <f t="shared" si="3"/>
        <v>3.0739999999999945</v>
      </c>
      <c r="N13" s="42">
        <f t="shared" si="4"/>
        <v>1.9117241379310383</v>
      </c>
      <c r="R13" s="109"/>
      <c r="S13" s="87"/>
      <c r="T13" s="87"/>
      <c r="U13" s="87"/>
      <c r="V13" s="87"/>
      <c r="W13" s="87"/>
      <c r="X13" s="87"/>
      <c r="Y13" s="88"/>
      <c r="Z13" s="88"/>
      <c r="AA13" s="88"/>
      <c r="AB13" s="89"/>
    </row>
    <row r="14" spans="3:28" x14ac:dyDescent="0.3">
      <c r="C14" s="104" t="s">
        <v>14</v>
      </c>
      <c r="D14" s="13">
        <f t="shared" si="0"/>
        <v>1623</v>
      </c>
      <c r="E14" s="14">
        <v>950</v>
      </c>
      <c r="F14" s="15">
        <v>315</v>
      </c>
      <c r="G14" s="16">
        <v>358</v>
      </c>
      <c r="H14" s="17">
        <v>1003.64</v>
      </c>
      <c r="I14" s="15">
        <v>322.95440000000002</v>
      </c>
      <c r="J14" s="18">
        <v>325.82639999999998</v>
      </c>
      <c r="K14" s="60">
        <f t="shared" si="1"/>
        <v>5.6463157894736824</v>
      </c>
      <c r="L14" s="61">
        <f t="shared" si="2"/>
        <v>2.5252063492063557</v>
      </c>
      <c r="M14" s="62">
        <f t="shared" si="3"/>
        <v>8.9870391061452573</v>
      </c>
      <c r="N14" s="22">
        <f t="shared" si="4"/>
        <v>1.8127418361059686</v>
      </c>
      <c r="R14" s="109"/>
      <c r="S14" s="87"/>
      <c r="T14" s="87"/>
      <c r="U14" s="87"/>
      <c r="V14" s="87"/>
      <c r="W14" s="87"/>
      <c r="X14" s="87"/>
      <c r="Y14" s="88"/>
      <c r="Z14" s="88"/>
      <c r="AA14" s="88"/>
      <c r="AB14" s="89"/>
    </row>
    <row r="15" spans="3:28" x14ac:dyDescent="0.3">
      <c r="C15" s="105"/>
      <c r="D15" s="23">
        <f t="shared" si="0"/>
        <v>791</v>
      </c>
      <c r="E15" s="24">
        <v>499</v>
      </c>
      <c r="F15" s="25">
        <v>136</v>
      </c>
      <c r="G15" s="26">
        <v>156</v>
      </c>
      <c r="H15" s="27">
        <v>476.6216</v>
      </c>
      <c r="I15" s="25">
        <v>144.3176</v>
      </c>
      <c r="J15" s="28">
        <v>169.06639999999999</v>
      </c>
      <c r="K15" s="29">
        <f t="shared" si="1"/>
        <v>4.4846492985971951</v>
      </c>
      <c r="L15" s="30">
        <f t="shared" si="2"/>
        <v>6.1158823529411759</v>
      </c>
      <c r="M15" s="50">
        <f t="shared" si="3"/>
        <v>8.3758974358974285</v>
      </c>
      <c r="N15" s="32">
        <f t="shared" si="4"/>
        <v>0.12571428571429097</v>
      </c>
      <c r="R15" s="109"/>
      <c r="S15" s="87"/>
      <c r="T15" s="87"/>
      <c r="U15" s="87"/>
      <c r="V15" s="87"/>
      <c r="W15" s="87"/>
      <c r="X15" s="87"/>
      <c r="Y15" s="88"/>
      <c r="Z15" s="88"/>
      <c r="AA15" s="88"/>
      <c r="AB15" s="89"/>
    </row>
    <row r="16" spans="3:28" x14ac:dyDescent="0.3">
      <c r="C16" s="105"/>
      <c r="D16" s="23">
        <f t="shared" si="0"/>
        <v>422</v>
      </c>
      <c r="E16" s="24">
        <v>275</v>
      </c>
      <c r="F16" s="25">
        <v>68</v>
      </c>
      <c r="G16" s="26">
        <v>79</v>
      </c>
      <c r="H16" s="27">
        <v>257.67919999999998</v>
      </c>
      <c r="I16" s="25">
        <v>69.977599999999995</v>
      </c>
      <c r="J16" s="28">
        <v>74.468800000000002</v>
      </c>
      <c r="K16" s="29">
        <f t="shared" si="1"/>
        <v>6.2984727272727348</v>
      </c>
      <c r="L16" s="30">
        <f t="shared" si="2"/>
        <v>2.9082352941176404</v>
      </c>
      <c r="M16" s="50">
        <f t="shared" si="3"/>
        <v>5.7356962025316438</v>
      </c>
      <c r="N16" s="32">
        <f t="shared" si="4"/>
        <v>4.7095734597156484</v>
      </c>
      <c r="R16" s="109"/>
      <c r="S16" s="87"/>
      <c r="T16" s="87"/>
      <c r="U16" s="87"/>
      <c r="V16" s="87"/>
      <c r="W16" s="87"/>
      <c r="X16" s="87"/>
      <c r="Y16" s="88"/>
      <c r="Z16" s="88"/>
      <c r="AA16" s="88"/>
      <c r="AB16" s="89"/>
    </row>
    <row r="17" spans="3:28" ht="17.25" thickBot="1" x14ac:dyDescent="0.35">
      <c r="C17" s="106"/>
      <c r="D17" s="33">
        <f t="shared" si="0"/>
        <v>240</v>
      </c>
      <c r="E17" s="34">
        <v>159</v>
      </c>
      <c r="F17" s="35">
        <v>38</v>
      </c>
      <c r="G17" s="36">
        <v>43</v>
      </c>
      <c r="H17" s="37">
        <v>166.232</v>
      </c>
      <c r="I17" s="35">
        <v>37.244</v>
      </c>
      <c r="J17" s="38">
        <v>42.035200000000003</v>
      </c>
      <c r="K17" s="39">
        <f t="shared" si="1"/>
        <v>4.5484276729559747</v>
      </c>
      <c r="L17" s="40">
        <f t="shared" si="2"/>
        <v>1.9894736842105269</v>
      </c>
      <c r="M17" s="63">
        <f t="shared" si="3"/>
        <v>2.2437209302325507</v>
      </c>
      <c r="N17" s="42">
        <f t="shared" si="4"/>
        <v>2.2963333333333344</v>
      </c>
      <c r="R17" s="109"/>
      <c r="S17" s="87"/>
      <c r="T17" s="87"/>
      <c r="U17" s="87"/>
      <c r="V17" s="87"/>
      <c r="W17" s="87"/>
      <c r="X17" s="87"/>
      <c r="Y17" s="88"/>
      <c r="Z17" s="88"/>
      <c r="AA17" s="88"/>
      <c r="AB17" s="89"/>
    </row>
    <row r="18" spans="3:28" x14ac:dyDescent="0.3">
      <c r="C18" s="107" t="s">
        <v>15</v>
      </c>
      <c r="D18" s="43">
        <f t="shared" si="0"/>
        <v>4822</v>
      </c>
      <c r="E18" s="44">
        <v>3708</v>
      </c>
      <c r="F18" s="45">
        <v>546</v>
      </c>
      <c r="G18" s="46">
        <v>568</v>
      </c>
      <c r="H18" s="47">
        <v>3479.6143999999999</v>
      </c>
      <c r="I18" s="45">
        <v>898.59680000000003</v>
      </c>
      <c r="J18" s="48">
        <v>782.97199999999998</v>
      </c>
      <c r="K18" s="19">
        <f t="shared" si="1"/>
        <v>6.1592664509169373</v>
      </c>
      <c r="L18" s="20">
        <f t="shared" si="2"/>
        <v>64.578168498168495</v>
      </c>
      <c r="M18" s="49">
        <f t="shared" si="3"/>
        <v>37.847183098591543</v>
      </c>
      <c r="N18" s="22">
        <f t="shared" si="4"/>
        <v>7.0340771464122662</v>
      </c>
      <c r="R18" s="109"/>
      <c r="S18" s="87"/>
      <c r="T18" s="87"/>
      <c r="U18" s="87"/>
      <c r="V18" s="87"/>
      <c r="W18" s="87"/>
      <c r="X18" s="87"/>
      <c r="Y18" s="88"/>
      <c r="Z18" s="88"/>
      <c r="AA18" s="88"/>
      <c r="AB18" s="89"/>
    </row>
    <row r="19" spans="3:28" x14ac:dyDescent="0.3">
      <c r="C19" s="105"/>
      <c r="D19" s="23">
        <f t="shared" si="0"/>
        <v>2030</v>
      </c>
      <c r="E19" s="24">
        <v>1617</v>
      </c>
      <c r="F19" s="25">
        <v>201</v>
      </c>
      <c r="G19" s="26">
        <v>212</v>
      </c>
      <c r="H19" s="27">
        <v>1548.5608</v>
      </c>
      <c r="I19" s="25">
        <v>191.1232</v>
      </c>
      <c r="J19" s="28">
        <v>207.41679999999999</v>
      </c>
      <c r="K19" s="29">
        <f t="shared" si="1"/>
        <v>4.232479901051331</v>
      </c>
      <c r="L19" s="30">
        <f t="shared" si="2"/>
        <v>4.9138308457711455</v>
      </c>
      <c r="M19" s="50">
        <f t="shared" si="3"/>
        <v>2.1618867924528327</v>
      </c>
      <c r="N19" s="32">
        <f t="shared" si="4"/>
        <v>4.0837044334975401</v>
      </c>
      <c r="R19" s="109"/>
      <c r="S19" s="87"/>
      <c r="T19" s="87"/>
      <c r="U19" s="87"/>
      <c r="V19" s="87"/>
      <c r="W19" s="87"/>
      <c r="X19" s="87"/>
      <c r="Y19" s="88"/>
      <c r="Z19" s="88"/>
      <c r="AA19" s="88"/>
      <c r="AB19" s="89"/>
    </row>
    <row r="20" spans="3:28" x14ac:dyDescent="0.3">
      <c r="C20" s="105"/>
      <c r="D20" s="23">
        <f t="shared" si="0"/>
        <v>936</v>
      </c>
      <c r="E20" s="24">
        <v>756</v>
      </c>
      <c r="F20" s="25">
        <v>87</v>
      </c>
      <c r="G20" s="26">
        <v>93</v>
      </c>
      <c r="H20" s="27">
        <v>777.25040000000001</v>
      </c>
      <c r="I20" s="25">
        <v>82.428799999999995</v>
      </c>
      <c r="J20" s="28">
        <v>88.205600000000004</v>
      </c>
      <c r="K20" s="29">
        <f t="shared" si="1"/>
        <v>2.8108994708994728</v>
      </c>
      <c r="L20" s="30">
        <f t="shared" si="2"/>
        <v>5.2542528735632237</v>
      </c>
      <c r="M20" s="50">
        <f t="shared" si="3"/>
        <v>5.1552688172042966</v>
      </c>
      <c r="N20" s="32">
        <f t="shared" si="4"/>
        <v>1.269743589743594</v>
      </c>
      <c r="R20" s="109"/>
      <c r="S20" s="87"/>
      <c r="T20" s="87"/>
      <c r="U20" s="87"/>
      <c r="V20" s="87"/>
      <c r="W20" s="87"/>
      <c r="X20" s="87"/>
      <c r="Y20" s="88"/>
      <c r="Z20" s="88"/>
      <c r="AA20" s="88"/>
      <c r="AB20" s="89"/>
    </row>
    <row r="21" spans="3:28" ht="17.25" thickBot="1" x14ac:dyDescent="0.35">
      <c r="C21" s="108"/>
      <c r="D21" s="51">
        <f t="shared" si="0"/>
        <v>452</v>
      </c>
      <c r="E21" s="52">
        <v>365</v>
      </c>
      <c r="F21" s="53">
        <v>42</v>
      </c>
      <c r="G21" s="54">
        <v>45</v>
      </c>
      <c r="H21" s="55">
        <v>411.55040000000002</v>
      </c>
      <c r="I21" s="53">
        <v>44.196800000000003</v>
      </c>
      <c r="J21" s="56">
        <v>48.055199999999999</v>
      </c>
      <c r="K21" s="57">
        <f t="shared" si="1"/>
        <v>12.753534246575351</v>
      </c>
      <c r="L21" s="58">
        <f t="shared" si="2"/>
        <v>5.2304761904761978</v>
      </c>
      <c r="M21" s="59">
        <f t="shared" si="3"/>
        <v>6.7893333333333317</v>
      </c>
      <c r="N21" s="42">
        <f t="shared" si="4"/>
        <v>11.460707964601777</v>
      </c>
      <c r="R21" s="109"/>
      <c r="S21" s="87"/>
      <c r="T21" s="87"/>
      <c r="U21" s="87"/>
      <c r="V21" s="87"/>
      <c r="W21" s="87"/>
      <c r="X21" s="87"/>
      <c r="Y21" s="88"/>
      <c r="Z21" s="88"/>
      <c r="AA21" s="88"/>
      <c r="AB21" s="89"/>
    </row>
    <row r="22" spans="3:28" x14ac:dyDescent="0.3">
      <c r="C22" s="104" t="s">
        <v>16</v>
      </c>
      <c r="D22" s="13">
        <f t="shared" si="0"/>
        <v>1333</v>
      </c>
      <c r="E22" s="14">
        <v>810</v>
      </c>
      <c r="F22" s="15">
        <v>256</v>
      </c>
      <c r="G22" s="16">
        <v>267</v>
      </c>
      <c r="H22" s="17">
        <v>1064.383</v>
      </c>
      <c r="I22" s="15">
        <v>265.61900000000003</v>
      </c>
      <c r="J22" s="18">
        <v>278.21899999999999</v>
      </c>
      <c r="K22" s="60">
        <f t="shared" si="1"/>
        <v>31.405308641975314</v>
      </c>
      <c r="L22" s="61">
        <f t="shared" si="2"/>
        <v>3.757421875000011</v>
      </c>
      <c r="M22" s="62">
        <f t="shared" si="3"/>
        <v>4.2018726591760274</v>
      </c>
      <c r="N22" s="22">
        <f t="shared" si="4"/>
        <v>20.646736684171042</v>
      </c>
      <c r="R22" s="109"/>
      <c r="S22" s="87"/>
      <c r="T22" s="87"/>
      <c r="U22" s="87"/>
      <c r="V22" s="87"/>
      <c r="W22" s="87"/>
      <c r="X22" s="87"/>
      <c r="Y22" s="88"/>
      <c r="Z22" s="88"/>
      <c r="AA22" s="88"/>
      <c r="AB22" s="89"/>
    </row>
    <row r="23" spans="3:28" x14ac:dyDescent="0.3">
      <c r="C23" s="105"/>
      <c r="D23" s="23">
        <f t="shared" si="0"/>
        <v>549</v>
      </c>
      <c r="E23" s="24">
        <v>344</v>
      </c>
      <c r="F23" s="25">
        <v>102</v>
      </c>
      <c r="G23" s="26">
        <v>103</v>
      </c>
      <c r="H23" s="27">
        <v>337.41300000000001</v>
      </c>
      <c r="I23" s="25">
        <v>108.649</v>
      </c>
      <c r="J23" s="28">
        <v>90.837999999999994</v>
      </c>
      <c r="K23" s="29">
        <f t="shared" si="1"/>
        <v>1.9148255813953456</v>
      </c>
      <c r="L23" s="30">
        <f t="shared" si="2"/>
        <v>6.518627450980393</v>
      </c>
      <c r="M23" s="50">
        <f t="shared" si="3"/>
        <v>11.807766990291269</v>
      </c>
      <c r="N23" s="32">
        <f t="shared" si="4"/>
        <v>2.204007285974503</v>
      </c>
      <c r="R23" s="109"/>
      <c r="S23" s="87"/>
      <c r="T23" s="87"/>
      <c r="U23" s="87"/>
      <c r="V23" s="87"/>
      <c r="W23" s="87"/>
      <c r="X23" s="87"/>
      <c r="Y23" s="88"/>
      <c r="Z23" s="88"/>
      <c r="AA23" s="88"/>
      <c r="AB23" s="89"/>
    </row>
    <row r="24" spans="3:28" x14ac:dyDescent="0.3">
      <c r="C24" s="105"/>
      <c r="D24" s="23">
        <f t="shared" si="0"/>
        <v>282</v>
      </c>
      <c r="E24" s="24">
        <v>177</v>
      </c>
      <c r="F24" s="25">
        <v>52</v>
      </c>
      <c r="G24" s="26">
        <v>53</v>
      </c>
      <c r="H24" s="27">
        <v>170.39599999999999</v>
      </c>
      <c r="I24" s="25">
        <v>51.537999999999997</v>
      </c>
      <c r="J24" s="28">
        <v>49.561999999999998</v>
      </c>
      <c r="K24" s="29">
        <f t="shared" si="1"/>
        <v>3.7310734463276911</v>
      </c>
      <c r="L24" s="30">
        <f t="shared" si="2"/>
        <v>0.88846153846154485</v>
      </c>
      <c r="M24" s="50">
        <f t="shared" si="3"/>
        <v>6.4867924528301932</v>
      </c>
      <c r="N24" s="32">
        <f t="shared" si="4"/>
        <v>3.7248226950354679</v>
      </c>
      <c r="R24" s="109"/>
      <c r="S24" s="87"/>
      <c r="T24" s="87"/>
      <c r="U24" s="87"/>
      <c r="V24" s="87"/>
      <c r="W24" s="87"/>
      <c r="X24" s="87"/>
      <c r="Y24" s="88"/>
      <c r="Z24" s="88"/>
      <c r="AA24" s="88"/>
      <c r="AB24" s="89"/>
    </row>
    <row r="25" spans="3:28" ht="17.25" thickBot="1" x14ac:dyDescent="0.35">
      <c r="C25" s="106"/>
      <c r="D25" s="33">
        <f t="shared" si="0"/>
        <v>155</v>
      </c>
      <c r="E25" s="34">
        <v>98</v>
      </c>
      <c r="F25" s="35">
        <v>29</v>
      </c>
      <c r="G25" s="36">
        <v>28</v>
      </c>
      <c r="H25" s="37">
        <v>103.33799999999999</v>
      </c>
      <c r="I25" s="35">
        <v>29.443999999999999</v>
      </c>
      <c r="J25" s="38">
        <v>27.888000000000002</v>
      </c>
      <c r="K25" s="39">
        <f t="shared" si="1"/>
        <v>5.4469387755101977</v>
      </c>
      <c r="L25" s="40">
        <f t="shared" si="2"/>
        <v>1.5310344827586175</v>
      </c>
      <c r="M25" s="63">
        <f t="shared" si="3"/>
        <v>0.39999999999999403</v>
      </c>
      <c r="N25" s="42">
        <f t="shared" si="4"/>
        <v>3.6580645161290244</v>
      </c>
      <c r="R25" s="109"/>
      <c r="S25" s="87"/>
      <c r="T25" s="87"/>
      <c r="U25" s="87"/>
      <c r="V25" s="87"/>
      <c r="W25" s="87"/>
      <c r="X25" s="87"/>
      <c r="Y25" s="88"/>
      <c r="Z25" s="88"/>
      <c r="AA25" s="88"/>
      <c r="AB25" s="89"/>
    </row>
    <row r="26" spans="3:28" x14ac:dyDescent="0.3">
      <c r="C26" s="107" t="s">
        <v>17</v>
      </c>
      <c r="D26" s="43">
        <f t="shared" si="0"/>
        <v>3858</v>
      </c>
      <c r="E26" s="44">
        <v>2438</v>
      </c>
      <c r="F26" s="45">
        <v>716</v>
      </c>
      <c r="G26" s="46">
        <v>704</v>
      </c>
      <c r="H26" s="47">
        <v>2380.8375999999998</v>
      </c>
      <c r="I26" s="45">
        <v>851.70960000000002</v>
      </c>
      <c r="J26" s="48">
        <v>781.16399999999999</v>
      </c>
      <c r="K26" s="19">
        <f t="shared" si="1"/>
        <v>2.3446431501230585</v>
      </c>
      <c r="L26" s="20">
        <f t="shared" si="2"/>
        <v>18.953854748603355</v>
      </c>
      <c r="M26" s="49">
        <f t="shared" si="3"/>
        <v>10.960795454545453</v>
      </c>
      <c r="N26" s="22">
        <f t="shared" si="4"/>
        <v>4.0360601347848561</v>
      </c>
      <c r="R26" s="109"/>
      <c r="S26" s="87"/>
      <c r="T26" s="87"/>
      <c r="U26" s="87"/>
      <c r="V26" s="87"/>
      <c r="W26" s="87"/>
      <c r="X26" s="87"/>
      <c r="Y26" s="88"/>
      <c r="Z26" s="88"/>
      <c r="AA26" s="88"/>
      <c r="AB26" s="89"/>
    </row>
    <row r="27" spans="3:28" x14ac:dyDescent="0.3">
      <c r="C27" s="105"/>
      <c r="D27" s="23">
        <f t="shared" si="0"/>
        <v>1362</v>
      </c>
      <c r="E27" s="24">
        <v>956</v>
      </c>
      <c r="F27" s="25">
        <v>204</v>
      </c>
      <c r="G27" s="26">
        <v>202</v>
      </c>
      <c r="H27" s="27">
        <v>992.57119999999998</v>
      </c>
      <c r="I27" s="25">
        <v>178.06800000000001</v>
      </c>
      <c r="J27" s="28">
        <v>195.8176</v>
      </c>
      <c r="K27" s="29">
        <f t="shared" si="1"/>
        <v>3.8254393305439307</v>
      </c>
      <c r="L27" s="30">
        <f t="shared" si="2"/>
        <v>12.711764705882347</v>
      </c>
      <c r="M27" s="50">
        <f t="shared" si="3"/>
        <v>3.0605940594059411</v>
      </c>
      <c r="N27" s="32">
        <f t="shared" si="4"/>
        <v>0.3272246696035358</v>
      </c>
      <c r="R27" s="109"/>
      <c r="S27" s="87"/>
      <c r="T27" s="87"/>
      <c r="U27" s="87"/>
      <c r="V27" s="87"/>
      <c r="W27" s="87"/>
      <c r="X27" s="87"/>
      <c r="Y27" s="88"/>
      <c r="Z27" s="88"/>
      <c r="AA27" s="88"/>
      <c r="AB27" s="89"/>
    </row>
    <row r="28" spans="3:28" x14ac:dyDescent="0.3">
      <c r="C28" s="105"/>
      <c r="D28" s="23">
        <f t="shared" si="0"/>
        <v>622</v>
      </c>
      <c r="E28" s="24">
        <v>461</v>
      </c>
      <c r="F28" s="25">
        <v>81</v>
      </c>
      <c r="G28" s="26">
        <v>80</v>
      </c>
      <c r="H28" s="27">
        <v>495.7808</v>
      </c>
      <c r="I28" s="25">
        <v>77.633600000000001</v>
      </c>
      <c r="J28" s="28">
        <v>89.025599999999997</v>
      </c>
      <c r="K28" s="29">
        <f t="shared" si="1"/>
        <v>7.5446420824295011</v>
      </c>
      <c r="L28" s="30">
        <f t="shared" si="2"/>
        <v>4.1560493827160476</v>
      </c>
      <c r="M28" s="50">
        <f t="shared" si="3"/>
        <v>11.281999999999996</v>
      </c>
      <c r="N28" s="32">
        <f t="shared" si="4"/>
        <v>6.5016077170418098</v>
      </c>
      <c r="R28" s="109"/>
      <c r="S28" s="87"/>
      <c r="T28" s="87"/>
      <c r="U28" s="87"/>
      <c r="V28" s="87"/>
      <c r="W28" s="87"/>
      <c r="X28" s="87"/>
      <c r="Y28" s="88"/>
      <c r="Z28" s="88"/>
      <c r="AA28" s="88"/>
      <c r="AB28" s="89"/>
    </row>
    <row r="29" spans="3:28" ht="17.25" thickBot="1" x14ac:dyDescent="0.35">
      <c r="C29" s="108"/>
      <c r="D29" s="51">
        <f t="shared" si="0"/>
        <v>314</v>
      </c>
      <c r="E29" s="52">
        <v>241</v>
      </c>
      <c r="F29" s="53">
        <v>37</v>
      </c>
      <c r="G29" s="54">
        <v>36</v>
      </c>
      <c r="H29" s="55">
        <v>258.85039999999998</v>
      </c>
      <c r="I29" s="53">
        <v>47.928800000000003</v>
      </c>
      <c r="J29" s="56">
        <v>37.700000000000003</v>
      </c>
      <c r="K29" s="57">
        <f t="shared" si="1"/>
        <v>7.4068049792531037</v>
      </c>
      <c r="L29" s="58">
        <f t="shared" si="2"/>
        <v>29.537297297297307</v>
      </c>
      <c r="M29" s="59">
        <f t="shared" si="3"/>
        <v>4.7222222222222303</v>
      </c>
      <c r="N29" s="42">
        <f t="shared" si="4"/>
        <v>9.7067515923566852</v>
      </c>
      <c r="R29" s="109"/>
      <c r="S29" s="87"/>
      <c r="T29" s="87"/>
      <c r="U29" s="87"/>
      <c r="V29" s="87"/>
      <c r="W29" s="87"/>
      <c r="X29" s="87"/>
      <c r="Y29" s="88"/>
      <c r="Z29" s="88"/>
      <c r="AA29" s="88"/>
      <c r="AB29" s="89"/>
    </row>
    <row r="30" spans="3:28" x14ac:dyDescent="0.3">
      <c r="C30" s="104" t="s">
        <v>18</v>
      </c>
      <c r="D30" s="13">
        <f t="shared" si="0"/>
        <v>6430</v>
      </c>
      <c r="E30" s="14">
        <v>4626</v>
      </c>
      <c r="F30" s="15">
        <v>924</v>
      </c>
      <c r="G30" s="16">
        <v>880</v>
      </c>
      <c r="H30" s="17">
        <v>4439.6391999999996</v>
      </c>
      <c r="I30" s="15">
        <v>822.51279999999997</v>
      </c>
      <c r="J30" s="18">
        <v>966.47199999999998</v>
      </c>
      <c r="K30" s="60">
        <f t="shared" si="1"/>
        <v>4.0285516645049801</v>
      </c>
      <c r="L30" s="61">
        <f t="shared" si="2"/>
        <v>10.983463203463206</v>
      </c>
      <c r="M30" s="62">
        <f t="shared" si="3"/>
        <v>9.8263636363636326</v>
      </c>
      <c r="N30" s="22">
        <f t="shared" si="4"/>
        <v>3.1318195956454153</v>
      </c>
      <c r="R30" s="109"/>
      <c r="S30" s="87"/>
      <c r="T30" s="87"/>
      <c r="U30" s="87"/>
      <c r="V30" s="87"/>
      <c r="W30" s="87"/>
      <c r="X30" s="87"/>
      <c r="Y30" s="88"/>
      <c r="Z30" s="88"/>
      <c r="AA30" s="88"/>
      <c r="AB30" s="89"/>
    </row>
    <row r="31" spans="3:28" x14ac:dyDescent="0.3">
      <c r="C31" s="105"/>
      <c r="D31" s="23">
        <f t="shared" si="0"/>
        <v>2660</v>
      </c>
      <c r="E31" s="24">
        <v>2005</v>
      </c>
      <c r="F31" s="25">
        <v>335</v>
      </c>
      <c r="G31" s="26">
        <v>320</v>
      </c>
      <c r="H31" s="27">
        <v>1904.86</v>
      </c>
      <c r="I31" s="25">
        <v>419.70960000000002</v>
      </c>
      <c r="J31" s="28">
        <v>422.70479999999998</v>
      </c>
      <c r="K31" s="29">
        <f t="shared" si="1"/>
        <v>4.9945137157107284</v>
      </c>
      <c r="L31" s="30">
        <f t="shared" si="2"/>
        <v>25.286447761194037</v>
      </c>
      <c r="M31" s="50">
        <f t="shared" si="3"/>
        <v>32.095249999999993</v>
      </c>
      <c r="N31" s="32">
        <f t="shared" si="4"/>
        <v>3.2809924812029996</v>
      </c>
      <c r="R31" s="109"/>
      <c r="S31" s="87"/>
      <c r="T31" s="87"/>
      <c r="U31" s="87"/>
      <c r="V31" s="87"/>
      <c r="W31" s="87"/>
      <c r="X31" s="87"/>
      <c r="Y31" s="88"/>
      <c r="Z31" s="88"/>
      <c r="AA31" s="88"/>
      <c r="AB31" s="89"/>
    </row>
    <row r="32" spans="3:28" x14ac:dyDescent="0.3">
      <c r="C32" s="105"/>
      <c r="D32" s="23">
        <f t="shared" si="0"/>
        <v>1205</v>
      </c>
      <c r="E32" s="24">
        <v>916</v>
      </c>
      <c r="F32" s="25">
        <v>147</v>
      </c>
      <c r="G32" s="26">
        <v>142</v>
      </c>
      <c r="H32" s="27">
        <v>970.50160000000005</v>
      </c>
      <c r="I32" s="25">
        <v>135.05680000000001</v>
      </c>
      <c r="J32" s="28">
        <v>126.92959999999999</v>
      </c>
      <c r="K32" s="29">
        <f t="shared" si="1"/>
        <v>5.9499563318777353</v>
      </c>
      <c r="L32" s="30">
        <f t="shared" si="2"/>
        <v>8.124625850340129</v>
      </c>
      <c r="M32" s="50">
        <f t="shared" si="3"/>
        <v>10.612957746478878</v>
      </c>
      <c r="N32" s="32">
        <f t="shared" si="4"/>
        <v>2.2811618257261457</v>
      </c>
      <c r="R32" s="109"/>
      <c r="S32" s="87"/>
      <c r="T32" s="87"/>
      <c r="U32" s="87"/>
      <c r="V32" s="87"/>
      <c r="W32" s="87"/>
      <c r="X32" s="87"/>
      <c r="Y32" s="88"/>
      <c r="Z32" s="88"/>
      <c r="AA32" s="88"/>
      <c r="AB32" s="89"/>
    </row>
    <row r="33" spans="3:28" ht="17.25" thickBot="1" x14ac:dyDescent="0.35">
      <c r="C33" s="106"/>
      <c r="D33" s="33">
        <f t="shared" si="0"/>
        <v>565</v>
      </c>
      <c r="E33" s="34">
        <v>426</v>
      </c>
      <c r="F33" s="35">
        <v>71</v>
      </c>
      <c r="G33" s="36">
        <v>68</v>
      </c>
      <c r="H33" s="37">
        <v>440.62799999999999</v>
      </c>
      <c r="I33" s="35">
        <v>73.275199999999998</v>
      </c>
      <c r="J33" s="56">
        <v>67.715999999999994</v>
      </c>
      <c r="K33" s="39">
        <f t="shared" si="1"/>
        <v>3.4338028169014052</v>
      </c>
      <c r="L33" s="40">
        <f t="shared" si="2"/>
        <v>3.2045070422535185</v>
      </c>
      <c r="M33" s="63">
        <f t="shared" si="3"/>
        <v>0.41764705882353825</v>
      </c>
      <c r="N33" s="64">
        <f t="shared" si="4"/>
        <v>2.9414513274336245</v>
      </c>
      <c r="R33" s="109"/>
      <c r="S33" s="87"/>
      <c r="T33" s="87"/>
      <c r="U33" s="87"/>
      <c r="V33" s="87"/>
      <c r="W33" s="87"/>
      <c r="X33" s="87"/>
      <c r="Y33" s="88"/>
      <c r="Z33" s="88"/>
      <c r="AA33" s="88"/>
      <c r="AB33" s="89"/>
    </row>
    <row r="34" spans="3:28" ht="17.25" thickBot="1" x14ac:dyDescent="0.35">
      <c r="J34" s="65" t="s">
        <v>19</v>
      </c>
      <c r="K34" s="66">
        <f>AVERAGE(K6:K33)</f>
        <v>5.8390088306669918</v>
      </c>
      <c r="L34" s="67">
        <f>AVERAGE(L6:L33)</f>
        <v>9.7139758348387595</v>
      </c>
      <c r="M34" s="68">
        <f>AVERAGE(M6:M33)</f>
        <v>8.1383174384809198</v>
      </c>
      <c r="N34" s="69">
        <f>AVERAGE(N6:N33)</f>
        <v>4.4858613192876415</v>
      </c>
      <c r="R34" s="83"/>
      <c r="S34" s="83"/>
      <c r="T34" s="83"/>
      <c r="U34" s="83"/>
      <c r="V34" s="83"/>
      <c r="W34" s="83"/>
      <c r="X34" s="90"/>
      <c r="Y34" s="89"/>
      <c r="Z34" s="89"/>
      <c r="AA34" s="89"/>
      <c r="AB34" s="89"/>
    </row>
    <row r="35" spans="3:28" x14ac:dyDescent="0.3"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</row>
    <row r="38" spans="3:28" ht="17.25" thickBot="1" x14ac:dyDescent="0.35">
      <c r="H38" s="70" t="s">
        <v>40</v>
      </c>
      <c r="S38" s="70" t="s">
        <v>41</v>
      </c>
      <c r="V38" s="70" t="s">
        <v>40</v>
      </c>
    </row>
    <row r="39" spans="3:28" ht="33.75" thickBot="1" x14ac:dyDescent="0.35">
      <c r="C39" s="1" t="s">
        <v>0</v>
      </c>
      <c r="D39" s="2" t="s">
        <v>1</v>
      </c>
      <c r="E39" s="3" t="s">
        <v>2</v>
      </c>
      <c r="F39" s="4" t="s">
        <v>3</v>
      </c>
      <c r="G39" s="5" t="s">
        <v>4</v>
      </c>
      <c r="H39" s="6" t="s">
        <v>5</v>
      </c>
      <c r="I39" s="7" t="s">
        <v>6</v>
      </c>
      <c r="J39" s="8" t="s">
        <v>7</v>
      </c>
      <c r="K39" s="9" t="s">
        <v>8</v>
      </c>
      <c r="L39" s="10" t="s">
        <v>9</v>
      </c>
      <c r="M39" s="11" t="s">
        <v>10</v>
      </c>
      <c r="N39" s="12" t="s">
        <v>11</v>
      </c>
      <c r="R39" s="1" t="s">
        <v>20</v>
      </c>
      <c r="S39" s="3" t="s">
        <v>24</v>
      </c>
      <c r="T39" s="4" t="s">
        <v>25</v>
      </c>
      <c r="U39" s="72" t="s">
        <v>26</v>
      </c>
      <c r="V39" s="73" t="s">
        <v>21</v>
      </c>
      <c r="W39" s="7" t="s">
        <v>22</v>
      </c>
      <c r="X39" s="74" t="s">
        <v>23</v>
      </c>
      <c r="Y39" s="9" t="s">
        <v>27</v>
      </c>
      <c r="Z39" s="10" t="s">
        <v>28</v>
      </c>
      <c r="AA39" s="11" t="s">
        <v>29</v>
      </c>
      <c r="AB39" s="12" t="s">
        <v>30</v>
      </c>
    </row>
    <row r="40" spans="3:28" x14ac:dyDescent="0.3">
      <c r="C40" s="104" t="s">
        <v>12</v>
      </c>
      <c r="D40" s="13">
        <f t="shared" ref="D40:D67" si="5">SUM(E40:G40)</f>
        <v>1478</v>
      </c>
      <c r="E40" s="14">
        <v>878</v>
      </c>
      <c r="F40" s="15">
        <v>285</v>
      </c>
      <c r="G40" s="16">
        <v>315</v>
      </c>
      <c r="H40" s="17">
        <v>985.44159999999999</v>
      </c>
      <c r="I40" s="15">
        <v>299.70159999999998</v>
      </c>
      <c r="J40" s="18">
        <v>323.11840000000001</v>
      </c>
      <c r="K40" s="19">
        <f t="shared" ref="K40:K67" si="6">(ABS(E40-H40)*100)/E40</f>
        <v>12.237084282460136</v>
      </c>
      <c r="L40" s="20">
        <f t="shared" ref="L40:L67" si="7">(ABS(F40-I40)*100)/F40</f>
        <v>5.1584561403508715</v>
      </c>
      <c r="M40" s="21">
        <f t="shared" ref="M40:M67" si="8">(ABS(G40-J40)*100)/G40</f>
        <v>2.5772698412698438</v>
      </c>
      <c r="N40" s="22">
        <f t="shared" ref="N40:N67" si="9">(ABS((H40+I40+J40)-(E40+F40+G40))*100)/(E40+F40+G40)</f>
        <v>8.8133694181326145</v>
      </c>
      <c r="R40" s="104" t="s">
        <v>31</v>
      </c>
      <c r="S40" s="17">
        <v>41.776400000000002</v>
      </c>
      <c r="T40" s="15">
        <v>40.548699999999997</v>
      </c>
      <c r="U40" s="18">
        <v>40.229399999999998</v>
      </c>
      <c r="V40" s="14">
        <v>41.776400000000002</v>
      </c>
      <c r="W40" s="15">
        <v>40.545699999999997</v>
      </c>
      <c r="X40" s="16">
        <v>40.231999999999999</v>
      </c>
      <c r="Y40" s="19">
        <f t="shared" ref="Y40:Y67" si="10">V40-S40</f>
        <v>0</v>
      </c>
      <c r="Z40" s="20">
        <f t="shared" ref="Z40:Z67" si="11">W40-T40</f>
        <v>-3.0000000000001137E-3</v>
      </c>
      <c r="AA40" s="21">
        <f t="shared" ref="AA40:AA67" si="12">X40-U40</f>
        <v>2.6000000000010459E-3</v>
      </c>
      <c r="AB40" s="22">
        <f t="shared" ref="AB40:AB67" si="13">AVERAGE(Y40:AA40)</f>
        <v>-1.3333333333302258E-4</v>
      </c>
    </row>
    <row r="41" spans="3:28" x14ac:dyDescent="0.3">
      <c r="C41" s="105"/>
      <c r="D41" s="23">
        <f t="shared" si="5"/>
        <v>760</v>
      </c>
      <c r="E41" s="24">
        <v>481</v>
      </c>
      <c r="F41" s="25">
        <v>133</v>
      </c>
      <c r="G41" s="26">
        <v>146</v>
      </c>
      <c r="H41" s="27">
        <v>452.70240000000001</v>
      </c>
      <c r="I41" s="25">
        <v>153.25040000000001</v>
      </c>
      <c r="J41" s="28">
        <v>154.42400000000001</v>
      </c>
      <c r="K41" s="29">
        <f t="shared" si="6"/>
        <v>5.8830769230769207</v>
      </c>
      <c r="L41" s="30">
        <f t="shared" si="7"/>
        <v>15.225864661654146</v>
      </c>
      <c r="M41" s="31">
        <f t="shared" si="8"/>
        <v>5.7698630136986351</v>
      </c>
      <c r="N41" s="32">
        <f t="shared" si="9"/>
        <v>4.9578947368421437E-2</v>
      </c>
      <c r="R41" s="105"/>
      <c r="S41" s="27">
        <v>38.886000000000003</v>
      </c>
      <c r="T41" s="25">
        <v>38.190899999999999</v>
      </c>
      <c r="U41" s="28">
        <v>37.863199999999999</v>
      </c>
      <c r="V41" s="24">
        <v>38.886000000000003</v>
      </c>
      <c r="W41" s="25">
        <v>38.1905</v>
      </c>
      <c r="X41" s="26">
        <v>37.8626</v>
      </c>
      <c r="Y41" s="29">
        <f t="shared" si="10"/>
        <v>0</v>
      </c>
      <c r="Z41" s="30">
        <f t="shared" si="11"/>
        <v>-3.9999999999906777E-4</v>
      </c>
      <c r="AA41" s="31">
        <f t="shared" si="12"/>
        <v>-5.9999999999860165E-4</v>
      </c>
      <c r="AB41" s="32">
        <f t="shared" si="13"/>
        <v>-3.3333333333255649E-4</v>
      </c>
    </row>
    <row r="42" spans="3:28" x14ac:dyDescent="0.3">
      <c r="C42" s="105"/>
      <c r="D42" s="23">
        <f t="shared" si="5"/>
        <v>426</v>
      </c>
      <c r="E42" s="24">
        <v>277</v>
      </c>
      <c r="F42" s="25">
        <v>71</v>
      </c>
      <c r="G42" s="26">
        <v>78</v>
      </c>
      <c r="H42" s="27">
        <v>275.93680000000001</v>
      </c>
      <c r="I42" s="25">
        <v>67.1952</v>
      </c>
      <c r="J42" s="28">
        <v>80.174400000000006</v>
      </c>
      <c r="K42" s="29">
        <f t="shared" si="6"/>
        <v>0.38382671480144215</v>
      </c>
      <c r="L42" s="30">
        <f t="shared" si="7"/>
        <v>5.3588732394366199</v>
      </c>
      <c r="M42" s="31">
        <f t="shared" si="8"/>
        <v>2.787692307692315</v>
      </c>
      <c r="N42" s="32">
        <f t="shared" si="9"/>
        <v>0.63230046948356888</v>
      </c>
      <c r="R42" s="105"/>
      <c r="S42" s="27">
        <v>37.253100000000003</v>
      </c>
      <c r="T42" s="25">
        <v>36.199599999999997</v>
      </c>
      <c r="U42" s="28">
        <v>35.750700000000002</v>
      </c>
      <c r="V42" s="24">
        <v>37.253100000000003</v>
      </c>
      <c r="W42" s="25">
        <v>36.1997</v>
      </c>
      <c r="X42" s="26">
        <v>35.751100000000001</v>
      </c>
      <c r="Y42" s="29">
        <f t="shared" si="10"/>
        <v>0</v>
      </c>
      <c r="Z42" s="30">
        <f t="shared" si="11"/>
        <v>1.0000000000331966E-4</v>
      </c>
      <c r="AA42" s="31">
        <f t="shared" si="12"/>
        <v>3.9999999999906777E-4</v>
      </c>
      <c r="AB42" s="32">
        <f t="shared" si="13"/>
        <v>1.6666666666746247E-4</v>
      </c>
    </row>
    <row r="43" spans="3:28" ht="17.25" thickBot="1" x14ac:dyDescent="0.35">
      <c r="C43" s="106"/>
      <c r="D43" s="33">
        <f t="shared" si="5"/>
        <v>250</v>
      </c>
      <c r="E43" s="34">
        <v>168</v>
      </c>
      <c r="F43" s="35">
        <v>39</v>
      </c>
      <c r="G43" s="36">
        <v>43</v>
      </c>
      <c r="H43" s="37">
        <v>165.33920000000001</v>
      </c>
      <c r="I43" s="35">
        <v>37.9696</v>
      </c>
      <c r="J43" s="38">
        <v>42.329599999999999</v>
      </c>
      <c r="K43" s="39">
        <f t="shared" si="6"/>
        <v>1.5838095238095207</v>
      </c>
      <c r="L43" s="40">
        <f t="shared" si="7"/>
        <v>2.6420512820512827</v>
      </c>
      <c r="M43" s="41">
        <f t="shared" si="8"/>
        <v>1.5590697674418623</v>
      </c>
      <c r="N43" s="42">
        <f t="shared" si="9"/>
        <v>1.7446399999999926</v>
      </c>
      <c r="R43" s="106"/>
      <c r="S43" s="37">
        <v>34.778199999999998</v>
      </c>
      <c r="T43" s="35">
        <v>33.851700000000001</v>
      </c>
      <c r="U43" s="38">
        <v>33.713000000000001</v>
      </c>
      <c r="V43" s="34">
        <v>34.778199999999998</v>
      </c>
      <c r="W43" s="35">
        <v>33.851500000000001</v>
      </c>
      <c r="X43" s="36">
        <v>33.713099999999997</v>
      </c>
      <c r="Y43" s="39">
        <f t="shared" si="10"/>
        <v>0</v>
      </c>
      <c r="Z43" s="40">
        <f t="shared" si="11"/>
        <v>-1.9999999999953388E-4</v>
      </c>
      <c r="AA43" s="41">
        <f t="shared" si="12"/>
        <v>9.9999999996214228E-5</v>
      </c>
      <c r="AB43" s="42">
        <f t="shared" si="13"/>
        <v>-3.3333333334439885E-5</v>
      </c>
    </row>
    <row r="44" spans="3:28" x14ac:dyDescent="0.3">
      <c r="C44" s="107" t="s">
        <v>13</v>
      </c>
      <c r="D44" s="43">
        <f t="shared" si="5"/>
        <v>1435</v>
      </c>
      <c r="E44" s="44">
        <v>846</v>
      </c>
      <c r="F44" s="45">
        <v>286</v>
      </c>
      <c r="G44" s="46">
        <v>303</v>
      </c>
      <c r="H44" s="47">
        <v>835.84960000000001</v>
      </c>
      <c r="I44" s="45">
        <v>266.44799999999998</v>
      </c>
      <c r="J44" s="48">
        <v>282.8064</v>
      </c>
      <c r="K44" s="19">
        <f t="shared" si="6"/>
        <v>1.1998108747044907</v>
      </c>
      <c r="L44" s="20">
        <f t="shared" si="7"/>
        <v>6.836363636363644</v>
      </c>
      <c r="M44" s="49">
        <f t="shared" si="8"/>
        <v>6.664554455445546</v>
      </c>
      <c r="N44" s="22">
        <f t="shared" si="9"/>
        <v>3.4770731707317202</v>
      </c>
      <c r="R44" s="107" t="s">
        <v>32</v>
      </c>
      <c r="S44" s="47">
        <v>41.798499999999997</v>
      </c>
      <c r="T44" s="45">
        <v>40.654600000000002</v>
      </c>
      <c r="U44" s="48">
        <v>40.435099999999998</v>
      </c>
      <c r="V44" s="14">
        <v>41.798499999999997</v>
      </c>
      <c r="W44" s="15">
        <v>40.671199999999999</v>
      </c>
      <c r="X44" s="16">
        <v>40.459400000000002</v>
      </c>
      <c r="Y44" s="19">
        <f t="shared" si="10"/>
        <v>0</v>
      </c>
      <c r="Z44" s="20">
        <f t="shared" si="11"/>
        <v>1.659999999999684E-2</v>
      </c>
      <c r="AA44" s="21">
        <f t="shared" si="12"/>
        <v>2.4300000000003763E-2</v>
      </c>
      <c r="AB44" s="22">
        <f t="shared" si="13"/>
        <v>1.3633333333333534E-2</v>
      </c>
    </row>
    <row r="45" spans="3:28" x14ac:dyDescent="0.3">
      <c r="C45" s="105"/>
      <c r="D45" s="23">
        <f t="shared" si="5"/>
        <v>718</v>
      </c>
      <c r="E45" s="24">
        <v>451</v>
      </c>
      <c r="F45" s="25">
        <v>130</v>
      </c>
      <c r="G45" s="26">
        <v>137</v>
      </c>
      <c r="H45" s="27">
        <v>480.82159999999999</v>
      </c>
      <c r="I45" s="25">
        <v>149.34</v>
      </c>
      <c r="J45" s="28">
        <v>160.77760000000001</v>
      </c>
      <c r="K45" s="29">
        <f t="shared" si="6"/>
        <v>6.6123281596452301</v>
      </c>
      <c r="L45" s="30">
        <f t="shared" si="7"/>
        <v>14.876923076923081</v>
      </c>
      <c r="M45" s="50">
        <f t="shared" si="8"/>
        <v>17.355912408759128</v>
      </c>
      <c r="N45" s="32">
        <f t="shared" si="9"/>
        <v>10.158662952646244</v>
      </c>
      <c r="R45" s="105"/>
      <c r="S45" s="27">
        <v>40.098199999999999</v>
      </c>
      <c r="T45" s="25">
        <v>38.900399999999998</v>
      </c>
      <c r="U45" s="28">
        <v>38.787199999999999</v>
      </c>
      <c r="V45" s="24">
        <v>40.098199999999999</v>
      </c>
      <c r="W45" s="25">
        <v>38.944400000000002</v>
      </c>
      <c r="X45" s="26">
        <v>38.785400000000003</v>
      </c>
      <c r="Y45" s="29">
        <f t="shared" si="10"/>
        <v>0</v>
      </c>
      <c r="Z45" s="30">
        <f t="shared" si="11"/>
        <v>4.4000000000004036E-2</v>
      </c>
      <c r="AA45" s="31">
        <f t="shared" si="12"/>
        <v>-1.799999999995805E-3</v>
      </c>
      <c r="AB45" s="32">
        <f t="shared" si="13"/>
        <v>1.4066666666669411E-2</v>
      </c>
    </row>
    <row r="46" spans="3:28" x14ac:dyDescent="0.3">
      <c r="C46" s="105"/>
      <c r="D46" s="23">
        <f t="shared" si="5"/>
        <v>398</v>
      </c>
      <c r="E46" s="24">
        <v>256</v>
      </c>
      <c r="F46" s="25">
        <v>69</v>
      </c>
      <c r="G46" s="26">
        <v>73</v>
      </c>
      <c r="H46" s="27">
        <v>266.2912</v>
      </c>
      <c r="I46" s="25">
        <v>70.757599999999996</v>
      </c>
      <c r="J46" s="28">
        <v>76.72</v>
      </c>
      <c r="K46" s="29">
        <f t="shared" si="6"/>
        <v>4.0200000000000014</v>
      </c>
      <c r="L46" s="30">
        <f t="shared" si="7"/>
        <v>2.5472463768115889</v>
      </c>
      <c r="M46" s="50">
        <f t="shared" si="8"/>
        <v>5.0958904109589023</v>
      </c>
      <c r="N46" s="32">
        <f t="shared" si="9"/>
        <v>3.9620100502512701</v>
      </c>
      <c r="R46" s="105"/>
      <c r="S46" s="27">
        <v>37.881300000000003</v>
      </c>
      <c r="T46" s="25">
        <v>36.543500000000002</v>
      </c>
      <c r="U46" s="28">
        <v>36.493299999999998</v>
      </c>
      <c r="V46" s="24">
        <v>37.881300000000003</v>
      </c>
      <c r="W46" s="25">
        <v>36.528399999999998</v>
      </c>
      <c r="X46" s="26">
        <v>36.488900000000001</v>
      </c>
      <c r="Y46" s="29">
        <f t="shared" si="10"/>
        <v>0</v>
      </c>
      <c r="Z46" s="30">
        <f t="shared" si="11"/>
        <v>-1.5100000000003888E-2</v>
      </c>
      <c r="AA46" s="31">
        <f t="shared" si="12"/>
        <v>-4.3999999999968509E-3</v>
      </c>
      <c r="AB46" s="32">
        <f t="shared" si="13"/>
        <v>-6.500000000000246E-3</v>
      </c>
    </row>
    <row r="47" spans="3:28" ht="17.25" thickBot="1" x14ac:dyDescent="0.35">
      <c r="C47" s="108"/>
      <c r="D47" s="51">
        <f t="shared" si="5"/>
        <v>232</v>
      </c>
      <c r="E47" s="52">
        <v>153</v>
      </c>
      <c r="F47" s="53">
        <v>39</v>
      </c>
      <c r="G47" s="54">
        <v>40</v>
      </c>
      <c r="H47" s="55">
        <v>156.99600000000001</v>
      </c>
      <c r="I47" s="53">
        <v>38.209600000000002</v>
      </c>
      <c r="J47" s="56">
        <v>41.229599999999998</v>
      </c>
      <c r="K47" s="57">
        <f t="shared" si="6"/>
        <v>2.6117647058823592</v>
      </c>
      <c r="L47" s="58">
        <f t="shared" si="7"/>
        <v>2.026666666666662</v>
      </c>
      <c r="M47" s="59">
        <f t="shared" si="8"/>
        <v>3.0739999999999945</v>
      </c>
      <c r="N47" s="42">
        <f t="shared" si="9"/>
        <v>1.9117241379310383</v>
      </c>
      <c r="R47" s="108"/>
      <c r="S47" s="55">
        <v>35.424700000000001</v>
      </c>
      <c r="T47" s="53">
        <v>34.3035</v>
      </c>
      <c r="U47" s="56">
        <v>34.195399999999999</v>
      </c>
      <c r="V47" s="52">
        <v>35.424700000000001</v>
      </c>
      <c r="W47" s="53">
        <v>34.3035</v>
      </c>
      <c r="X47" s="54">
        <v>34.195399999999999</v>
      </c>
      <c r="Y47" s="39">
        <f t="shared" si="10"/>
        <v>0</v>
      </c>
      <c r="Z47" s="40">
        <f t="shared" si="11"/>
        <v>0</v>
      </c>
      <c r="AA47" s="41">
        <f t="shared" si="12"/>
        <v>0</v>
      </c>
      <c r="AB47" s="42">
        <f t="shared" si="13"/>
        <v>0</v>
      </c>
    </row>
    <row r="48" spans="3:28" x14ac:dyDescent="0.3">
      <c r="C48" s="104" t="s">
        <v>14</v>
      </c>
      <c r="D48" s="13">
        <f t="shared" si="5"/>
        <v>1623</v>
      </c>
      <c r="E48" s="14">
        <v>950</v>
      </c>
      <c r="F48" s="15">
        <v>315</v>
      </c>
      <c r="G48" s="16">
        <v>358</v>
      </c>
      <c r="H48" s="17">
        <v>1003.64</v>
      </c>
      <c r="I48" s="15">
        <v>341.07040000000001</v>
      </c>
      <c r="J48" s="18">
        <v>326.24959999999999</v>
      </c>
      <c r="K48" s="60">
        <f t="shared" si="6"/>
        <v>5.6463157894736824</v>
      </c>
      <c r="L48" s="61">
        <f t="shared" si="7"/>
        <v>8.276317460317463</v>
      </c>
      <c r="M48" s="62">
        <f t="shared" si="8"/>
        <v>8.8688268156424623</v>
      </c>
      <c r="N48" s="22">
        <f t="shared" si="9"/>
        <v>2.9550215650030829</v>
      </c>
      <c r="R48" s="104" t="s">
        <v>33</v>
      </c>
      <c r="S48" s="17">
        <v>40.635599999999997</v>
      </c>
      <c r="T48" s="15">
        <v>39.549300000000002</v>
      </c>
      <c r="U48" s="18">
        <v>38.5242</v>
      </c>
      <c r="V48" s="14">
        <v>40.635599999999997</v>
      </c>
      <c r="W48" s="15">
        <v>39.568100000000001</v>
      </c>
      <c r="X48" s="16">
        <v>38.526699999999998</v>
      </c>
      <c r="Y48" s="19">
        <f t="shared" si="10"/>
        <v>0</v>
      </c>
      <c r="Z48" s="20">
        <f t="shared" si="11"/>
        <v>1.8799999999998818E-2</v>
      </c>
      <c r="AA48" s="21">
        <f t="shared" si="12"/>
        <v>2.4999999999977263E-3</v>
      </c>
      <c r="AB48" s="22">
        <f t="shared" si="13"/>
        <v>7.0999999999988477E-3</v>
      </c>
    </row>
    <row r="49" spans="3:28" x14ac:dyDescent="0.3">
      <c r="C49" s="105"/>
      <c r="D49" s="23">
        <f t="shared" si="5"/>
        <v>791</v>
      </c>
      <c r="E49" s="24">
        <v>499</v>
      </c>
      <c r="F49" s="25">
        <v>136</v>
      </c>
      <c r="G49" s="26">
        <v>156</v>
      </c>
      <c r="H49" s="27">
        <v>476.6216</v>
      </c>
      <c r="I49" s="25">
        <v>144.5976</v>
      </c>
      <c r="J49" s="28">
        <v>169.3536</v>
      </c>
      <c r="K49" s="29">
        <f t="shared" si="6"/>
        <v>4.4846492985971951</v>
      </c>
      <c r="L49" s="30">
        <f t="shared" si="7"/>
        <v>6.3217647058823525</v>
      </c>
      <c r="M49" s="50">
        <f t="shared" si="8"/>
        <v>8.56</v>
      </c>
      <c r="N49" s="32">
        <f t="shared" si="9"/>
        <v>5.4007585335015262E-2</v>
      </c>
      <c r="R49" s="105"/>
      <c r="S49" s="27">
        <v>37.900300000000001</v>
      </c>
      <c r="T49" s="25">
        <v>36.611600000000003</v>
      </c>
      <c r="U49" s="28">
        <v>36.216000000000001</v>
      </c>
      <c r="V49" s="24">
        <v>37.900300000000001</v>
      </c>
      <c r="W49" s="25">
        <v>36.619900000000001</v>
      </c>
      <c r="X49" s="26">
        <v>36.220199999999998</v>
      </c>
      <c r="Y49" s="29">
        <f t="shared" si="10"/>
        <v>0</v>
      </c>
      <c r="Z49" s="30">
        <f t="shared" si="11"/>
        <v>8.2999999999984198E-3</v>
      </c>
      <c r="AA49" s="31">
        <f t="shared" si="12"/>
        <v>4.199999999997317E-3</v>
      </c>
      <c r="AB49" s="32">
        <f t="shared" si="13"/>
        <v>4.1666666666652459E-3</v>
      </c>
    </row>
    <row r="50" spans="3:28" x14ac:dyDescent="0.3">
      <c r="C50" s="105"/>
      <c r="D50" s="23">
        <f t="shared" si="5"/>
        <v>422</v>
      </c>
      <c r="E50" s="24">
        <v>275</v>
      </c>
      <c r="F50" s="25">
        <v>68</v>
      </c>
      <c r="G50" s="26">
        <v>79</v>
      </c>
      <c r="H50" s="27">
        <v>257.67919999999998</v>
      </c>
      <c r="I50" s="25">
        <v>69.986400000000003</v>
      </c>
      <c r="J50" s="28">
        <v>74.494399999999999</v>
      </c>
      <c r="K50" s="29">
        <f t="shared" si="6"/>
        <v>6.2984727272727348</v>
      </c>
      <c r="L50" s="30">
        <f t="shared" si="7"/>
        <v>2.9211764705882399</v>
      </c>
      <c r="M50" s="50">
        <f t="shared" si="8"/>
        <v>5.7032911392405081</v>
      </c>
      <c r="N50" s="32">
        <f t="shared" si="9"/>
        <v>4.701421800947875</v>
      </c>
      <c r="R50" s="105"/>
      <c r="S50" s="27">
        <v>35.205800000000004</v>
      </c>
      <c r="T50" s="25">
        <v>34.5884</v>
      </c>
      <c r="U50" s="28">
        <v>33.875799999999998</v>
      </c>
      <c r="V50" s="24">
        <v>35.205800000000004</v>
      </c>
      <c r="W50" s="25">
        <v>34.588000000000001</v>
      </c>
      <c r="X50" s="26">
        <v>33.876199999999997</v>
      </c>
      <c r="Y50" s="29">
        <f t="shared" si="10"/>
        <v>0</v>
      </c>
      <c r="Z50" s="30">
        <f t="shared" si="11"/>
        <v>-3.9999999999906777E-4</v>
      </c>
      <c r="AA50" s="31">
        <f t="shared" si="12"/>
        <v>3.9999999999906777E-4</v>
      </c>
      <c r="AB50" s="32">
        <f t="shared" si="13"/>
        <v>0</v>
      </c>
    </row>
    <row r="51" spans="3:28" ht="17.25" thickBot="1" x14ac:dyDescent="0.35">
      <c r="C51" s="106"/>
      <c r="D51" s="33">
        <f t="shared" si="5"/>
        <v>240</v>
      </c>
      <c r="E51" s="34">
        <v>159</v>
      </c>
      <c r="F51" s="35">
        <v>38</v>
      </c>
      <c r="G51" s="36">
        <v>43</v>
      </c>
      <c r="H51" s="37">
        <v>166.232</v>
      </c>
      <c r="I51" s="35">
        <v>37.245600000000003</v>
      </c>
      <c r="J51" s="38">
        <v>42.037599999999998</v>
      </c>
      <c r="K51" s="39">
        <f t="shared" si="6"/>
        <v>4.5484276729559747</v>
      </c>
      <c r="L51" s="40">
        <f t="shared" si="7"/>
        <v>1.9852631578947286</v>
      </c>
      <c r="M51" s="63">
        <f t="shared" si="8"/>
        <v>2.2381395348837265</v>
      </c>
      <c r="N51" s="42">
        <f t="shared" si="9"/>
        <v>2.2979999999999969</v>
      </c>
      <c r="R51" s="106"/>
      <c r="S51" s="37">
        <v>33.405000000000001</v>
      </c>
      <c r="T51" s="35">
        <v>32.620699999999999</v>
      </c>
      <c r="U51" s="38">
        <v>32.071199999999997</v>
      </c>
      <c r="V51" s="34">
        <v>33.405000000000001</v>
      </c>
      <c r="W51" s="35">
        <v>32.620699999999999</v>
      </c>
      <c r="X51" s="36">
        <v>32.071199999999997</v>
      </c>
      <c r="Y51" s="39">
        <f t="shared" si="10"/>
        <v>0</v>
      </c>
      <c r="Z51" s="40">
        <f t="shared" si="11"/>
        <v>0</v>
      </c>
      <c r="AA51" s="41">
        <f t="shared" si="12"/>
        <v>0</v>
      </c>
      <c r="AB51" s="42">
        <f t="shared" si="13"/>
        <v>0</v>
      </c>
    </row>
    <row r="52" spans="3:28" x14ac:dyDescent="0.3">
      <c r="C52" s="107" t="s">
        <v>15</v>
      </c>
      <c r="D52" s="43">
        <f t="shared" si="5"/>
        <v>4822</v>
      </c>
      <c r="E52" s="44">
        <v>3708</v>
      </c>
      <c r="F52" s="45">
        <v>546</v>
      </c>
      <c r="G52" s="46">
        <v>568</v>
      </c>
      <c r="H52" s="47">
        <v>3479.6143999999999</v>
      </c>
      <c r="I52" s="45">
        <v>899.9</v>
      </c>
      <c r="J52" s="48">
        <v>783.83920000000001</v>
      </c>
      <c r="K52" s="19">
        <f t="shared" si="6"/>
        <v>6.1592664509169373</v>
      </c>
      <c r="L52" s="20">
        <f t="shared" si="7"/>
        <v>64.81684981684981</v>
      </c>
      <c r="M52" s="49">
        <f t="shared" si="8"/>
        <v>37.999859154929581</v>
      </c>
      <c r="N52" s="22">
        <f t="shared" si="9"/>
        <v>7.0790875155537201</v>
      </c>
      <c r="R52" s="107" t="s">
        <v>34</v>
      </c>
      <c r="S52" s="47">
        <v>38.588299999999997</v>
      </c>
      <c r="T52" s="45">
        <v>38.482999999999997</v>
      </c>
      <c r="U52" s="48">
        <v>38.320599999999999</v>
      </c>
      <c r="V52" s="44">
        <v>38.588299999999997</v>
      </c>
      <c r="W52" s="45">
        <v>38.485999999999997</v>
      </c>
      <c r="X52" s="46">
        <v>38.322299999999998</v>
      </c>
      <c r="Y52" s="19">
        <f t="shared" si="10"/>
        <v>0</v>
      </c>
      <c r="Z52" s="20">
        <f t="shared" si="11"/>
        <v>3.0000000000001137E-3</v>
      </c>
      <c r="AA52" s="21">
        <f t="shared" si="12"/>
        <v>1.6999999999995907E-3</v>
      </c>
      <c r="AB52" s="22">
        <f t="shared" si="13"/>
        <v>1.5666666666665681E-3</v>
      </c>
    </row>
    <row r="53" spans="3:28" x14ac:dyDescent="0.3">
      <c r="C53" s="105"/>
      <c r="D53" s="23">
        <f t="shared" si="5"/>
        <v>2030</v>
      </c>
      <c r="E53" s="24">
        <v>1617</v>
      </c>
      <c r="F53" s="25">
        <v>201</v>
      </c>
      <c r="G53" s="26">
        <v>212</v>
      </c>
      <c r="H53" s="27">
        <v>1548.5608</v>
      </c>
      <c r="I53" s="25">
        <v>191.18799999999999</v>
      </c>
      <c r="J53" s="28">
        <v>207.43600000000001</v>
      </c>
      <c r="K53" s="29">
        <f t="shared" si="6"/>
        <v>4.232479901051331</v>
      </c>
      <c r="L53" s="30">
        <f t="shared" si="7"/>
        <v>4.8815920398010011</v>
      </c>
      <c r="M53" s="50">
        <f t="shared" si="8"/>
        <v>2.1528301886792418</v>
      </c>
      <c r="N53" s="32">
        <f t="shared" si="9"/>
        <v>4.0795665024630647</v>
      </c>
      <c r="R53" s="105"/>
      <c r="S53" s="27">
        <v>36.586100000000002</v>
      </c>
      <c r="T53" s="25">
        <v>36.274299999999997</v>
      </c>
      <c r="U53" s="28">
        <v>36.100700000000003</v>
      </c>
      <c r="V53" s="24">
        <v>36.586100000000002</v>
      </c>
      <c r="W53" s="25">
        <v>36.274799999999999</v>
      </c>
      <c r="X53" s="26">
        <v>36.101199999999999</v>
      </c>
      <c r="Y53" s="29">
        <f t="shared" si="10"/>
        <v>0</v>
      </c>
      <c r="Z53" s="30">
        <f t="shared" si="11"/>
        <v>5.0000000000238742E-4</v>
      </c>
      <c r="AA53" s="31">
        <f t="shared" si="12"/>
        <v>4.99999999995282E-4</v>
      </c>
      <c r="AB53" s="32">
        <f t="shared" si="13"/>
        <v>3.3333333333255649E-4</v>
      </c>
    </row>
    <row r="54" spans="3:28" x14ac:dyDescent="0.3">
      <c r="C54" s="105"/>
      <c r="D54" s="23">
        <f t="shared" si="5"/>
        <v>936</v>
      </c>
      <c r="E54" s="24">
        <v>756</v>
      </c>
      <c r="F54" s="25">
        <v>87</v>
      </c>
      <c r="G54" s="26">
        <v>93</v>
      </c>
      <c r="H54" s="27">
        <v>777.25040000000001</v>
      </c>
      <c r="I54" s="25">
        <v>82.428799999999995</v>
      </c>
      <c r="J54" s="28">
        <v>88.203199999999995</v>
      </c>
      <c r="K54" s="29">
        <f t="shared" si="6"/>
        <v>2.8108994708994728</v>
      </c>
      <c r="L54" s="30">
        <f t="shared" si="7"/>
        <v>5.2542528735632237</v>
      </c>
      <c r="M54" s="50">
        <f t="shared" si="8"/>
        <v>5.1578494623655962</v>
      </c>
      <c r="N54" s="32">
        <f t="shared" si="9"/>
        <v>1.2694871794871876</v>
      </c>
      <c r="R54" s="105"/>
      <c r="S54" s="27">
        <v>34.930199999999999</v>
      </c>
      <c r="T54" s="25">
        <v>34.6614</v>
      </c>
      <c r="U54" s="28">
        <v>34.603000000000002</v>
      </c>
      <c r="V54" s="24">
        <v>34.930199999999999</v>
      </c>
      <c r="W54" s="25">
        <v>34.6614</v>
      </c>
      <c r="X54" s="26">
        <v>34.603000000000002</v>
      </c>
      <c r="Y54" s="29">
        <f t="shared" si="10"/>
        <v>0</v>
      </c>
      <c r="Z54" s="30">
        <f t="shared" si="11"/>
        <v>0</v>
      </c>
      <c r="AA54" s="31">
        <f t="shared" si="12"/>
        <v>0</v>
      </c>
      <c r="AB54" s="32">
        <f t="shared" si="13"/>
        <v>0</v>
      </c>
    </row>
    <row r="55" spans="3:28" ht="17.25" thickBot="1" x14ac:dyDescent="0.35">
      <c r="C55" s="108"/>
      <c r="D55" s="51">
        <f t="shared" si="5"/>
        <v>452</v>
      </c>
      <c r="E55" s="52">
        <v>365</v>
      </c>
      <c r="F55" s="53">
        <v>42</v>
      </c>
      <c r="G55" s="54">
        <v>45</v>
      </c>
      <c r="H55" s="55">
        <v>411.55040000000002</v>
      </c>
      <c r="I55" s="53">
        <v>44.196800000000003</v>
      </c>
      <c r="J55" s="56">
        <v>48.055199999999999</v>
      </c>
      <c r="K55" s="57">
        <f t="shared" si="6"/>
        <v>12.753534246575351</v>
      </c>
      <c r="L55" s="58">
        <f t="shared" si="7"/>
        <v>5.2304761904761978</v>
      </c>
      <c r="M55" s="59">
        <f t="shared" si="8"/>
        <v>6.7893333333333317</v>
      </c>
      <c r="N55" s="42">
        <f t="shared" si="9"/>
        <v>11.460707964601777</v>
      </c>
      <c r="R55" s="108"/>
      <c r="S55" s="55">
        <v>33.327199999999998</v>
      </c>
      <c r="T55" s="53">
        <v>33.193899999999999</v>
      </c>
      <c r="U55" s="56">
        <v>33.111600000000003</v>
      </c>
      <c r="V55" s="52">
        <v>33.327199999999998</v>
      </c>
      <c r="W55" s="53">
        <v>33.193899999999999</v>
      </c>
      <c r="X55" s="54">
        <v>33.111600000000003</v>
      </c>
      <c r="Y55" s="39">
        <f t="shared" si="10"/>
        <v>0</v>
      </c>
      <c r="Z55" s="40">
        <f t="shared" si="11"/>
        <v>0</v>
      </c>
      <c r="AA55" s="41">
        <f t="shared" si="12"/>
        <v>0</v>
      </c>
      <c r="AB55" s="42">
        <f t="shared" si="13"/>
        <v>0</v>
      </c>
    </row>
    <row r="56" spans="3:28" x14ac:dyDescent="0.3">
      <c r="C56" s="104" t="s">
        <v>16</v>
      </c>
      <c r="D56" s="13">
        <f t="shared" si="5"/>
        <v>1333</v>
      </c>
      <c r="E56" s="14">
        <v>810</v>
      </c>
      <c r="F56" s="15">
        <v>256</v>
      </c>
      <c r="G56" s="16">
        <v>267</v>
      </c>
      <c r="H56" s="17">
        <v>1064.383</v>
      </c>
      <c r="I56" s="15">
        <v>265.59699999999998</v>
      </c>
      <c r="J56" s="18">
        <v>278.21800000000002</v>
      </c>
      <c r="K56" s="60">
        <f t="shared" si="6"/>
        <v>31.405308641975314</v>
      </c>
      <c r="L56" s="61">
        <f t="shared" si="7"/>
        <v>3.7488281249999922</v>
      </c>
      <c r="M56" s="62">
        <f t="shared" si="8"/>
        <v>4.2014981273408303</v>
      </c>
      <c r="N56" s="22">
        <f t="shared" si="9"/>
        <v>20.645011252813212</v>
      </c>
      <c r="R56" s="104" t="s">
        <v>35</v>
      </c>
      <c r="S56" s="17">
        <v>41.4358</v>
      </c>
      <c r="T56" s="15">
        <v>41.088299999999997</v>
      </c>
      <c r="U56" s="18">
        <v>40.985500000000002</v>
      </c>
      <c r="V56" s="14">
        <v>41.4358</v>
      </c>
      <c r="W56" s="15">
        <v>41.0884</v>
      </c>
      <c r="X56" s="16">
        <v>40.985500000000002</v>
      </c>
      <c r="Y56" s="19">
        <f t="shared" si="10"/>
        <v>0</v>
      </c>
      <c r="Z56" s="20">
        <f t="shared" si="11"/>
        <v>1.0000000000331966E-4</v>
      </c>
      <c r="AA56" s="21">
        <f t="shared" si="12"/>
        <v>0</v>
      </c>
      <c r="AB56" s="22">
        <f t="shared" si="13"/>
        <v>3.3333333334439885E-5</v>
      </c>
    </row>
    <row r="57" spans="3:28" x14ac:dyDescent="0.3">
      <c r="C57" s="105"/>
      <c r="D57" s="23">
        <f t="shared" si="5"/>
        <v>549</v>
      </c>
      <c r="E57" s="24">
        <v>344</v>
      </c>
      <c r="F57" s="25">
        <v>102</v>
      </c>
      <c r="G57" s="26">
        <v>103</v>
      </c>
      <c r="H57" s="27">
        <v>337.41300000000001</v>
      </c>
      <c r="I57" s="25">
        <v>108.648</v>
      </c>
      <c r="J57" s="28">
        <v>90.837999999999994</v>
      </c>
      <c r="K57" s="29">
        <f t="shared" si="6"/>
        <v>1.9148255813953456</v>
      </c>
      <c r="L57" s="30">
        <f t="shared" si="7"/>
        <v>6.5176470588235258</v>
      </c>
      <c r="M57" s="50">
        <f t="shared" si="8"/>
        <v>11.807766990291269</v>
      </c>
      <c r="N57" s="32">
        <f t="shared" si="9"/>
        <v>2.2041894353369762</v>
      </c>
      <c r="R57" s="105"/>
      <c r="S57" s="27">
        <v>40.519199999999998</v>
      </c>
      <c r="T57" s="25">
        <v>40.126899999999999</v>
      </c>
      <c r="U57" s="28">
        <v>39.761299999999999</v>
      </c>
      <c r="V57" s="24">
        <v>40.519199999999998</v>
      </c>
      <c r="W57" s="25">
        <v>40.126800000000003</v>
      </c>
      <c r="X57" s="26">
        <v>39.761400000000002</v>
      </c>
      <c r="Y57" s="29">
        <f t="shared" si="10"/>
        <v>0</v>
      </c>
      <c r="Z57" s="30">
        <f t="shared" si="11"/>
        <v>-9.9999999996214228E-5</v>
      </c>
      <c r="AA57" s="31">
        <f t="shared" si="12"/>
        <v>1.0000000000331966E-4</v>
      </c>
      <c r="AB57" s="32">
        <f t="shared" si="13"/>
        <v>2.3684757858670005E-15</v>
      </c>
    </row>
    <row r="58" spans="3:28" x14ac:dyDescent="0.3">
      <c r="C58" s="105"/>
      <c r="D58" s="23">
        <f t="shared" si="5"/>
        <v>282</v>
      </c>
      <c r="E58" s="24">
        <v>177</v>
      </c>
      <c r="F58" s="25">
        <v>52</v>
      </c>
      <c r="G58" s="26">
        <v>53</v>
      </c>
      <c r="H58" s="27">
        <v>170.39599999999999</v>
      </c>
      <c r="I58" s="25">
        <v>51.537999999999997</v>
      </c>
      <c r="J58" s="28">
        <v>49.561999999999998</v>
      </c>
      <c r="K58" s="29">
        <f t="shared" si="6"/>
        <v>3.7310734463276911</v>
      </c>
      <c r="L58" s="30">
        <f t="shared" si="7"/>
        <v>0.88846153846154485</v>
      </c>
      <c r="M58" s="50">
        <f t="shared" si="8"/>
        <v>6.4867924528301932</v>
      </c>
      <c r="N58" s="32">
        <f t="shared" si="9"/>
        <v>3.7248226950354679</v>
      </c>
      <c r="R58" s="105"/>
      <c r="S58" s="27">
        <v>39.141399999999997</v>
      </c>
      <c r="T58" s="25">
        <v>38.809699999999999</v>
      </c>
      <c r="U58" s="28">
        <v>38.6235</v>
      </c>
      <c r="V58" s="24">
        <v>39.141399999999997</v>
      </c>
      <c r="W58" s="25">
        <v>38.809699999999999</v>
      </c>
      <c r="X58" s="26">
        <v>38.6235</v>
      </c>
      <c r="Y58" s="29">
        <f t="shared" si="10"/>
        <v>0</v>
      </c>
      <c r="Z58" s="30">
        <f t="shared" si="11"/>
        <v>0</v>
      </c>
      <c r="AA58" s="31">
        <f t="shared" si="12"/>
        <v>0</v>
      </c>
      <c r="AB58" s="32">
        <f t="shared" si="13"/>
        <v>0</v>
      </c>
    </row>
    <row r="59" spans="3:28" ht="17.25" thickBot="1" x14ac:dyDescent="0.35">
      <c r="C59" s="106"/>
      <c r="D59" s="33">
        <f t="shared" si="5"/>
        <v>155</v>
      </c>
      <c r="E59" s="34">
        <v>98</v>
      </c>
      <c r="F59" s="35">
        <v>29</v>
      </c>
      <c r="G59" s="36">
        <v>28</v>
      </c>
      <c r="H59" s="37">
        <v>103.33799999999999</v>
      </c>
      <c r="I59" s="35">
        <v>29.443999999999999</v>
      </c>
      <c r="J59" s="38">
        <v>27.888000000000002</v>
      </c>
      <c r="K59" s="39">
        <f t="shared" si="6"/>
        <v>5.4469387755101977</v>
      </c>
      <c r="L59" s="40">
        <f t="shared" si="7"/>
        <v>1.5310344827586175</v>
      </c>
      <c r="M59" s="63">
        <f t="shared" si="8"/>
        <v>0.39999999999999403</v>
      </c>
      <c r="N59" s="42">
        <f t="shared" si="9"/>
        <v>3.6580645161290244</v>
      </c>
      <c r="R59" s="106"/>
      <c r="S59" s="37">
        <v>37.582799999999999</v>
      </c>
      <c r="T59" s="35">
        <v>37.240299999999998</v>
      </c>
      <c r="U59" s="38">
        <v>37.100999999999999</v>
      </c>
      <c r="V59" s="34">
        <v>37.582799999999999</v>
      </c>
      <c r="W59" s="35">
        <v>37.240299999999998</v>
      </c>
      <c r="X59" s="36">
        <v>37.100999999999999</v>
      </c>
      <c r="Y59" s="39">
        <f t="shared" si="10"/>
        <v>0</v>
      </c>
      <c r="Z59" s="40">
        <f t="shared" si="11"/>
        <v>0</v>
      </c>
      <c r="AA59" s="41">
        <f t="shared" si="12"/>
        <v>0</v>
      </c>
      <c r="AB59" s="42">
        <f t="shared" si="13"/>
        <v>0</v>
      </c>
    </row>
    <row r="60" spans="3:28" x14ac:dyDescent="0.3">
      <c r="C60" s="107" t="s">
        <v>17</v>
      </c>
      <c r="D60" s="43">
        <f t="shared" si="5"/>
        <v>3858</v>
      </c>
      <c r="E60" s="44">
        <v>2438</v>
      </c>
      <c r="F60" s="45">
        <v>716</v>
      </c>
      <c r="G60" s="46">
        <v>704</v>
      </c>
      <c r="H60" s="47">
        <v>2380.8375999999998</v>
      </c>
      <c r="I60" s="45">
        <v>851.38400000000001</v>
      </c>
      <c r="J60" s="48">
        <v>780.86080000000004</v>
      </c>
      <c r="K60" s="19">
        <f t="shared" si="6"/>
        <v>2.3446431501230585</v>
      </c>
      <c r="L60" s="20">
        <f t="shared" si="7"/>
        <v>18.908379888268158</v>
      </c>
      <c r="M60" s="49">
        <f t="shared" si="8"/>
        <v>10.917727272727278</v>
      </c>
      <c r="N60" s="22">
        <f t="shared" si="9"/>
        <v>4.0197615344738153</v>
      </c>
      <c r="R60" s="107" t="s">
        <v>36</v>
      </c>
      <c r="S60" s="47">
        <v>38.991599999999998</v>
      </c>
      <c r="T60" s="45">
        <v>38.101399999999998</v>
      </c>
      <c r="U60" s="48">
        <v>37.898400000000002</v>
      </c>
      <c r="V60" s="44">
        <v>38.991599999999998</v>
      </c>
      <c r="W60" s="45">
        <v>38.1004</v>
      </c>
      <c r="X60" s="46">
        <v>37.896999999999998</v>
      </c>
      <c r="Y60" s="19">
        <f t="shared" si="10"/>
        <v>0</v>
      </c>
      <c r="Z60" s="20">
        <f t="shared" si="11"/>
        <v>-9.9999999999766942E-4</v>
      </c>
      <c r="AA60" s="21">
        <f t="shared" si="12"/>
        <v>-1.4000000000038426E-3</v>
      </c>
      <c r="AB60" s="22">
        <f t="shared" si="13"/>
        <v>-8.0000000000050398E-4</v>
      </c>
    </row>
    <row r="61" spans="3:28" x14ac:dyDescent="0.3">
      <c r="C61" s="105"/>
      <c r="D61" s="23">
        <f t="shared" si="5"/>
        <v>1362</v>
      </c>
      <c r="E61" s="24">
        <v>956</v>
      </c>
      <c r="F61" s="25">
        <v>204</v>
      </c>
      <c r="G61" s="26">
        <v>202</v>
      </c>
      <c r="H61" s="27">
        <v>992.57119999999998</v>
      </c>
      <c r="I61" s="25">
        <v>178.04239999999999</v>
      </c>
      <c r="J61" s="28">
        <v>195.816</v>
      </c>
      <c r="K61" s="29">
        <f t="shared" si="6"/>
        <v>3.8254393305439307</v>
      </c>
      <c r="L61" s="30">
        <f t="shared" si="7"/>
        <v>12.724313725490202</v>
      </c>
      <c r="M61" s="50">
        <f t="shared" si="8"/>
        <v>3.0613861386138601</v>
      </c>
      <c r="N61" s="32">
        <f t="shared" si="9"/>
        <v>0.32522760646108201</v>
      </c>
      <c r="R61" s="105"/>
      <c r="S61" s="27">
        <v>37.309800000000003</v>
      </c>
      <c r="T61" s="25">
        <v>36.036900000000003</v>
      </c>
      <c r="U61" s="28">
        <v>36.027999999999999</v>
      </c>
      <c r="V61" s="24">
        <v>37.309800000000003</v>
      </c>
      <c r="W61" s="25">
        <v>36.036999999999999</v>
      </c>
      <c r="X61" s="26">
        <v>36.0276</v>
      </c>
      <c r="Y61" s="29">
        <f t="shared" si="10"/>
        <v>0</v>
      </c>
      <c r="Z61" s="30">
        <f t="shared" si="11"/>
        <v>9.9999999996214228E-5</v>
      </c>
      <c r="AA61" s="31">
        <f t="shared" si="12"/>
        <v>-3.9999999999906777E-4</v>
      </c>
      <c r="AB61" s="32">
        <f t="shared" si="13"/>
        <v>-1.0000000000095118E-4</v>
      </c>
    </row>
    <row r="62" spans="3:28" x14ac:dyDescent="0.3">
      <c r="C62" s="105"/>
      <c r="D62" s="23">
        <f t="shared" si="5"/>
        <v>622</v>
      </c>
      <c r="E62" s="24">
        <v>461</v>
      </c>
      <c r="F62" s="25">
        <v>81</v>
      </c>
      <c r="G62" s="26">
        <v>80</v>
      </c>
      <c r="H62" s="27">
        <v>495.7808</v>
      </c>
      <c r="I62" s="25">
        <v>77.631200000000007</v>
      </c>
      <c r="J62" s="28">
        <v>89.025599999999997</v>
      </c>
      <c r="K62" s="29">
        <f t="shared" si="6"/>
        <v>7.5446420824295011</v>
      </c>
      <c r="L62" s="30">
        <f t="shared" si="7"/>
        <v>4.1590123456790042</v>
      </c>
      <c r="M62" s="50">
        <f t="shared" si="8"/>
        <v>11.281999999999996</v>
      </c>
      <c r="N62" s="32">
        <f t="shared" si="9"/>
        <v>6.5012218649517646</v>
      </c>
      <c r="R62" s="105"/>
      <c r="S62" s="27">
        <v>35.035899999999998</v>
      </c>
      <c r="T62" s="25">
        <v>34.139499999999998</v>
      </c>
      <c r="U62" s="28">
        <v>34.186799999999998</v>
      </c>
      <c r="V62" s="24">
        <v>35.035899999999998</v>
      </c>
      <c r="W62" s="25">
        <v>34.139400000000002</v>
      </c>
      <c r="X62" s="26">
        <v>34.186799999999998</v>
      </c>
      <c r="Y62" s="29">
        <f t="shared" si="10"/>
        <v>0</v>
      </c>
      <c r="Z62" s="30">
        <f t="shared" si="11"/>
        <v>-9.9999999996214228E-5</v>
      </c>
      <c r="AA62" s="31">
        <f t="shared" si="12"/>
        <v>0</v>
      </c>
      <c r="AB62" s="32">
        <f t="shared" si="13"/>
        <v>-3.3333333332071412E-5</v>
      </c>
    </row>
    <row r="63" spans="3:28" ht="17.25" thickBot="1" x14ac:dyDescent="0.35">
      <c r="C63" s="108"/>
      <c r="D63" s="51">
        <f t="shared" si="5"/>
        <v>314</v>
      </c>
      <c r="E63" s="52">
        <v>241</v>
      </c>
      <c r="F63" s="53">
        <v>37</v>
      </c>
      <c r="G63" s="54">
        <v>36</v>
      </c>
      <c r="H63" s="55">
        <v>258.85039999999998</v>
      </c>
      <c r="I63" s="53">
        <v>47.928800000000003</v>
      </c>
      <c r="J63" s="56">
        <v>37.700000000000003</v>
      </c>
      <c r="K63" s="57">
        <f t="shared" si="6"/>
        <v>7.4068049792531037</v>
      </c>
      <c r="L63" s="58">
        <f t="shared" si="7"/>
        <v>29.537297297297307</v>
      </c>
      <c r="M63" s="59">
        <f t="shared" si="8"/>
        <v>4.7222222222222303</v>
      </c>
      <c r="N63" s="42">
        <f t="shared" si="9"/>
        <v>9.7067515923566852</v>
      </c>
      <c r="R63" s="108"/>
      <c r="S63" s="55">
        <v>33.136000000000003</v>
      </c>
      <c r="T63" s="53">
        <v>32.668199999999999</v>
      </c>
      <c r="U63" s="56">
        <v>32.225499999999997</v>
      </c>
      <c r="V63" s="52">
        <v>33.136000000000003</v>
      </c>
      <c r="W63" s="53">
        <v>32.668199999999999</v>
      </c>
      <c r="X63" s="54">
        <v>32.225499999999997</v>
      </c>
      <c r="Y63" s="39">
        <f t="shared" si="10"/>
        <v>0</v>
      </c>
      <c r="Z63" s="40">
        <f t="shared" si="11"/>
        <v>0</v>
      </c>
      <c r="AA63" s="41">
        <f t="shared" si="12"/>
        <v>0</v>
      </c>
      <c r="AB63" s="42">
        <f t="shared" si="13"/>
        <v>0</v>
      </c>
    </row>
    <row r="64" spans="3:28" x14ac:dyDescent="0.3">
      <c r="C64" s="104" t="s">
        <v>18</v>
      </c>
      <c r="D64" s="13">
        <f t="shared" si="5"/>
        <v>6430</v>
      </c>
      <c r="E64" s="14">
        <v>4626</v>
      </c>
      <c r="F64" s="15">
        <v>924</v>
      </c>
      <c r="G64" s="16">
        <v>880</v>
      </c>
      <c r="H64" s="17">
        <v>4439.6391999999996</v>
      </c>
      <c r="I64" s="15">
        <v>822.71439999999996</v>
      </c>
      <c r="J64" s="18">
        <v>966.14</v>
      </c>
      <c r="K64" s="60">
        <f t="shared" si="6"/>
        <v>4.0285516645049801</v>
      </c>
      <c r="L64" s="61">
        <f t="shared" si="7"/>
        <v>10.961645021645028</v>
      </c>
      <c r="M64" s="62">
        <f t="shared" si="8"/>
        <v>9.7886363636363622</v>
      </c>
      <c r="N64" s="22">
        <f t="shared" si="9"/>
        <v>3.1338475894245756</v>
      </c>
      <c r="R64" s="104" t="s">
        <v>37</v>
      </c>
      <c r="S64" s="17">
        <v>37.432899999999997</v>
      </c>
      <c r="T64" s="15">
        <v>35.7547</v>
      </c>
      <c r="U64" s="18">
        <v>36.589500000000001</v>
      </c>
      <c r="V64" s="14">
        <v>37.432899999999997</v>
      </c>
      <c r="W64" s="15">
        <v>35.755699999999997</v>
      </c>
      <c r="X64" s="16">
        <v>36.587899999999998</v>
      </c>
      <c r="Y64" s="19">
        <f t="shared" si="10"/>
        <v>0</v>
      </c>
      <c r="Z64" s="20">
        <f t="shared" si="11"/>
        <v>9.9999999999766942E-4</v>
      </c>
      <c r="AA64" s="21">
        <f t="shared" si="12"/>
        <v>-1.6000000000033765E-3</v>
      </c>
      <c r="AB64" s="22">
        <f t="shared" si="13"/>
        <v>-2.0000000000190235E-4</v>
      </c>
    </row>
    <row r="65" spans="3:28" x14ac:dyDescent="0.3">
      <c r="C65" s="105"/>
      <c r="D65" s="23">
        <f t="shared" si="5"/>
        <v>2660</v>
      </c>
      <c r="E65" s="24">
        <v>2005</v>
      </c>
      <c r="F65" s="25">
        <v>335</v>
      </c>
      <c r="G65" s="26">
        <v>320</v>
      </c>
      <c r="H65" s="27">
        <v>1904.86</v>
      </c>
      <c r="I65" s="25">
        <v>419.64319999999998</v>
      </c>
      <c r="J65" s="28">
        <v>422.64319999999998</v>
      </c>
      <c r="K65" s="29">
        <f t="shared" si="6"/>
        <v>4.9945137157107284</v>
      </c>
      <c r="L65" s="30">
        <f t="shared" si="7"/>
        <v>25.266626865671636</v>
      </c>
      <c r="M65" s="50">
        <f t="shared" si="8"/>
        <v>32.075999999999993</v>
      </c>
      <c r="N65" s="32">
        <f t="shared" si="9"/>
        <v>3.2761804511278227</v>
      </c>
      <c r="R65" s="105"/>
      <c r="S65" s="27">
        <v>34.702500000000001</v>
      </c>
      <c r="T65" s="25">
        <v>34.282499999999999</v>
      </c>
      <c r="U65" s="28">
        <v>34.485399999999998</v>
      </c>
      <c r="V65" s="24">
        <v>34.702500000000001</v>
      </c>
      <c r="W65" s="25">
        <v>34.282200000000003</v>
      </c>
      <c r="X65" s="26">
        <v>34.484999999999999</v>
      </c>
      <c r="Y65" s="29">
        <f t="shared" si="10"/>
        <v>0</v>
      </c>
      <c r="Z65" s="30">
        <f t="shared" si="11"/>
        <v>-2.9999999999574811E-4</v>
      </c>
      <c r="AA65" s="31">
        <f t="shared" si="12"/>
        <v>-3.9999999999906777E-4</v>
      </c>
      <c r="AB65" s="32">
        <f t="shared" si="13"/>
        <v>-2.333333333316053E-4</v>
      </c>
    </row>
    <row r="66" spans="3:28" x14ac:dyDescent="0.3">
      <c r="C66" s="105"/>
      <c r="D66" s="23">
        <f t="shared" si="5"/>
        <v>1205</v>
      </c>
      <c r="E66" s="24">
        <v>916</v>
      </c>
      <c r="F66" s="25">
        <v>147</v>
      </c>
      <c r="G66" s="26">
        <v>142</v>
      </c>
      <c r="H66" s="27">
        <v>970.50160000000005</v>
      </c>
      <c r="I66" s="25">
        <v>135.03039999999999</v>
      </c>
      <c r="J66" s="28">
        <v>126.9432</v>
      </c>
      <c r="K66" s="29">
        <f t="shared" si="6"/>
        <v>5.9499563318777353</v>
      </c>
      <c r="L66" s="30">
        <f t="shared" si="7"/>
        <v>8.1425850340136154</v>
      </c>
      <c r="M66" s="50">
        <f t="shared" si="8"/>
        <v>10.603380281690137</v>
      </c>
      <c r="N66" s="32">
        <f t="shared" si="9"/>
        <v>2.2800995850622479</v>
      </c>
      <c r="R66" s="105"/>
      <c r="S66" s="27">
        <v>32.830500000000001</v>
      </c>
      <c r="T66" s="25">
        <v>32.146900000000002</v>
      </c>
      <c r="U66" s="28">
        <v>32.321199999999997</v>
      </c>
      <c r="V66" s="24">
        <v>32.830500000000001</v>
      </c>
      <c r="W66" s="25">
        <v>32.147300000000001</v>
      </c>
      <c r="X66" s="26">
        <v>32.321100000000001</v>
      </c>
      <c r="Y66" s="29">
        <f t="shared" si="10"/>
        <v>0</v>
      </c>
      <c r="Z66" s="30">
        <f t="shared" si="11"/>
        <v>3.9999999999906777E-4</v>
      </c>
      <c r="AA66" s="31">
        <f t="shared" si="12"/>
        <v>-9.9999999996214228E-5</v>
      </c>
      <c r="AB66" s="32">
        <f t="shared" si="13"/>
        <v>1.0000000000095118E-4</v>
      </c>
    </row>
    <row r="67" spans="3:28" ht="17.25" thickBot="1" x14ac:dyDescent="0.35">
      <c r="C67" s="106"/>
      <c r="D67" s="33">
        <f t="shared" si="5"/>
        <v>565</v>
      </c>
      <c r="E67" s="34">
        <v>426</v>
      </c>
      <c r="F67" s="35">
        <v>71</v>
      </c>
      <c r="G67" s="36">
        <v>68</v>
      </c>
      <c r="H67" s="37">
        <v>440.62799999999999</v>
      </c>
      <c r="I67" s="35">
        <v>73.272000000000006</v>
      </c>
      <c r="J67" s="56">
        <v>67.715999999999994</v>
      </c>
      <c r="K67" s="39">
        <f t="shared" si="6"/>
        <v>3.4338028169014052</v>
      </c>
      <c r="L67" s="40">
        <f t="shared" si="7"/>
        <v>3.2000000000000077</v>
      </c>
      <c r="M67" s="63">
        <f t="shared" si="8"/>
        <v>0.41764705882353825</v>
      </c>
      <c r="N67" s="64">
        <f t="shared" si="9"/>
        <v>2.9408849557522099</v>
      </c>
      <c r="R67" s="106"/>
      <c r="S67" s="37">
        <v>30.650600000000001</v>
      </c>
      <c r="T67" s="35">
        <v>30.305499999999999</v>
      </c>
      <c r="U67" s="38">
        <v>30.440100000000001</v>
      </c>
      <c r="V67" s="34">
        <v>30.650600000000001</v>
      </c>
      <c r="W67" s="35">
        <v>30.305499999999999</v>
      </c>
      <c r="X67" s="36">
        <v>30.440100000000001</v>
      </c>
      <c r="Y67" s="39">
        <f t="shared" si="10"/>
        <v>0</v>
      </c>
      <c r="Z67" s="40">
        <f t="shared" si="11"/>
        <v>0</v>
      </c>
      <c r="AA67" s="41">
        <f t="shared" si="12"/>
        <v>0</v>
      </c>
      <c r="AB67" s="42">
        <f t="shared" si="13"/>
        <v>0</v>
      </c>
    </row>
    <row r="68" spans="3:28" ht="17.25" thickBot="1" x14ac:dyDescent="0.35">
      <c r="J68" s="65" t="s">
        <v>19</v>
      </c>
      <c r="K68" s="66">
        <f>AVERAGE(K40:K67)</f>
        <v>5.8390088306669918</v>
      </c>
      <c r="L68" s="67">
        <f>AVERAGE(L40:L67)</f>
        <v>9.9980703278121261</v>
      </c>
      <c r="M68" s="68">
        <f>AVERAGE(M40:M67)</f>
        <v>8.1471228122327268</v>
      </c>
      <c r="N68" s="69">
        <f>AVERAGE(N40:N67)</f>
        <v>4.5379543692450532</v>
      </c>
      <c r="X68" s="65" t="s">
        <v>38</v>
      </c>
      <c r="Y68" s="66">
        <f>AVERAGE(Y40:Y67)</f>
        <v>0</v>
      </c>
      <c r="Z68" s="67">
        <f>AVERAGE(Z40:Z67)</f>
        <v>2.5821428571433103E-3</v>
      </c>
      <c r="AA68" s="68">
        <f>AVERAGE(AA40:AA67)</f>
        <v>9.3214285714284168E-4</v>
      </c>
      <c r="AB68" s="69">
        <f>AVERAGE(AB40:AB67)</f>
        <v>1.1714285714287172E-3</v>
      </c>
    </row>
    <row r="78" spans="3:28" ht="17.25" thickBot="1" x14ac:dyDescent="0.35">
      <c r="F78" s="70" t="s">
        <v>47</v>
      </c>
      <c r="U78" s="70" t="s">
        <v>49</v>
      </c>
    </row>
    <row r="79" spans="3:28" x14ac:dyDescent="0.3">
      <c r="E79" s="79"/>
      <c r="F79" s="113" t="s">
        <v>44</v>
      </c>
      <c r="G79" s="113"/>
      <c r="H79" s="114" t="s">
        <v>45</v>
      </c>
      <c r="I79" s="115"/>
      <c r="J79" s="79"/>
      <c r="K79" s="80"/>
      <c r="T79" s="79"/>
      <c r="U79" s="113" t="s">
        <v>44</v>
      </c>
      <c r="V79" s="113"/>
      <c r="W79" s="114" t="s">
        <v>45</v>
      </c>
      <c r="X79" s="115"/>
      <c r="Y79" s="79"/>
      <c r="Z79" s="80"/>
    </row>
    <row r="80" spans="3:28" ht="17.25" thickBot="1" x14ac:dyDescent="0.35">
      <c r="E80" s="71" t="s">
        <v>0</v>
      </c>
      <c r="F80" s="78" t="s">
        <v>42</v>
      </c>
      <c r="G80" s="76" t="s">
        <v>43</v>
      </c>
      <c r="H80" s="77" t="s">
        <v>42</v>
      </c>
      <c r="I80" s="75" t="s">
        <v>43</v>
      </c>
      <c r="J80" s="82" t="s">
        <v>46</v>
      </c>
      <c r="K80" s="81" t="s">
        <v>48</v>
      </c>
      <c r="T80" s="71" t="s">
        <v>0</v>
      </c>
      <c r="U80" s="78" t="s">
        <v>42</v>
      </c>
      <c r="V80" s="76" t="s">
        <v>43</v>
      </c>
      <c r="W80" s="77" t="s">
        <v>42</v>
      </c>
      <c r="X80" s="75" t="s">
        <v>43</v>
      </c>
      <c r="Y80" s="82" t="s">
        <v>46</v>
      </c>
      <c r="Z80" s="81" t="s">
        <v>48</v>
      </c>
    </row>
    <row r="81" spans="5:26" x14ac:dyDescent="0.3">
      <c r="E81" s="107" t="s">
        <v>12</v>
      </c>
      <c r="F81" s="14">
        <f t="shared" ref="F81:F88" si="14">I6</f>
        <v>299.9248</v>
      </c>
      <c r="G81" s="18">
        <f t="shared" ref="G81:G88" si="15">T40</f>
        <v>40.548699999999997</v>
      </c>
      <c r="H81" s="14">
        <f t="shared" ref="H81:H88" si="16">I40</f>
        <v>299.70159999999998</v>
      </c>
      <c r="I81" s="16">
        <f t="shared" ref="I81:I88" si="17">W40</f>
        <v>40.545699999999997</v>
      </c>
      <c r="J81" s="110">
        <f>[1]!BJM(F81:G84,H81:I84,1)</f>
        <v>-1.2168162569492491E-2</v>
      </c>
      <c r="K81" s="110">
        <f>[1]!BJM(F81:G84,H81:I84,0)</f>
        <v>2.7683184730827466E-4</v>
      </c>
      <c r="T81" s="107" t="s">
        <v>12</v>
      </c>
      <c r="U81" s="14">
        <f>J6</f>
        <v>323.1232</v>
      </c>
      <c r="V81" s="18">
        <f>U40</f>
        <v>40.229399999999998</v>
      </c>
      <c r="W81" s="14">
        <f>J40</f>
        <v>323.11840000000001</v>
      </c>
      <c r="X81" s="16">
        <f>X40</f>
        <v>40.231999999999999</v>
      </c>
      <c r="Y81" s="110">
        <f>[1]!BJM(U81:V84,W81:X84,1)</f>
        <v>-1.1305136530137538E-2</v>
      </c>
      <c r="Z81" s="110">
        <f>[1]!BJM(U81:V84,W81:X84,0)</f>
        <v>3.6142647387989239E-4</v>
      </c>
    </row>
    <row r="82" spans="5:26" x14ac:dyDescent="0.3">
      <c r="E82" s="105"/>
      <c r="F82" s="44">
        <f t="shared" si="14"/>
        <v>153.2944</v>
      </c>
      <c r="G82" s="48">
        <f t="shared" si="15"/>
        <v>38.190899999999999</v>
      </c>
      <c r="H82" s="44">
        <f t="shared" si="16"/>
        <v>153.25040000000001</v>
      </c>
      <c r="I82" s="46">
        <f t="shared" si="17"/>
        <v>38.1905</v>
      </c>
      <c r="J82" s="111"/>
      <c r="K82" s="111"/>
      <c r="T82" s="105"/>
      <c r="U82" s="44">
        <f t="shared" ref="U82:U108" si="18">J7</f>
        <v>154.46</v>
      </c>
      <c r="V82" s="48">
        <f t="shared" ref="V82:V108" si="19">U41</f>
        <v>37.863199999999999</v>
      </c>
      <c r="W82" s="44">
        <f t="shared" ref="W82:W108" si="20">J41</f>
        <v>154.42400000000001</v>
      </c>
      <c r="X82" s="46">
        <f t="shared" ref="X82:X108" si="21">X41</f>
        <v>37.8626</v>
      </c>
      <c r="Y82" s="111"/>
      <c r="Z82" s="111"/>
    </row>
    <row r="83" spans="5:26" x14ac:dyDescent="0.3">
      <c r="E83" s="105"/>
      <c r="F83" s="44">
        <f t="shared" si="14"/>
        <v>67.191199999999995</v>
      </c>
      <c r="G83" s="48">
        <f t="shared" si="15"/>
        <v>36.199599999999997</v>
      </c>
      <c r="H83" s="44">
        <f t="shared" si="16"/>
        <v>67.1952</v>
      </c>
      <c r="I83" s="46">
        <f t="shared" si="17"/>
        <v>36.1997</v>
      </c>
      <c r="J83" s="111"/>
      <c r="K83" s="111"/>
      <c r="T83" s="105"/>
      <c r="U83" s="44">
        <f t="shared" si="18"/>
        <v>80.164000000000001</v>
      </c>
      <c r="V83" s="48">
        <f t="shared" si="19"/>
        <v>35.750700000000002</v>
      </c>
      <c r="W83" s="44">
        <f t="shared" si="20"/>
        <v>80.174400000000006</v>
      </c>
      <c r="X83" s="46">
        <f t="shared" si="21"/>
        <v>35.751100000000001</v>
      </c>
      <c r="Y83" s="111"/>
      <c r="Z83" s="111"/>
    </row>
    <row r="84" spans="5:26" ht="17.25" thickBot="1" x14ac:dyDescent="0.35">
      <c r="E84" s="108"/>
      <c r="F84" s="101">
        <f t="shared" si="14"/>
        <v>37.977600000000002</v>
      </c>
      <c r="G84" s="102">
        <f t="shared" si="15"/>
        <v>33.851700000000001</v>
      </c>
      <c r="H84" s="101">
        <f t="shared" si="16"/>
        <v>37.9696</v>
      </c>
      <c r="I84" s="103">
        <f t="shared" si="17"/>
        <v>33.851500000000001</v>
      </c>
      <c r="J84" s="112"/>
      <c r="K84" s="112"/>
      <c r="T84" s="108"/>
      <c r="U84" s="101">
        <f t="shared" si="18"/>
        <v>42.3232</v>
      </c>
      <c r="V84" s="102">
        <f t="shared" si="19"/>
        <v>33.713000000000001</v>
      </c>
      <c r="W84" s="101">
        <f t="shared" si="20"/>
        <v>42.329599999999999</v>
      </c>
      <c r="X84" s="103">
        <f t="shared" si="21"/>
        <v>33.713099999999997</v>
      </c>
      <c r="Y84" s="112"/>
      <c r="Z84" s="112"/>
    </row>
    <row r="85" spans="5:26" x14ac:dyDescent="0.3">
      <c r="E85" s="104" t="s">
        <v>13</v>
      </c>
      <c r="F85" s="14">
        <f t="shared" si="14"/>
        <v>266.05919999999998</v>
      </c>
      <c r="G85" s="18">
        <f t="shared" si="15"/>
        <v>40.654600000000002</v>
      </c>
      <c r="H85" s="14">
        <f t="shared" si="16"/>
        <v>266.44799999999998</v>
      </c>
      <c r="I85" s="16">
        <f t="shared" si="17"/>
        <v>40.671199999999999</v>
      </c>
      <c r="J85" s="110">
        <f>[1]!BJM(F85:G88,H85:I88,1)</f>
        <v>0.11778769477643891</v>
      </c>
      <c r="K85" s="110">
        <f>[1]!BJM(F85:G88,H85:I88,0)</f>
        <v>-5.796849754401005E-3</v>
      </c>
      <c r="T85" s="104" t="s">
        <v>13</v>
      </c>
      <c r="U85" s="14">
        <f t="shared" si="18"/>
        <v>283.84559999999999</v>
      </c>
      <c r="V85" s="18">
        <f t="shared" si="19"/>
        <v>40.435099999999998</v>
      </c>
      <c r="W85" s="14">
        <f t="shared" si="20"/>
        <v>282.8064</v>
      </c>
      <c r="X85" s="16">
        <f t="shared" si="21"/>
        <v>40.459400000000002</v>
      </c>
      <c r="Y85" s="110">
        <f>[1]!BJM(U85:V88,W85:X88,1)</f>
        <v>-9.4851287834141207E-2</v>
      </c>
      <c r="Z85" s="110">
        <f>[1]!BJM(U85:V88,W85:X88,0)</f>
        <v>2.7930698667601945E-3</v>
      </c>
    </row>
    <row r="86" spans="5:26" x14ac:dyDescent="0.3">
      <c r="E86" s="105"/>
      <c r="F86" s="44">
        <f t="shared" si="14"/>
        <v>145.00319999999999</v>
      </c>
      <c r="G86" s="48">
        <f t="shared" si="15"/>
        <v>38.900399999999998</v>
      </c>
      <c r="H86" s="44">
        <f t="shared" si="16"/>
        <v>149.34</v>
      </c>
      <c r="I86" s="46">
        <f t="shared" si="17"/>
        <v>38.944400000000002</v>
      </c>
      <c r="J86" s="111"/>
      <c r="K86" s="111"/>
      <c r="T86" s="105"/>
      <c r="U86" s="44">
        <f t="shared" si="18"/>
        <v>160.83600000000001</v>
      </c>
      <c r="V86" s="48">
        <f t="shared" si="19"/>
        <v>38.787199999999999</v>
      </c>
      <c r="W86" s="44">
        <f t="shared" si="20"/>
        <v>160.77760000000001</v>
      </c>
      <c r="X86" s="46">
        <f t="shared" si="21"/>
        <v>38.785400000000003</v>
      </c>
      <c r="Y86" s="111"/>
      <c r="Z86" s="111"/>
    </row>
    <row r="87" spans="5:26" x14ac:dyDescent="0.3">
      <c r="E87" s="105"/>
      <c r="F87" s="44">
        <f t="shared" si="14"/>
        <v>71.622399999999999</v>
      </c>
      <c r="G87" s="48">
        <f t="shared" si="15"/>
        <v>36.543500000000002</v>
      </c>
      <c r="H87" s="44">
        <f t="shared" si="16"/>
        <v>70.757599999999996</v>
      </c>
      <c r="I87" s="46">
        <f t="shared" si="17"/>
        <v>36.528399999999998</v>
      </c>
      <c r="J87" s="111"/>
      <c r="K87" s="111"/>
      <c r="T87" s="105"/>
      <c r="U87" s="44">
        <f t="shared" si="18"/>
        <v>76.7864</v>
      </c>
      <c r="V87" s="48">
        <f t="shared" si="19"/>
        <v>36.493299999999998</v>
      </c>
      <c r="W87" s="44">
        <f t="shared" si="20"/>
        <v>76.72</v>
      </c>
      <c r="X87" s="46">
        <f t="shared" si="21"/>
        <v>36.488900000000001</v>
      </c>
      <c r="Y87" s="111"/>
      <c r="Z87" s="111"/>
    </row>
    <row r="88" spans="5:26" ht="17.25" thickBot="1" x14ac:dyDescent="0.35">
      <c r="E88" s="106"/>
      <c r="F88" s="98">
        <f t="shared" si="14"/>
        <v>38.209600000000002</v>
      </c>
      <c r="G88" s="99">
        <f t="shared" si="15"/>
        <v>34.3035</v>
      </c>
      <c r="H88" s="98">
        <f t="shared" si="16"/>
        <v>38.209600000000002</v>
      </c>
      <c r="I88" s="100">
        <f t="shared" si="17"/>
        <v>34.3035</v>
      </c>
      <c r="J88" s="112"/>
      <c r="K88" s="112"/>
      <c r="T88" s="106"/>
      <c r="U88" s="98">
        <f t="shared" si="18"/>
        <v>41.229599999999998</v>
      </c>
      <c r="V88" s="99">
        <f t="shared" si="19"/>
        <v>34.195399999999999</v>
      </c>
      <c r="W88" s="98">
        <f t="shared" si="20"/>
        <v>41.229599999999998</v>
      </c>
      <c r="X88" s="100">
        <f t="shared" si="21"/>
        <v>34.195399999999999</v>
      </c>
      <c r="Y88" s="112"/>
      <c r="Z88" s="112"/>
    </row>
    <row r="89" spans="5:26" x14ac:dyDescent="0.3">
      <c r="E89" s="107" t="s">
        <v>14</v>
      </c>
      <c r="F89" s="44">
        <f t="shared" ref="F89:F108" si="22">I14</f>
        <v>322.95440000000002</v>
      </c>
      <c r="G89" s="48">
        <f t="shared" ref="G89:G108" si="23">T48</f>
        <v>39.549300000000002</v>
      </c>
      <c r="H89" s="44">
        <f t="shared" ref="H89:H108" si="24">I48</f>
        <v>341.07040000000001</v>
      </c>
      <c r="I89" s="46">
        <f t="shared" ref="I89:I108" si="25">W48</f>
        <v>39.568100000000001</v>
      </c>
      <c r="J89" s="110">
        <f>[1]!BJM(F89:G92,H89:I92,1)</f>
        <v>0.71402902714652328</v>
      </c>
      <c r="K89" s="110">
        <f>[1]!BJM(F89:G92,H89:I92,0)</f>
        <v>-2.6475580323304503E-2</v>
      </c>
      <c r="T89" s="107" t="s">
        <v>14</v>
      </c>
      <c r="U89" s="44">
        <f t="shared" si="18"/>
        <v>325.82639999999998</v>
      </c>
      <c r="V89" s="48">
        <f t="shared" si="19"/>
        <v>38.5242</v>
      </c>
      <c r="W89" s="44">
        <f t="shared" si="20"/>
        <v>326.24959999999999</v>
      </c>
      <c r="X89" s="46">
        <f t="shared" si="21"/>
        <v>38.526699999999998</v>
      </c>
      <c r="Y89" s="110">
        <f>[1]!BJM(U89:V92,W89:X92,1)</f>
        <v>2.9546147653047861E-2</v>
      </c>
      <c r="Z89" s="110">
        <f>[1]!BJM(U89:V92,W89:X92,0)</f>
        <v>-9.6143560117589537E-4</v>
      </c>
    </row>
    <row r="90" spans="5:26" x14ac:dyDescent="0.3">
      <c r="E90" s="105"/>
      <c r="F90" s="44">
        <f t="shared" si="22"/>
        <v>144.3176</v>
      </c>
      <c r="G90" s="48">
        <f t="shared" si="23"/>
        <v>36.611600000000003</v>
      </c>
      <c r="H90" s="44">
        <f t="shared" si="24"/>
        <v>144.5976</v>
      </c>
      <c r="I90" s="46">
        <f t="shared" si="25"/>
        <v>36.619900000000001</v>
      </c>
      <c r="J90" s="111"/>
      <c r="K90" s="111"/>
      <c r="T90" s="105"/>
      <c r="U90" s="44">
        <f t="shared" si="18"/>
        <v>169.06639999999999</v>
      </c>
      <c r="V90" s="48">
        <f t="shared" si="19"/>
        <v>36.216000000000001</v>
      </c>
      <c r="W90" s="44">
        <f t="shared" si="20"/>
        <v>169.3536</v>
      </c>
      <c r="X90" s="46">
        <f t="shared" si="21"/>
        <v>36.220199999999998</v>
      </c>
      <c r="Y90" s="111"/>
      <c r="Z90" s="111"/>
    </row>
    <row r="91" spans="5:26" x14ac:dyDescent="0.3">
      <c r="E91" s="105"/>
      <c r="F91" s="44">
        <f t="shared" si="22"/>
        <v>69.977599999999995</v>
      </c>
      <c r="G91" s="48">
        <f t="shared" si="23"/>
        <v>34.5884</v>
      </c>
      <c r="H91" s="44">
        <f t="shared" si="24"/>
        <v>69.986400000000003</v>
      </c>
      <c r="I91" s="46">
        <f t="shared" si="25"/>
        <v>34.588000000000001</v>
      </c>
      <c r="J91" s="111"/>
      <c r="K91" s="111"/>
      <c r="T91" s="105"/>
      <c r="U91" s="44">
        <f t="shared" si="18"/>
        <v>74.468800000000002</v>
      </c>
      <c r="V91" s="48">
        <f t="shared" si="19"/>
        <v>33.875799999999998</v>
      </c>
      <c r="W91" s="44">
        <f t="shared" si="20"/>
        <v>74.494399999999999</v>
      </c>
      <c r="X91" s="46">
        <f t="shared" si="21"/>
        <v>33.876199999999997</v>
      </c>
      <c r="Y91" s="111"/>
      <c r="Z91" s="111"/>
    </row>
    <row r="92" spans="5:26" ht="17.25" thickBot="1" x14ac:dyDescent="0.35">
      <c r="E92" s="108"/>
      <c r="F92" s="101">
        <f t="shared" si="22"/>
        <v>37.244</v>
      </c>
      <c r="G92" s="102">
        <f t="shared" si="23"/>
        <v>32.620699999999999</v>
      </c>
      <c r="H92" s="101">
        <f t="shared" si="24"/>
        <v>37.245600000000003</v>
      </c>
      <c r="I92" s="103">
        <f t="shared" si="25"/>
        <v>32.620699999999999</v>
      </c>
      <c r="J92" s="112"/>
      <c r="K92" s="112"/>
      <c r="T92" s="108"/>
      <c r="U92" s="101">
        <f t="shared" si="18"/>
        <v>42.035200000000003</v>
      </c>
      <c r="V92" s="102">
        <f t="shared" si="19"/>
        <v>32.071199999999997</v>
      </c>
      <c r="W92" s="101">
        <f t="shared" si="20"/>
        <v>42.037599999999998</v>
      </c>
      <c r="X92" s="103">
        <f t="shared" si="21"/>
        <v>32.071199999999997</v>
      </c>
      <c r="Y92" s="112"/>
      <c r="Z92" s="112"/>
    </row>
    <row r="93" spans="5:26" x14ac:dyDescent="0.3">
      <c r="E93" s="104" t="s">
        <v>15</v>
      </c>
      <c r="F93" s="14">
        <f t="shared" si="22"/>
        <v>898.59680000000003</v>
      </c>
      <c r="G93" s="18">
        <f t="shared" si="23"/>
        <v>38.482999999999997</v>
      </c>
      <c r="H93" s="14">
        <f t="shared" si="24"/>
        <v>899.9</v>
      </c>
      <c r="I93" s="16">
        <f t="shared" si="25"/>
        <v>38.485999999999997</v>
      </c>
      <c r="J93" s="110">
        <f>[1]!BJM(F93:G96,H93:I96,1)</f>
        <v>-1.2886814922818957E-2</v>
      </c>
      <c r="K93" s="110">
        <f>[1]!BJM(F93:G96,H93:I96,0)</f>
        <v>1.5375172851637189E-4</v>
      </c>
      <c r="T93" s="104" t="s">
        <v>15</v>
      </c>
      <c r="U93" s="14">
        <f t="shared" si="18"/>
        <v>782.97199999999998</v>
      </c>
      <c r="V93" s="18">
        <f t="shared" si="19"/>
        <v>38.320599999999999</v>
      </c>
      <c r="W93" s="14">
        <f t="shared" si="20"/>
        <v>783.83920000000001</v>
      </c>
      <c r="X93" s="16">
        <f t="shared" si="21"/>
        <v>38.322299999999998</v>
      </c>
      <c r="Y93" s="110">
        <f>[1]!BJM(U93:V96,W93:X96,1)</f>
        <v>-8.5668637241576029E-3</v>
      </c>
      <c r="Z93" s="110">
        <f>[1]!BJM(U93:V96,W93:X96,0)</f>
        <v>1.2725369811222297E-4</v>
      </c>
    </row>
    <row r="94" spans="5:26" x14ac:dyDescent="0.3">
      <c r="E94" s="105"/>
      <c r="F94" s="44">
        <f t="shared" si="22"/>
        <v>191.1232</v>
      </c>
      <c r="G94" s="48">
        <f t="shared" si="23"/>
        <v>36.274299999999997</v>
      </c>
      <c r="H94" s="44">
        <f t="shared" si="24"/>
        <v>191.18799999999999</v>
      </c>
      <c r="I94" s="46">
        <f t="shared" si="25"/>
        <v>36.274799999999999</v>
      </c>
      <c r="J94" s="111"/>
      <c r="K94" s="111"/>
      <c r="T94" s="105"/>
      <c r="U94" s="44">
        <f t="shared" si="18"/>
        <v>207.41679999999999</v>
      </c>
      <c r="V94" s="48">
        <f t="shared" si="19"/>
        <v>36.100700000000003</v>
      </c>
      <c r="W94" s="44">
        <f t="shared" si="20"/>
        <v>207.43600000000001</v>
      </c>
      <c r="X94" s="46">
        <f t="shared" si="21"/>
        <v>36.101199999999999</v>
      </c>
      <c r="Y94" s="111"/>
      <c r="Z94" s="111"/>
    </row>
    <row r="95" spans="5:26" x14ac:dyDescent="0.3">
      <c r="E95" s="105"/>
      <c r="F95" s="44">
        <f t="shared" si="22"/>
        <v>82.428799999999995</v>
      </c>
      <c r="G95" s="48">
        <f t="shared" si="23"/>
        <v>34.6614</v>
      </c>
      <c r="H95" s="44">
        <f t="shared" si="24"/>
        <v>82.428799999999995</v>
      </c>
      <c r="I95" s="46">
        <f t="shared" si="25"/>
        <v>34.6614</v>
      </c>
      <c r="J95" s="111"/>
      <c r="K95" s="111"/>
      <c r="T95" s="105"/>
      <c r="U95" s="44">
        <f t="shared" si="18"/>
        <v>88.205600000000004</v>
      </c>
      <c r="V95" s="48">
        <f t="shared" si="19"/>
        <v>34.603000000000002</v>
      </c>
      <c r="W95" s="44">
        <f t="shared" si="20"/>
        <v>88.203199999999995</v>
      </c>
      <c r="X95" s="46">
        <f t="shared" si="21"/>
        <v>34.603000000000002</v>
      </c>
      <c r="Y95" s="111"/>
      <c r="Z95" s="111"/>
    </row>
    <row r="96" spans="5:26" ht="17.25" thickBot="1" x14ac:dyDescent="0.35">
      <c r="E96" s="106"/>
      <c r="F96" s="98">
        <f t="shared" si="22"/>
        <v>44.196800000000003</v>
      </c>
      <c r="G96" s="99">
        <f t="shared" si="23"/>
        <v>33.193899999999999</v>
      </c>
      <c r="H96" s="98">
        <f t="shared" si="24"/>
        <v>44.196800000000003</v>
      </c>
      <c r="I96" s="100">
        <f t="shared" si="25"/>
        <v>33.193899999999999</v>
      </c>
      <c r="J96" s="112"/>
      <c r="K96" s="112"/>
      <c r="T96" s="106"/>
      <c r="U96" s="98">
        <f t="shared" si="18"/>
        <v>48.055199999999999</v>
      </c>
      <c r="V96" s="99">
        <f t="shared" si="19"/>
        <v>33.111600000000003</v>
      </c>
      <c r="W96" s="98">
        <f t="shared" si="20"/>
        <v>48.055199999999999</v>
      </c>
      <c r="X96" s="100">
        <f t="shared" si="21"/>
        <v>33.111600000000003</v>
      </c>
      <c r="Y96" s="112"/>
      <c r="Z96" s="112"/>
    </row>
    <row r="97" spans="5:26" x14ac:dyDescent="0.3">
      <c r="E97" s="107" t="s">
        <v>16</v>
      </c>
      <c r="F97" s="44">
        <f t="shared" si="22"/>
        <v>265.61900000000003</v>
      </c>
      <c r="G97" s="48">
        <f t="shared" si="23"/>
        <v>41.088299999999997</v>
      </c>
      <c r="H97" s="44">
        <f t="shared" si="24"/>
        <v>265.59699999999998</v>
      </c>
      <c r="I97" s="46">
        <f t="shared" si="25"/>
        <v>41.0884</v>
      </c>
      <c r="J97" s="110">
        <f>[1]!BJM(F97:G100,H97:I100,1)</f>
        <v>-6.7757362083309403E-4</v>
      </c>
      <c r="K97" s="110">
        <f>[1]!BJM(F97:G100,H97:I100,0)</f>
        <v>-1.8616414331356018E-5</v>
      </c>
      <c r="T97" s="107" t="s">
        <v>16</v>
      </c>
      <c r="U97" s="44">
        <f t="shared" si="18"/>
        <v>278.21899999999999</v>
      </c>
      <c r="V97" s="48">
        <f t="shared" si="19"/>
        <v>40.985500000000002</v>
      </c>
      <c r="W97" s="44">
        <f t="shared" si="20"/>
        <v>278.21800000000002</v>
      </c>
      <c r="X97" s="46">
        <f t="shared" si="21"/>
        <v>40.985500000000002</v>
      </c>
      <c r="Y97" s="110">
        <f>[1]!BJM(U97:V100,W97:X100,1)</f>
        <v>-1.982624804230948E-3</v>
      </c>
      <c r="Z97" s="110">
        <f>[1]!BJM(U97:V100,W97:X100,0)</f>
        <v>6.3766640953474336E-5</v>
      </c>
    </row>
    <row r="98" spans="5:26" x14ac:dyDescent="0.3">
      <c r="E98" s="105"/>
      <c r="F98" s="44">
        <f t="shared" si="22"/>
        <v>108.649</v>
      </c>
      <c r="G98" s="48">
        <f t="shared" si="23"/>
        <v>40.126899999999999</v>
      </c>
      <c r="H98" s="44">
        <f t="shared" si="24"/>
        <v>108.648</v>
      </c>
      <c r="I98" s="46">
        <f t="shared" si="25"/>
        <v>40.126800000000003</v>
      </c>
      <c r="J98" s="111"/>
      <c r="K98" s="111"/>
      <c r="T98" s="105"/>
      <c r="U98" s="44">
        <f t="shared" si="18"/>
        <v>90.837999999999994</v>
      </c>
      <c r="V98" s="48">
        <f t="shared" si="19"/>
        <v>39.761299999999999</v>
      </c>
      <c r="W98" s="44">
        <f t="shared" si="20"/>
        <v>90.837999999999994</v>
      </c>
      <c r="X98" s="46">
        <f t="shared" si="21"/>
        <v>39.761400000000002</v>
      </c>
      <c r="Y98" s="111"/>
      <c r="Z98" s="111"/>
    </row>
    <row r="99" spans="5:26" x14ac:dyDescent="0.3">
      <c r="E99" s="105"/>
      <c r="F99" s="44">
        <f t="shared" si="22"/>
        <v>51.537999999999997</v>
      </c>
      <c r="G99" s="48">
        <f t="shared" si="23"/>
        <v>38.809699999999999</v>
      </c>
      <c r="H99" s="44">
        <f t="shared" si="24"/>
        <v>51.537999999999997</v>
      </c>
      <c r="I99" s="46">
        <f t="shared" si="25"/>
        <v>38.809699999999999</v>
      </c>
      <c r="J99" s="111"/>
      <c r="K99" s="111"/>
      <c r="T99" s="105"/>
      <c r="U99" s="44">
        <f t="shared" si="18"/>
        <v>49.561999999999998</v>
      </c>
      <c r="V99" s="48">
        <f t="shared" si="19"/>
        <v>38.6235</v>
      </c>
      <c r="W99" s="44">
        <f t="shared" si="20"/>
        <v>49.561999999999998</v>
      </c>
      <c r="X99" s="46">
        <f t="shared" si="21"/>
        <v>38.6235</v>
      </c>
      <c r="Y99" s="111"/>
      <c r="Z99" s="111"/>
    </row>
    <row r="100" spans="5:26" ht="17.25" thickBot="1" x14ac:dyDescent="0.35">
      <c r="E100" s="108"/>
      <c r="F100" s="101">
        <f t="shared" si="22"/>
        <v>29.443999999999999</v>
      </c>
      <c r="G100" s="102">
        <f t="shared" si="23"/>
        <v>37.240299999999998</v>
      </c>
      <c r="H100" s="101">
        <f t="shared" si="24"/>
        <v>29.443999999999999</v>
      </c>
      <c r="I100" s="103">
        <f t="shared" si="25"/>
        <v>37.240299999999998</v>
      </c>
      <c r="J100" s="112"/>
      <c r="K100" s="112"/>
      <c r="T100" s="108"/>
      <c r="U100" s="101">
        <f t="shared" si="18"/>
        <v>27.888000000000002</v>
      </c>
      <c r="V100" s="102">
        <f t="shared" si="19"/>
        <v>37.100999999999999</v>
      </c>
      <c r="W100" s="101">
        <f t="shared" si="20"/>
        <v>27.888000000000002</v>
      </c>
      <c r="X100" s="103">
        <f t="shared" si="21"/>
        <v>37.100999999999999</v>
      </c>
      <c r="Y100" s="112"/>
      <c r="Z100" s="112"/>
    </row>
    <row r="101" spans="5:26" x14ac:dyDescent="0.3">
      <c r="E101" s="104" t="s">
        <v>17</v>
      </c>
      <c r="F101" s="14">
        <f t="shared" si="22"/>
        <v>851.70960000000002</v>
      </c>
      <c r="G101" s="18">
        <f t="shared" si="23"/>
        <v>38.101399999999998</v>
      </c>
      <c r="H101" s="14">
        <f t="shared" si="24"/>
        <v>851.38400000000001</v>
      </c>
      <c r="I101" s="16">
        <f t="shared" si="25"/>
        <v>38.1004</v>
      </c>
      <c r="J101" s="110">
        <f>[1]!BJM(F101:G104,H101:I104,1)</f>
        <v>-9.1681223106654386E-4</v>
      </c>
      <c r="K101" s="110">
        <f>[1]!BJM(F101:G104,H101:I104,0)</f>
        <v>1.7332670930669971E-4</v>
      </c>
      <c r="T101" s="104" t="s">
        <v>17</v>
      </c>
      <c r="U101" s="14">
        <f t="shared" si="18"/>
        <v>781.16399999999999</v>
      </c>
      <c r="V101" s="18">
        <f t="shared" si="19"/>
        <v>37.898400000000002</v>
      </c>
      <c r="W101" s="14">
        <f t="shared" si="20"/>
        <v>780.86080000000004</v>
      </c>
      <c r="X101" s="16">
        <f t="shared" si="21"/>
        <v>37.896999999999998</v>
      </c>
      <c r="Y101" s="110">
        <f>[1]!BJM(U101:V104,W101:X104,1)</f>
        <v>2.0104752207994459E-2</v>
      </c>
      <c r="Z101" s="110">
        <f>[1]!BJM(U101:V104,W101:X104,0)</f>
        <v>-4.1879680791101048E-4</v>
      </c>
    </row>
    <row r="102" spans="5:26" x14ac:dyDescent="0.3">
      <c r="E102" s="105"/>
      <c r="F102" s="44">
        <f t="shared" si="22"/>
        <v>178.06800000000001</v>
      </c>
      <c r="G102" s="48">
        <f t="shared" si="23"/>
        <v>36.036900000000003</v>
      </c>
      <c r="H102" s="44">
        <f t="shared" si="24"/>
        <v>178.04239999999999</v>
      </c>
      <c r="I102" s="46">
        <f t="shared" si="25"/>
        <v>36.036999999999999</v>
      </c>
      <c r="J102" s="111"/>
      <c r="K102" s="111"/>
      <c r="T102" s="105"/>
      <c r="U102" s="44">
        <f t="shared" si="18"/>
        <v>195.8176</v>
      </c>
      <c r="V102" s="48">
        <f t="shared" si="19"/>
        <v>36.027999999999999</v>
      </c>
      <c r="W102" s="44">
        <f t="shared" si="20"/>
        <v>195.816</v>
      </c>
      <c r="X102" s="46">
        <f t="shared" si="21"/>
        <v>36.0276</v>
      </c>
      <c r="Y102" s="111"/>
      <c r="Z102" s="111"/>
    </row>
    <row r="103" spans="5:26" x14ac:dyDescent="0.3">
      <c r="E103" s="105"/>
      <c r="F103" s="44">
        <f t="shared" si="22"/>
        <v>77.633600000000001</v>
      </c>
      <c r="G103" s="48">
        <f t="shared" si="23"/>
        <v>34.139499999999998</v>
      </c>
      <c r="H103" s="44">
        <f t="shared" si="24"/>
        <v>77.631200000000007</v>
      </c>
      <c r="I103" s="46">
        <f t="shared" si="25"/>
        <v>34.139400000000002</v>
      </c>
      <c r="J103" s="111"/>
      <c r="K103" s="111"/>
      <c r="T103" s="105"/>
      <c r="U103" s="44">
        <f t="shared" si="18"/>
        <v>89.025599999999997</v>
      </c>
      <c r="V103" s="48">
        <f t="shared" si="19"/>
        <v>34.186799999999998</v>
      </c>
      <c r="W103" s="44">
        <f t="shared" si="20"/>
        <v>89.025599999999997</v>
      </c>
      <c r="X103" s="46">
        <f t="shared" si="21"/>
        <v>34.186799999999998</v>
      </c>
      <c r="Y103" s="111"/>
      <c r="Z103" s="111"/>
    </row>
    <row r="104" spans="5:26" ht="17.25" thickBot="1" x14ac:dyDescent="0.35">
      <c r="E104" s="106"/>
      <c r="F104" s="98">
        <f t="shared" si="22"/>
        <v>47.928800000000003</v>
      </c>
      <c r="G104" s="99">
        <f t="shared" si="23"/>
        <v>32.668199999999999</v>
      </c>
      <c r="H104" s="98">
        <f t="shared" si="24"/>
        <v>47.928800000000003</v>
      </c>
      <c r="I104" s="100">
        <f t="shared" si="25"/>
        <v>32.668199999999999</v>
      </c>
      <c r="J104" s="112"/>
      <c r="K104" s="112"/>
      <c r="T104" s="106"/>
      <c r="U104" s="98">
        <f t="shared" si="18"/>
        <v>37.700000000000003</v>
      </c>
      <c r="V104" s="99">
        <f t="shared" si="19"/>
        <v>32.225499999999997</v>
      </c>
      <c r="W104" s="98">
        <f t="shared" si="20"/>
        <v>37.700000000000003</v>
      </c>
      <c r="X104" s="100">
        <f t="shared" si="21"/>
        <v>32.225499999999997</v>
      </c>
      <c r="Y104" s="112"/>
      <c r="Z104" s="112"/>
    </row>
    <row r="105" spans="5:26" x14ac:dyDescent="0.3">
      <c r="E105" s="107" t="s">
        <v>18</v>
      </c>
      <c r="F105" s="44">
        <f t="shared" si="22"/>
        <v>822.51279999999997</v>
      </c>
      <c r="G105" s="48">
        <f t="shared" si="23"/>
        <v>35.7547</v>
      </c>
      <c r="H105" s="44">
        <f t="shared" si="24"/>
        <v>822.71439999999996</v>
      </c>
      <c r="I105" s="46">
        <f t="shared" si="25"/>
        <v>35.755699999999997</v>
      </c>
      <c r="J105" s="110">
        <f>[1]!BJM(F105:G108,H105:I108,1)</f>
        <v>-1.8438695072442446E-2</v>
      </c>
      <c r="K105" s="110">
        <f>[1]!BJM(F105:G108,H105:I108,0)</f>
        <v>3.9311563770854074E-4</v>
      </c>
      <c r="T105" s="107" t="s">
        <v>18</v>
      </c>
      <c r="U105" s="44">
        <f t="shared" si="18"/>
        <v>966.47199999999998</v>
      </c>
      <c r="V105" s="48">
        <f t="shared" si="19"/>
        <v>36.589500000000001</v>
      </c>
      <c r="W105" s="44">
        <f t="shared" si="20"/>
        <v>966.14</v>
      </c>
      <c r="X105" s="46">
        <f t="shared" si="21"/>
        <v>36.587899999999998</v>
      </c>
      <c r="Y105" s="110">
        <f>[1]!BJM(U105:V108,W105:X108,1)</f>
        <v>7.6909537042757492E-3</v>
      </c>
      <c r="Z105" s="110">
        <f>[1]!BJM(U105:V108,W105:X108,0)</f>
        <v>-2.3050798548326687E-4</v>
      </c>
    </row>
    <row r="106" spans="5:26" x14ac:dyDescent="0.3">
      <c r="E106" s="105"/>
      <c r="F106" s="44">
        <f t="shared" si="22"/>
        <v>419.70960000000002</v>
      </c>
      <c r="G106" s="48">
        <f t="shared" si="23"/>
        <v>34.282499999999999</v>
      </c>
      <c r="H106" s="44">
        <f t="shared" si="24"/>
        <v>419.64319999999998</v>
      </c>
      <c r="I106" s="46">
        <f t="shared" si="25"/>
        <v>34.282200000000003</v>
      </c>
      <c r="J106" s="111"/>
      <c r="K106" s="111"/>
      <c r="T106" s="105"/>
      <c r="U106" s="44">
        <f t="shared" si="18"/>
        <v>422.70479999999998</v>
      </c>
      <c r="V106" s="48">
        <f t="shared" si="19"/>
        <v>34.485399999999998</v>
      </c>
      <c r="W106" s="44">
        <f t="shared" si="20"/>
        <v>422.64319999999998</v>
      </c>
      <c r="X106" s="46">
        <f t="shared" si="21"/>
        <v>34.484999999999999</v>
      </c>
      <c r="Y106" s="111"/>
      <c r="Z106" s="111"/>
    </row>
    <row r="107" spans="5:26" x14ac:dyDescent="0.3">
      <c r="E107" s="105"/>
      <c r="F107" s="44">
        <f t="shared" si="22"/>
        <v>135.05680000000001</v>
      </c>
      <c r="G107" s="48">
        <f t="shared" si="23"/>
        <v>32.146900000000002</v>
      </c>
      <c r="H107" s="44">
        <f t="shared" si="24"/>
        <v>135.03039999999999</v>
      </c>
      <c r="I107" s="46">
        <f t="shared" si="25"/>
        <v>32.147300000000001</v>
      </c>
      <c r="J107" s="111"/>
      <c r="K107" s="111"/>
      <c r="T107" s="105"/>
      <c r="U107" s="44">
        <f t="shared" si="18"/>
        <v>126.92959999999999</v>
      </c>
      <c r="V107" s="48">
        <f t="shared" si="19"/>
        <v>32.321199999999997</v>
      </c>
      <c r="W107" s="44">
        <f t="shared" si="20"/>
        <v>126.9432</v>
      </c>
      <c r="X107" s="46">
        <f t="shared" si="21"/>
        <v>32.321100000000001</v>
      </c>
      <c r="Y107" s="111"/>
      <c r="Z107" s="111"/>
    </row>
    <row r="108" spans="5:26" ht="17.25" thickBot="1" x14ac:dyDescent="0.35">
      <c r="E108" s="106"/>
      <c r="F108" s="98">
        <f t="shared" si="22"/>
        <v>73.275199999999998</v>
      </c>
      <c r="G108" s="99">
        <f t="shared" si="23"/>
        <v>30.305499999999999</v>
      </c>
      <c r="H108" s="98">
        <f t="shared" si="24"/>
        <v>73.272000000000006</v>
      </c>
      <c r="I108" s="100">
        <f t="shared" si="25"/>
        <v>30.305499999999999</v>
      </c>
      <c r="J108" s="112"/>
      <c r="K108" s="112"/>
      <c r="T108" s="106"/>
      <c r="U108" s="98">
        <f t="shared" si="18"/>
        <v>67.715999999999994</v>
      </c>
      <c r="V108" s="99">
        <f t="shared" si="19"/>
        <v>30.440100000000001</v>
      </c>
      <c r="W108" s="98">
        <f t="shared" si="20"/>
        <v>67.715999999999994</v>
      </c>
      <c r="X108" s="100">
        <f t="shared" si="21"/>
        <v>30.440100000000001</v>
      </c>
      <c r="Y108" s="112"/>
      <c r="Z108" s="112"/>
    </row>
    <row r="109" spans="5:26" ht="17.25" thickBot="1" x14ac:dyDescent="0.35">
      <c r="I109" s="97" t="s">
        <v>50</v>
      </c>
      <c r="J109" s="92">
        <f>AVERAGE(J81:J108)</f>
        <v>0.1123898090723298</v>
      </c>
      <c r="K109" s="91">
        <f>AVERAGE(K81:K108)</f>
        <v>-4.4705743670281402E-3</v>
      </c>
      <c r="X109" s="97" t="s">
        <v>50</v>
      </c>
      <c r="Y109" s="92">
        <f>AVERAGE(Y81:Y108)</f>
        <v>-8.4805799039070328E-3</v>
      </c>
      <c r="Z109" s="91">
        <f>AVERAGE(Z81:Z108)</f>
        <v>2.478251835908016E-4</v>
      </c>
    </row>
    <row r="111" spans="5:26" ht="17.25" thickBot="1" x14ac:dyDescent="0.35">
      <c r="F111" t="s">
        <v>51</v>
      </c>
    </row>
    <row r="112" spans="5:26" x14ac:dyDescent="0.3">
      <c r="E112" s="79"/>
      <c r="F112" s="113" t="s">
        <v>44</v>
      </c>
      <c r="G112" s="113"/>
      <c r="H112" s="114" t="s">
        <v>45</v>
      </c>
      <c r="I112" s="115"/>
      <c r="J112" s="79"/>
      <c r="K112" s="80"/>
    </row>
    <row r="113" spans="5:11" ht="17.25" thickBot="1" x14ac:dyDescent="0.35">
      <c r="E113" s="71" t="s">
        <v>0</v>
      </c>
      <c r="F113" s="93" t="s">
        <v>42</v>
      </c>
      <c r="G113" s="94" t="s">
        <v>43</v>
      </c>
      <c r="H113" s="95" t="s">
        <v>42</v>
      </c>
      <c r="I113" s="96" t="s">
        <v>43</v>
      </c>
      <c r="J113" s="82" t="s">
        <v>46</v>
      </c>
      <c r="K113" s="81" t="s">
        <v>48</v>
      </c>
    </row>
    <row r="114" spans="5:11" x14ac:dyDescent="0.3">
      <c r="E114" s="116" t="s">
        <v>12</v>
      </c>
      <c r="F114" s="14">
        <f>SUM(H6:J6)</f>
        <v>1608.4895999999999</v>
      </c>
      <c r="G114" s="18">
        <f>AVERAGE(S40:U40)</f>
        <v>40.851499999999994</v>
      </c>
      <c r="H114" s="14">
        <f>SUM(H40:J40)</f>
        <v>1608.2616</v>
      </c>
      <c r="I114" s="16">
        <f>AVERAGE(V40:X40)</f>
        <v>40.851366666666671</v>
      </c>
      <c r="J114" s="110">
        <f>[1]!BJM(F114:G117,H114:I117,1)</f>
        <v>-1.9710621302571063E-3</v>
      </c>
      <c r="K114" s="110">
        <f>[1]!BJM(F114:G117,H114:I117,0)</f>
        <v>6.8703444136957161E-5</v>
      </c>
    </row>
    <row r="115" spans="5:11" x14ac:dyDescent="0.3">
      <c r="E115" s="117"/>
      <c r="F115" s="24">
        <f>SUM(H7:J7)</f>
        <v>760.45680000000004</v>
      </c>
      <c r="G115" s="28">
        <f t="shared" ref="G115:G141" si="26">AVERAGE(S41:U41)</f>
        <v>38.313366666666667</v>
      </c>
      <c r="H115" s="24">
        <f t="shared" ref="H115:H141" si="27">SUM(H41:J41)</f>
        <v>760.3768</v>
      </c>
      <c r="I115" s="26">
        <f t="shared" ref="I115:I141" si="28">AVERAGE(V41:X41)</f>
        <v>38.313033333333337</v>
      </c>
      <c r="J115" s="111"/>
      <c r="K115" s="111"/>
    </row>
    <row r="116" spans="5:11" x14ac:dyDescent="0.3">
      <c r="E116" s="117"/>
      <c r="F116" s="24">
        <f t="shared" ref="F116:F141" si="29">SUM(H8:J8)</f>
        <v>423.29199999999997</v>
      </c>
      <c r="G116" s="28">
        <f t="shared" si="26"/>
        <v>36.401133333333327</v>
      </c>
      <c r="H116" s="24">
        <f t="shared" si="27"/>
        <v>423.3064</v>
      </c>
      <c r="I116" s="26">
        <f t="shared" si="28"/>
        <v>36.401299999999999</v>
      </c>
      <c r="J116" s="111"/>
      <c r="K116" s="111"/>
    </row>
    <row r="117" spans="5:11" ht="17.25" thickBot="1" x14ac:dyDescent="0.35">
      <c r="E117" s="118"/>
      <c r="F117" s="52">
        <f t="shared" si="29"/>
        <v>245.64</v>
      </c>
      <c r="G117" s="56">
        <f t="shared" si="26"/>
        <v>34.114299999999993</v>
      </c>
      <c r="H117" s="52">
        <f t="shared" si="27"/>
        <v>245.63840000000002</v>
      </c>
      <c r="I117" s="54">
        <f t="shared" si="28"/>
        <v>34.114266666666666</v>
      </c>
      <c r="J117" s="112"/>
      <c r="K117" s="112"/>
    </row>
    <row r="118" spans="5:11" x14ac:dyDescent="0.3">
      <c r="E118" s="119" t="s">
        <v>13</v>
      </c>
      <c r="F118" s="14">
        <f t="shared" si="29"/>
        <v>1385.7543999999998</v>
      </c>
      <c r="G118" s="18">
        <f t="shared" si="26"/>
        <v>40.96273333333334</v>
      </c>
      <c r="H118" s="14">
        <f t="shared" si="27"/>
        <v>1385.1039999999998</v>
      </c>
      <c r="I118" s="16">
        <f t="shared" si="28"/>
        <v>40.976366666666664</v>
      </c>
      <c r="J118" s="110">
        <f>[1]!BJM(F118:G121,H118:I121,1)</f>
        <v>-4.8699012516395523E-2</v>
      </c>
      <c r="K118" s="110">
        <f>[1]!BJM(F118:G121,H118:I121,0)</f>
        <v>1.1602117291151296E-3</v>
      </c>
    </row>
    <row r="119" spans="5:11" x14ac:dyDescent="0.3">
      <c r="E119" s="117"/>
      <c r="F119" s="24">
        <f t="shared" si="29"/>
        <v>786.66079999999999</v>
      </c>
      <c r="G119" s="28">
        <f t="shared" si="26"/>
        <v>39.261933333333332</v>
      </c>
      <c r="H119" s="24">
        <f t="shared" si="27"/>
        <v>790.93920000000003</v>
      </c>
      <c r="I119" s="26">
        <f t="shared" si="28"/>
        <v>39.276000000000003</v>
      </c>
      <c r="J119" s="111"/>
      <c r="K119" s="111"/>
    </row>
    <row r="120" spans="5:11" x14ac:dyDescent="0.3">
      <c r="E120" s="117"/>
      <c r="F120" s="24">
        <f t="shared" si="29"/>
        <v>414.7</v>
      </c>
      <c r="G120" s="28">
        <f t="shared" si="26"/>
        <v>36.972700000000003</v>
      </c>
      <c r="H120" s="24">
        <f t="shared" si="27"/>
        <v>413.76880000000006</v>
      </c>
      <c r="I120" s="26">
        <f t="shared" si="28"/>
        <v>36.966200000000001</v>
      </c>
      <c r="J120" s="111"/>
      <c r="K120" s="111"/>
    </row>
    <row r="121" spans="5:11" ht="17.25" thickBot="1" x14ac:dyDescent="0.35">
      <c r="E121" s="120"/>
      <c r="F121" s="34">
        <f t="shared" si="29"/>
        <v>236.43520000000001</v>
      </c>
      <c r="G121" s="38">
        <f t="shared" si="26"/>
        <v>34.641199999999998</v>
      </c>
      <c r="H121" s="34">
        <f t="shared" si="27"/>
        <v>236.43520000000001</v>
      </c>
      <c r="I121" s="36">
        <f t="shared" si="28"/>
        <v>34.641199999999998</v>
      </c>
      <c r="J121" s="112"/>
      <c r="K121" s="112"/>
    </row>
    <row r="122" spans="5:11" x14ac:dyDescent="0.3">
      <c r="E122" s="116" t="s">
        <v>14</v>
      </c>
      <c r="F122" s="44">
        <f t="shared" si="29"/>
        <v>1652.4207999999999</v>
      </c>
      <c r="G122" s="48">
        <f t="shared" si="26"/>
        <v>39.569700000000005</v>
      </c>
      <c r="H122" s="44">
        <f t="shared" si="27"/>
        <v>1670.96</v>
      </c>
      <c r="I122" s="46">
        <f t="shared" si="28"/>
        <v>39.576799999999999</v>
      </c>
      <c r="J122" s="110">
        <f>[1]!BJM(F122:G125,H122:I125,1)</f>
        <v>0.10572174499190456</v>
      </c>
      <c r="K122" s="110">
        <f>[1]!BJM(F122:G125,H122:I125,0)</f>
        <v>-3.9751919441827375E-3</v>
      </c>
    </row>
    <row r="123" spans="5:11" x14ac:dyDescent="0.3">
      <c r="E123" s="117"/>
      <c r="F123" s="24">
        <f t="shared" si="29"/>
        <v>790.00559999999996</v>
      </c>
      <c r="G123" s="28">
        <f t="shared" si="26"/>
        <v>36.909300000000002</v>
      </c>
      <c r="H123" s="24">
        <f t="shared" si="27"/>
        <v>790.57280000000003</v>
      </c>
      <c r="I123" s="26">
        <f t="shared" si="28"/>
        <v>36.913466666666665</v>
      </c>
      <c r="J123" s="111"/>
      <c r="K123" s="111"/>
    </row>
    <row r="124" spans="5:11" x14ac:dyDescent="0.3">
      <c r="E124" s="117"/>
      <c r="F124" s="24">
        <f t="shared" si="29"/>
        <v>402.12559999999996</v>
      </c>
      <c r="G124" s="28">
        <f t="shared" si="26"/>
        <v>34.556666666666665</v>
      </c>
      <c r="H124" s="24">
        <f t="shared" si="27"/>
        <v>402.15999999999997</v>
      </c>
      <c r="I124" s="26">
        <f t="shared" si="28"/>
        <v>34.556666666666665</v>
      </c>
      <c r="J124" s="111"/>
      <c r="K124" s="111"/>
    </row>
    <row r="125" spans="5:11" ht="17.25" thickBot="1" x14ac:dyDescent="0.35">
      <c r="E125" s="118"/>
      <c r="F125" s="52">
        <f t="shared" si="29"/>
        <v>245.5112</v>
      </c>
      <c r="G125" s="56">
        <f t="shared" si="26"/>
        <v>32.698966666666671</v>
      </c>
      <c r="H125" s="52">
        <f t="shared" si="27"/>
        <v>245.51519999999999</v>
      </c>
      <c r="I125" s="54">
        <f t="shared" si="28"/>
        <v>32.698966666666671</v>
      </c>
      <c r="J125" s="112"/>
      <c r="K125" s="112"/>
    </row>
    <row r="126" spans="5:11" x14ac:dyDescent="0.3">
      <c r="E126" s="119" t="s">
        <v>15</v>
      </c>
      <c r="F126" s="14">
        <f t="shared" si="29"/>
        <v>5161.1831999999995</v>
      </c>
      <c r="G126" s="18">
        <f t="shared" si="26"/>
        <v>38.463966666666664</v>
      </c>
      <c r="H126" s="14">
        <f t="shared" si="27"/>
        <v>5163.3536000000004</v>
      </c>
      <c r="I126" s="16">
        <f t="shared" si="28"/>
        <v>38.465533333333333</v>
      </c>
      <c r="J126" s="110">
        <f>[1]!BJM(F126:G129,H126:I129,1)</f>
        <v>-9.2121368262976233E-3</v>
      </c>
      <c r="K126" s="110">
        <f>[1]!BJM(F126:G129,H126:I129,0)</f>
        <v>2.1070455573150813E-4</v>
      </c>
    </row>
    <row r="127" spans="5:11" x14ac:dyDescent="0.3">
      <c r="E127" s="117"/>
      <c r="F127" s="24">
        <f t="shared" si="29"/>
        <v>1947.1007999999999</v>
      </c>
      <c r="G127" s="28">
        <f t="shared" si="26"/>
        <v>36.320366666666665</v>
      </c>
      <c r="H127" s="24">
        <f t="shared" si="27"/>
        <v>1947.1847999999998</v>
      </c>
      <c r="I127" s="26">
        <f t="shared" si="28"/>
        <v>36.320699999999995</v>
      </c>
      <c r="J127" s="111"/>
      <c r="K127" s="111"/>
    </row>
    <row r="128" spans="5:11" x14ac:dyDescent="0.3">
      <c r="E128" s="117"/>
      <c r="F128" s="24">
        <f t="shared" si="29"/>
        <v>947.88480000000004</v>
      </c>
      <c r="G128" s="28">
        <f t="shared" si="26"/>
        <v>34.731533333333338</v>
      </c>
      <c r="H128" s="24">
        <f t="shared" si="27"/>
        <v>947.88240000000008</v>
      </c>
      <c r="I128" s="26">
        <f t="shared" si="28"/>
        <v>34.731533333333338</v>
      </c>
      <c r="J128" s="111"/>
      <c r="K128" s="111"/>
    </row>
    <row r="129" spans="5:11" ht="17.25" thickBot="1" x14ac:dyDescent="0.35">
      <c r="E129" s="120"/>
      <c r="F129" s="34">
        <f t="shared" si="29"/>
        <v>503.80240000000003</v>
      </c>
      <c r="G129" s="38">
        <f t="shared" si="26"/>
        <v>33.210900000000002</v>
      </c>
      <c r="H129" s="34">
        <f t="shared" si="27"/>
        <v>503.80240000000003</v>
      </c>
      <c r="I129" s="36">
        <f t="shared" si="28"/>
        <v>33.210900000000002</v>
      </c>
      <c r="J129" s="112"/>
      <c r="K129" s="112"/>
    </row>
    <row r="130" spans="5:11" x14ac:dyDescent="0.3">
      <c r="E130" s="116" t="s">
        <v>16</v>
      </c>
      <c r="F130" s="44">
        <f t="shared" si="29"/>
        <v>1608.221</v>
      </c>
      <c r="G130" s="48">
        <f t="shared" si="26"/>
        <v>41.169866666666671</v>
      </c>
      <c r="H130" s="44">
        <f t="shared" si="27"/>
        <v>1608.1980000000001</v>
      </c>
      <c r="I130" s="46">
        <f t="shared" si="28"/>
        <v>41.169900000000005</v>
      </c>
      <c r="J130" s="110">
        <f>[1]!BJM(F130:G133,H130:I133,1)</f>
        <v>-7.7076827197375408E-4</v>
      </c>
      <c r="K130" s="110">
        <f>[1]!BJM(F130:G133,H130:I133,0)</f>
        <v>8.5310936280235489E-6</v>
      </c>
    </row>
    <row r="131" spans="5:11" x14ac:dyDescent="0.3">
      <c r="E131" s="117"/>
      <c r="F131" s="24">
        <f t="shared" si="29"/>
        <v>536.9</v>
      </c>
      <c r="G131" s="28">
        <f t="shared" si="26"/>
        <v>40.135799999999996</v>
      </c>
      <c r="H131" s="24">
        <f t="shared" si="27"/>
        <v>536.899</v>
      </c>
      <c r="I131" s="26">
        <f t="shared" si="28"/>
        <v>40.135799999999996</v>
      </c>
      <c r="J131" s="111"/>
      <c r="K131" s="111"/>
    </row>
    <row r="132" spans="5:11" x14ac:dyDescent="0.3">
      <c r="E132" s="117"/>
      <c r="F132" s="24">
        <f t="shared" si="29"/>
        <v>271.49599999999998</v>
      </c>
      <c r="G132" s="28">
        <f t="shared" si="26"/>
        <v>38.858200000000004</v>
      </c>
      <c r="H132" s="24">
        <f t="shared" si="27"/>
        <v>271.49599999999998</v>
      </c>
      <c r="I132" s="26">
        <f t="shared" si="28"/>
        <v>38.858200000000004</v>
      </c>
      <c r="J132" s="111"/>
      <c r="K132" s="111"/>
    </row>
    <row r="133" spans="5:11" ht="17.25" thickBot="1" x14ac:dyDescent="0.35">
      <c r="E133" s="118"/>
      <c r="F133" s="52">
        <f t="shared" si="29"/>
        <v>160.66999999999999</v>
      </c>
      <c r="G133" s="56">
        <f t="shared" si="26"/>
        <v>37.308033333333334</v>
      </c>
      <c r="H133" s="52">
        <f t="shared" si="27"/>
        <v>160.66999999999999</v>
      </c>
      <c r="I133" s="54">
        <f t="shared" si="28"/>
        <v>37.308033333333334</v>
      </c>
      <c r="J133" s="112"/>
      <c r="K133" s="112"/>
    </row>
    <row r="134" spans="5:11" x14ac:dyDescent="0.3">
      <c r="E134" s="119" t="s">
        <v>17</v>
      </c>
      <c r="F134" s="14">
        <f t="shared" si="29"/>
        <v>4013.7111999999997</v>
      </c>
      <c r="G134" s="18">
        <f t="shared" si="26"/>
        <v>38.330466666666666</v>
      </c>
      <c r="H134" s="14">
        <f t="shared" si="27"/>
        <v>4013.0823999999998</v>
      </c>
      <c r="I134" s="16">
        <f t="shared" si="28"/>
        <v>38.329666666666668</v>
      </c>
      <c r="J134" s="110">
        <f>[1]!BJM(F134:G137,H134:I137,1)</f>
        <v>6.5644684604349024E-3</v>
      </c>
      <c r="K134" s="110">
        <f>[1]!BJM(F134:G137,H134:I137,0)</f>
        <v>-1.3674692045540377E-4</v>
      </c>
    </row>
    <row r="135" spans="5:11" x14ac:dyDescent="0.3">
      <c r="E135" s="117"/>
      <c r="F135" s="24">
        <f t="shared" si="29"/>
        <v>1366.4568000000002</v>
      </c>
      <c r="G135" s="28">
        <f t="shared" si="26"/>
        <v>36.458233333333332</v>
      </c>
      <c r="H135" s="24">
        <f t="shared" si="27"/>
        <v>1366.4295999999999</v>
      </c>
      <c r="I135" s="26">
        <f t="shared" si="28"/>
        <v>36.458133333333336</v>
      </c>
      <c r="J135" s="111"/>
      <c r="K135" s="111"/>
    </row>
    <row r="136" spans="5:11" x14ac:dyDescent="0.3">
      <c r="E136" s="117"/>
      <c r="F136" s="24">
        <f t="shared" si="29"/>
        <v>662.44</v>
      </c>
      <c r="G136" s="28">
        <f t="shared" si="26"/>
        <v>34.45406666666667</v>
      </c>
      <c r="H136" s="24">
        <f t="shared" si="27"/>
        <v>662.43759999999997</v>
      </c>
      <c r="I136" s="26">
        <f t="shared" si="28"/>
        <v>34.454033333333335</v>
      </c>
      <c r="J136" s="111"/>
      <c r="K136" s="111"/>
    </row>
    <row r="137" spans="5:11" ht="17.25" thickBot="1" x14ac:dyDescent="0.35">
      <c r="E137" s="120"/>
      <c r="F137" s="34">
        <f t="shared" si="29"/>
        <v>344.47919999999999</v>
      </c>
      <c r="G137" s="38">
        <f t="shared" si="26"/>
        <v>32.676566666666666</v>
      </c>
      <c r="H137" s="34">
        <f t="shared" si="27"/>
        <v>344.47919999999999</v>
      </c>
      <c r="I137" s="36">
        <f t="shared" si="28"/>
        <v>32.676566666666666</v>
      </c>
      <c r="J137" s="112"/>
      <c r="K137" s="112"/>
    </row>
    <row r="138" spans="5:11" x14ac:dyDescent="0.3">
      <c r="E138" s="116" t="s">
        <v>18</v>
      </c>
      <c r="F138" s="44">
        <f t="shared" si="29"/>
        <v>6228.6239999999998</v>
      </c>
      <c r="G138" s="48">
        <f t="shared" si="26"/>
        <v>36.59236666666667</v>
      </c>
      <c r="H138" s="44">
        <f t="shared" si="27"/>
        <v>6228.4935999999998</v>
      </c>
      <c r="I138" s="46">
        <f t="shared" si="28"/>
        <v>36.592166666666664</v>
      </c>
      <c r="J138" s="110">
        <f>[1]!BJM(F138:G141,H138:I141,1)</f>
        <v>6.5023253941198789E-4</v>
      </c>
      <c r="K138" s="110">
        <f>[1]!BJM(F138:G141,H138:I141,0)</f>
        <v>-1.7595247258599361E-5</v>
      </c>
    </row>
    <row r="139" spans="5:11" x14ac:dyDescent="0.3">
      <c r="E139" s="117"/>
      <c r="F139" s="24">
        <f t="shared" si="29"/>
        <v>2747.2743999999998</v>
      </c>
      <c r="G139" s="28">
        <f t="shared" si="26"/>
        <v>34.490133333333333</v>
      </c>
      <c r="H139" s="24">
        <f t="shared" si="27"/>
        <v>2747.1464000000001</v>
      </c>
      <c r="I139" s="26">
        <f t="shared" si="28"/>
        <v>34.489899999999999</v>
      </c>
      <c r="J139" s="111"/>
      <c r="K139" s="111"/>
    </row>
    <row r="140" spans="5:11" x14ac:dyDescent="0.3">
      <c r="E140" s="117"/>
      <c r="F140" s="24">
        <f t="shared" si="29"/>
        <v>1232.4880000000001</v>
      </c>
      <c r="G140" s="28">
        <f t="shared" si="26"/>
        <v>32.432866666666662</v>
      </c>
      <c r="H140" s="24">
        <f t="shared" si="27"/>
        <v>1232.4752000000001</v>
      </c>
      <c r="I140" s="26">
        <f t="shared" si="28"/>
        <v>32.432966666666665</v>
      </c>
      <c r="J140" s="111"/>
      <c r="K140" s="111"/>
    </row>
    <row r="141" spans="5:11" ht="17.25" thickBot="1" x14ac:dyDescent="0.35">
      <c r="E141" s="120"/>
      <c r="F141" s="34">
        <f t="shared" si="29"/>
        <v>581.61919999999998</v>
      </c>
      <c r="G141" s="38">
        <f t="shared" si="26"/>
        <v>30.465399999999999</v>
      </c>
      <c r="H141" s="34">
        <f t="shared" si="27"/>
        <v>581.61599999999999</v>
      </c>
      <c r="I141" s="36">
        <f t="shared" si="28"/>
        <v>30.465399999999999</v>
      </c>
      <c r="J141" s="112"/>
      <c r="K141" s="112"/>
    </row>
    <row r="142" spans="5:11" ht="17.25" thickBot="1" x14ac:dyDescent="0.35">
      <c r="I142" s="97" t="s">
        <v>50</v>
      </c>
      <c r="J142" s="92">
        <f>AVERAGE(J114:J141)</f>
        <v>7.4690666066896351E-3</v>
      </c>
      <c r="K142" s="91">
        <f>AVERAGE(K114:K141)</f>
        <v>-3.8305475561216032E-4</v>
      </c>
    </row>
  </sheetData>
  <mergeCells count="97">
    <mergeCell ref="E138:E141"/>
    <mergeCell ref="J138:J141"/>
    <mergeCell ref="K138:K141"/>
    <mergeCell ref="E130:E133"/>
    <mergeCell ref="J130:J133"/>
    <mergeCell ref="K130:K133"/>
    <mergeCell ref="E134:E137"/>
    <mergeCell ref="J134:J137"/>
    <mergeCell ref="K134:K137"/>
    <mergeCell ref="E122:E125"/>
    <mergeCell ref="J122:J125"/>
    <mergeCell ref="K122:K125"/>
    <mergeCell ref="E126:E129"/>
    <mergeCell ref="J126:J129"/>
    <mergeCell ref="K126:K129"/>
    <mergeCell ref="E114:E117"/>
    <mergeCell ref="J114:J117"/>
    <mergeCell ref="K114:K117"/>
    <mergeCell ref="E118:E121"/>
    <mergeCell ref="J118:J121"/>
    <mergeCell ref="K118:K121"/>
    <mergeCell ref="Y101:Y104"/>
    <mergeCell ref="Z101:Z104"/>
    <mergeCell ref="Y105:Y108"/>
    <mergeCell ref="Z105:Z108"/>
    <mergeCell ref="F112:G112"/>
    <mergeCell ref="H112:I112"/>
    <mergeCell ref="T101:T104"/>
    <mergeCell ref="T105:T108"/>
    <mergeCell ref="J101:J104"/>
    <mergeCell ref="J105:J108"/>
    <mergeCell ref="Y89:Y92"/>
    <mergeCell ref="Z89:Z92"/>
    <mergeCell ref="Y93:Y96"/>
    <mergeCell ref="Z93:Z96"/>
    <mergeCell ref="Y97:Y100"/>
    <mergeCell ref="Z97:Z100"/>
    <mergeCell ref="U79:V79"/>
    <mergeCell ref="W79:X79"/>
    <mergeCell ref="Y81:Y84"/>
    <mergeCell ref="Z81:Z84"/>
    <mergeCell ref="Y85:Y88"/>
    <mergeCell ref="Z85:Z88"/>
    <mergeCell ref="T93:T96"/>
    <mergeCell ref="T97:T100"/>
    <mergeCell ref="T85:T88"/>
    <mergeCell ref="T89:T92"/>
    <mergeCell ref="T81:T84"/>
    <mergeCell ref="F79:G79"/>
    <mergeCell ref="H79:I79"/>
    <mergeCell ref="K81:K84"/>
    <mergeCell ref="K85:K88"/>
    <mergeCell ref="K89:K92"/>
    <mergeCell ref="K93:K96"/>
    <mergeCell ref="K97:K100"/>
    <mergeCell ref="K101:K104"/>
    <mergeCell ref="K105:K108"/>
    <mergeCell ref="J81:J84"/>
    <mergeCell ref="J85:J88"/>
    <mergeCell ref="J89:J92"/>
    <mergeCell ref="J93:J96"/>
    <mergeCell ref="J97:J100"/>
    <mergeCell ref="E81:E84"/>
    <mergeCell ref="E85:E88"/>
    <mergeCell ref="E89:E92"/>
    <mergeCell ref="E93:E96"/>
    <mergeCell ref="E97:E100"/>
    <mergeCell ref="E101:E104"/>
    <mergeCell ref="E105:E108"/>
    <mergeCell ref="C60:C63"/>
    <mergeCell ref="C64:C67"/>
    <mergeCell ref="R40:R43"/>
    <mergeCell ref="R44:R47"/>
    <mergeCell ref="R48:R51"/>
    <mergeCell ref="R52:R55"/>
    <mergeCell ref="R56:R59"/>
    <mergeCell ref="R60:R63"/>
    <mergeCell ref="R64:R67"/>
    <mergeCell ref="C40:C43"/>
    <mergeCell ref="C44:C47"/>
    <mergeCell ref="C48:C51"/>
    <mergeCell ref="C52:C55"/>
    <mergeCell ref="C56:C59"/>
    <mergeCell ref="R30:R33"/>
    <mergeCell ref="R18:R21"/>
    <mergeCell ref="R22:R25"/>
    <mergeCell ref="R26:R29"/>
    <mergeCell ref="R6:R9"/>
    <mergeCell ref="R10:R13"/>
    <mergeCell ref="R14:R17"/>
    <mergeCell ref="C30:C33"/>
    <mergeCell ref="C6:C9"/>
    <mergeCell ref="C10:C13"/>
    <mergeCell ref="C14:C17"/>
    <mergeCell ref="C18:C21"/>
    <mergeCell ref="C22:C25"/>
    <mergeCell ref="C26:C29"/>
  </mergeCells>
  <phoneticPr fontId="1" type="noConversion"/>
  <conditionalFormatting sqref="J81">
    <cfRule type="cellIs" dxfId="425" priority="174" operator="greaterThan">
      <formula>0.03</formula>
    </cfRule>
    <cfRule type="cellIs" dxfId="424" priority="175" stopIfTrue="1" operator="lessThan">
      <formula>-0.03</formula>
    </cfRule>
  </conditionalFormatting>
  <conditionalFormatting sqref="K81">
    <cfRule type="cellIs" dxfId="423" priority="92" operator="greaterThan">
      <formula>0.03</formula>
    </cfRule>
    <cfRule type="cellIs" dxfId="422" priority="93" stopIfTrue="1" operator="lessThan">
      <formula>-0.03</formula>
    </cfRule>
  </conditionalFormatting>
  <conditionalFormatting sqref="J93">
    <cfRule type="cellIs" dxfId="421" priority="82" operator="greaterThan">
      <formula>0.03</formula>
    </cfRule>
    <cfRule type="cellIs" dxfId="420" priority="83" stopIfTrue="1" operator="lessThan">
      <formula>-0.03</formula>
    </cfRule>
  </conditionalFormatting>
  <conditionalFormatting sqref="K93">
    <cfRule type="cellIs" dxfId="419" priority="80" operator="greaterThan">
      <formula>0.03</formula>
    </cfRule>
    <cfRule type="cellIs" dxfId="418" priority="81" stopIfTrue="1" operator="lessThan">
      <formula>-0.03</formula>
    </cfRule>
  </conditionalFormatting>
  <conditionalFormatting sqref="J97">
    <cfRule type="cellIs" dxfId="417" priority="78" operator="greaterThan">
      <formula>0.03</formula>
    </cfRule>
    <cfRule type="cellIs" dxfId="416" priority="79" stopIfTrue="1" operator="lessThan">
      <formula>-0.03</formula>
    </cfRule>
  </conditionalFormatting>
  <conditionalFormatting sqref="K97">
    <cfRule type="cellIs" dxfId="415" priority="76" operator="greaterThan">
      <formula>0.03</formula>
    </cfRule>
    <cfRule type="cellIs" dxfId="414" priority="77" stopIfTrue="1" operator="lessThan">
      <formula>-0.03</formula>
    </cfRule>
  </conditionalFormatting>
  <conditionalFormatting sqref="J101">
    <cfRule type="cellIs" dxfId="413" priority="74" operator="greaterThan">
      <formula>0.03</formula>
    </cfRule>
    <cfRule type="cellIs" dxfId="412" priority="75" stopIfTrue="1" operator="lessThan">
      <formula>-0.03</formula>
    </cfRule>
  </conditionalFormatting>
  <conditionalFormatting sqref="K101">
    <cfRule type="cellIs" dxfId="411" priority="72" operator="greaterThan">
      <formula>0.03</formula>
    </cfRule>
    <cfRule type="cellIs" dxfId="410" priority="73" stopIfTrue="1" operator="lessThan">
      <formula>-0.03</formula>
    </cfRule>
  </conditionalFormatting>
  <conditionalFormatting sqref="J105">
    <cfRule type="cellIs" dxfId="409" priority="70" operator="greaterThan">
      <formula>0.03</formula>
    </cfRule>
    <cfRule type="cellIs" dxfId="408" priority="71" stopIfTrue="1" operator="lessThan">
      <formula>-0.03</formula>
    </cfRule>
  </conditionalFormatting>
  <conditionalFormatting sqref="K105">
    <cfRule type="cellIs" dxfId="407" priority="68" operator="greaterThan">
      <formula>0.03</formula>
    </cfRule>
    <cfRule type="cellIs" dxfId="406" priority="69" stopIfTrue="1" operator="lessThan">
      <formula>-0.03</formula>
    </cfRule>
  </conditionalFormatting>
  <conditionalFormatting sqref="Y81">
    <cfRule type="cellIs" dxfId="405" priority="66" operator="greaterThan">
      <formula>0.03</formula>
    </cfRule>
    <cfRule type="cellIs" dxfId="404" priority="67" stopIfTrue="1" operator="lessThan">
      <formula>-0.03</formula>
    </cfRule>
  </conditionalFormatting>
  <conditionalFormatting sqref="Z81">
    <cfRule type="cellIs" dxfId="403" priority="64" operator="greaterThan">
      <formula>0.03</formula>
    </cfRule>
    <cfRule type="cellIs" dxfId="402" priority="65" stopIfTrue="1" operator="lessThan">
      <formula>-0.03</formula>
    </cfRule>
  </conditionalFormatting>
  <conditionalFormatting sqref="Z85">
    <cfRule type="cellIs" dxfId="399" priority="60" operator="greaterThan">
      <formula>0.03</formula>
    </cfRule>
    <cfRule type="cellIs" dxfId="398" priority="61" stopIfTrue="1" operator="lessThan">
      <formula>-0.03</formula>
    </cfRule>
  </conditionalFormatting>
  <conditionalFormatting sqref="Y89">
    <cfRule type="cellIs" dxfId="397" priority="58" operator="greaterThan">
      <formula>0.03</formula>
    </cfRule>
    <cfRule type="cellIs" dxfId="396" priority="59" stopIfTrue="1" operator="lessThan">
      <formula>-0.03</formula>
    </cfRule>
  </conditionalFormatting>
  <conditionalFormatting sqref="Z89">
    <cfRule type="cellIs" dxfId="395" priority="56" operator="greaterThan">
      <formula>0.03</formula>
    </cfRule>
    <cfRule type="cellIs" dxfId="394" priority="57" stopIfTrue="1" operator="lessThan">
      <formula>-0.03</formula>
    </cfRule>
  </conditionalFormatting>
  <conditionalFormatting sqref="Y93">
    <cfRule type="cellIs" dxfId="393" priority="54" operator="greaterThan">
      <formula>0.03</formula>
    </cfRule>
    <cfRule type="cellIs" dxfId="392" priority="55" stopIfTrue="1" operator="lessThan">
      <formula>-0.03</formula>
    </cfRule>
  </conditionalFormatting>
  <conditionalFormatting sqref="Z93">
    <cfRule type="cellIs" dxfId="391" priority="52" operator="greaterThan">
      <formula>0.03</formula>
    </cfRule>
    <cfRule type="cellIs" dxfId="390" priority="53" stopIfTrue="1" operator="lessThan">
      <formula>-0.03</formula>
    </cfRule>
  </conditionalFormatting>
  <conditionalFormatting sqref="Y97">
    <cfRule type="cellIs" dxfId="389" priority="50" operator="greaterThan">
      <formula>0.03</formula>
    </cfRule>
    <cfRule type="cellIs" dxfId="388" priority="51" stopIfTrue="1" operator="lessThan">
      <formula>-0.03</formula>
    </cfRule>
  </conditionalFormatting>
  <conditionalFormatting sqref="Z97">
    <cfRule type="cellIs" dxfId="387" priority="48" operator="greaterThan">
      <formula>0.03</formula>
    </cfRule>
    <cfRule type="cellIs" dxfId="386" priority="49" stopIfTrue="1" operator="lessThan">
      <formula>-0.03</formula>
    </cfRule>
  </conditionalFormatting>
  <conditionalFormatting sqref="Y101">
    <cfRule type="cellIs" dxfId="385" priority="46" operator="greaterThan">
      <formula>0.03</formula>
    </cfRule>
    <cfRule type="cellIs" dxfId="384" priority="47" stopIfTrue="1" operator="lessThan">
      <formula>-0.03</formula>
    </cfRule>
  </conditionalFormatting>
  <conditionalFormatting sqref="Z101">
    <cfRule type="cellIs" dxfId="383" priority="44" operator="greaterThan">
      <formula>0.03</formula>
    </cfRule>
    <cfRule type="cellIs" dxfId="382" priority="45" stopIfTrue="1" operator="lessThan">
      <formula>-0.03</formula>
    </cfRule>
  </conditionalFormatting>
  <conditionalFormatting sqref="Y105">
    <cfRule type="cellIs" dxfId="381" priority="42" operator="greaterThan">
      <formula>0.03</formula>
    </cfRule>
    <cfRule type="cellIs" dxfId="380" priority="43" stopIfTrue="1" operator="lessThan">
      <formula>-0.03</formula>
    </cfRule>
  </conditionalFormatting>
  <conditionalFormatting sqref="Z105">
    <cfRule type="cellIs" dxfId="379" priority="40" operator="greaterThan">
      <formula>0.03</formula>
    </cfRule>
    <cfRule type="cellIs" dxfId="378" priority="41" stopIfTrue="1" operator="lessThan">
      <formula>-0.03</formula>
    </cfRule>
  </conditionalFormatting>
  <conditionalFormatting sqref="J114">
    <cfRule type="cellIs" dxfId="377" priority="38" operator="greaterThan">
      <formula>0.03</formula>
    </cfRule>
    <cfRule type="cellIs" dxfId="376" priority="39" stopIfTrue="1" operator="lessThan">
      <formula>-0.03</formula>
    </cfRule>
  </conditionalFormatting>
  <conditionalFormatting sqref="K114">
    <cfRule type="cellIs" dxfId="375" priority="36" operator="greaterThan">
      <formula>0.03</formula>
    </cfRule>
    <cfRule type="cellIs" dxfId="374" priority="37" stopIfTrue="1" operator="lessThan">
      <formula>-0.03</formula>
    </cfRule>
  </conditionalFormatting>
  <conditionalFormatting sqref="K118">
    <cfRule type="cellIs" dxfId="371" priority="32" operator="greaterThan">
      <formula>0.03</formula>
    </cfRule>
    <cfRule type="cellIs" dxfId="370" priority="33" stopIfTrue="1" operator="lessThan">
      <formula>-0.03</formula>
    </cfRule>
  </conditionalFormatting>
  <conditionalFormatting sqref="K122">
    <cfRule type="cellIs" dxfId="367" priority="28" operator="greaterThan">
      <formula>0.03</formula>
    </cfRule>
    <cfRule type="cellIs" dxfId="366" priority="29" stopIfTrue="1" operator="lessThan">
      <formula>-0.03</formula>
    </cfRule>
  </conditionalFormatting>
  <conditionalFormatting sqref="J126">
    <cfRule type="cellIs" dxfId="365" priority="26" operator="greaterThan">
      <formula>0.03</formula>
    </cfRule>
    <cfRule type="cellIs" dxfId="364" priority="27" stopIfTrue="1" operator="lessThan">
      <formula>-0.03</formula>
    </cfRule>
  </conditionalFormatting>
  <conditionalFormatting sqref="K126">
    <cfRule type="cellIs" dxfId="363" priority="24" operator="greaterThan">
      <formula>0.03</formula>
    </cfRule>
    <cfRule type="cellIs" dxfId="362" priority="25" stopIfTrue="1" operator="lessThan">
      <formula>-0.03</formula>
    </cfRule>
  </conditionalFormatting>
  <conditionalFormatting sqref="J130">
    <cfRule type="cellIs" dxfId="361" priority="22" operator="greaterThan">
      <formula>0.03</formula>
    </cfRule>
    <cfRule type="cellIs" dxfId="360" priority="23" stopIfTrue="1" operator="lessThan">
      <formula>-0.03</formula>
    </cfRule>
  </conditionalFormatting>
  <conditionalFormatting sqref="K130">
    <cfRule type="cellIs" dxfId="359" priority="20" operator="greaterThan">
      <formula>0.03</formula>
    </cfRule>
    <cfRule type="cellIs" dxfId="358" priority="21" stopIfTrue="1" operator="lessThan">
      <formula>-0.03</formula>
    </cfRule>
  </conditionalFormatting>
  <conditionalFormatting sqref="J134">
    <cfRule type="cellIs" dxfId="357" priority="18" operator="greaterThan">
      <formula>0.03</formula>
    </cfRule>
    <cfRule type="cellIs" dxfId="356" priority="19" stopIfTrue="1" operator="lessThan">
      <formula>-0.03</formula>
    </cfRule>
  </conditionalFormatting>
  <conditionalFormatting sqref="K134">
    <cfRule type="cellIs" dxfId="355" priority="16" operator="greaterThan">
      <formula>0.03</formula>
    </cfRule>
    <cfRule type="cellIs" dxfId="354" priority="17" stopIfTrue="1" operator="lessThan">
      <formula>-0.03</formula>
    </cfRule>
  </conditionalFormatting>
  <conditionalFormatting sqref="J138">
    <cfRule type="cellIs" dxfId="353" priority="14" operator="greaterThan">
      <formula>0.03</formula>
    </cfRule>
    <cfRule type="cellIs" dxfId="352" priority="15" stopIfTrue="1" operator="lessThan">
      <formula>-0.03</formula>
    </cfRule>
  </conditionalFormatting>
  <conditionalFormatting sqref="K138">
    <cfRule type="cellIs" dxfId="351" priority="12" operator="greaterThan">
      <formula>0.03</formula>
    </cfRule>
    <cfRule type="cellIs" dxfId="350" priority="13" stopIfTrue="1" operator="lessThan">
      <formula>-0.03</formula>
    </cfRule>
  </conditionalFormatting>
  <conditionalFormatting sqref="K85">
    <cfRule type="cellIs" dxfId="347" priority="8" operator="greaterThan">
      <formula>0.03</formula>
    </cfRule>
    <cfRule type="cellIs" dxfId="346" priority="9" stopIfTrue="1" operator="lessThan">
      <formula>-0.03</formula>
    </cfRule>
  </conditionalFormatting>
  <conditionalFormatting sqref="K89">
    <cfRule type="cellIs" dxfId="343" priority="4" operator="greaterThan">
      <formula>0.03</formula>
    </cfRule>
    <cfRule type="cellIs" dxfId="342" priority="5" stopIfTrue="1" operator="lessThan">
      <formula>-0.03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Overall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limwoong</dc:creator>
  <cp:lastModifiedBy>Benny W. Lim</cp:lastModifiedBy>
  <dcterms:created xsi:type="dcterms:W3CDTF">2012-07-09T18:57:55Z</dcterms:created>
  <dcterms:modified xsi:type="dcterms:W3CDTF">2013-10-14T11:31:24Z</dcterms:modified>
</cp:coreProperties>
</file>