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rost\Desktop\justtax_code\"/>
    </mc:Choice>
  </mc:AlternateContent>
  <xr:revisionPtr revIDLastSave="0" documentId="13_ncr:1_{C5FC89C6-932A-43A8-996E-9B9FEFC11DF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3" i="1"/>
  <c r="AG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Q3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3" i="1"/>
  <c r="O17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I5" i="1"/>
  <c r="T5" i="1" s="1"/>
  <c r="J5" i="1"/>
  <c r="K5" i="1"/>
  <c r="X5" i="1" s="1"/>
  <c r="L5" i="1"/>
  <c r="Y5" i="1" s="1"/>
  <c r="M5" i="1"/>
  <c r="Z5" i="1" s="1"/>
  <c r="I6" i="1"/>
  <c r="V6" i="1" s="1"/>
  <c r="J6" i="1"/>
  <c r="W6" i="1" s="1"/>
  <c r="K6" i="1"/>
  <c r="X6" i="1" s="1"/>
  <c r="L6" i="1"/>
  <c r="Y6" i="1" s="1"/>
  <c r="M6" i="1"/>
  <c r="Z6" i="1" s="1"/>
  <c r="I7" i="1"/>
  <c r="V7" i="1" s="1"/>
  <c r="J7" i="1"/>
  <c r="W7" i="1" s="1"/>
  <c r="K7" i="1"/>
  <c r="X7" i="1" s="1"/>
  <c r="L7" i="1"/>
  <c r="Y7" i="1" s="1"/>
  <c r="M7" i="1"/>
  <c r="Z7" i="1" s="1"/>
  <c r="I8" i="1"/>
  <c r="V8" i="1" s="1"/>
  <c r="J8" i="1"/>
  <c r="W8" i="1" s="1"/>
  <c r="K8" i="1"/>
  <c r="X8" i="1" s="1"/>
  <c r="L8" i="1"/>
  <c r="Y8" i="1" s="1"/>
  <c r="M8" i="1"/>
  <c r="Z8" i="1" s="1"/>
  <c r="I9" i="1"/>
  <c r="J9" i="1"/>
  <c r="W9" i="1" s="1"/>
  <c r="K9" i="1"/>
  <c r="X9" i="1" s="1"/>
  <c r="L9" i="1"/>
  <c r="Y9" i="1" s="1"/>
  <c r="M9" i="1"/>
  <c r="Z9" i="1" s="1"/>
  <c r="I10" i="1"/>
  <c r="J10" i="1"/>
  <c r="W10" i="1" s="1"/>
  <c r="U10" i="1" s="1"/>
  <c r="K10" i="1"/>
  <c r="X10" i="1" s="1"/>
  <c r="L10" i="1"/>
  <c r="Y10" i="1" s="1"/>
  <c r="M10" i="1"/>
  <c r="Z10" i="1" s="1"/>
  <c r="I11" i="1"/>
  <c r="V11" i="1" s="1"/>
  <c r="U11" i="1" s="1"/>
  <c r="J11" i="1"/>
  <c r="W11" i="1" s="1"/>
  <c r="K11" i="1"/>
  <c r="X11" i="1" s="1"/>
  <c r="L11" i="1"/>
  <c r="Y11" i="1" s="1"/>
  <c r="M11" i="1"/>
  <c r="Z11" i="1" s="1"/>
  <c r="I12" i="1"/>
  <c r="J12" i="1"/>
  <c r="W12" i="1" s="1"/>
  <c r="K12" i="1"/>
  <c r="X12" i="1" s="1"/>
  <c r="L12" i="1"/>
  <c r="M12" i="1"/>
  <c r="Z12" i="1" s="1"/>
  <c r="I13" i="1"/>
  <c r="J13" i="1"/>
  <c r="W13" i="1" s="1"/>
  <c r="K13" i="1"/>
  <c r="X13" i="1" s="1"/>
  <c r="L13" i="1"/>
  <c r="Y13" i="1" s="1"/>
  <c r="M13" i="1"/>
  <c r="Z13" i="1" s="1"/>
  <c r="I14" i="1"/>
  <c r="V14" i="1" s="1"/>
  <c r="J14" i="1"/>
  <c r="W14" i="1" s="1"/>
  <c r="K14" i="1"/>
  <c r="X14" i="1" s="1"/>
  <c r="L14" i="1"/>
  <c r="Y14" i="1" s="1"/>
  <c r="M14" i="1"/>
  <c r="Z14" i="1" s="1"/>
  <c r="I15" i="1"/>
  <c r="J15" i="1"/>
  <c r="W15" i="1" s="1"/>
  <c r="K15" i="1"/>
  <c r="X15" i="1" s="1"/>
  <c r="L15" i="1"/>
  <c r="Y15" i="1" s="1"/>
  <c r="M15" i="1"/>
  <c r="Z15" i="1" s="1"/>
  <c r="I16" i="1"/>
  <c r="J16" i="1"/>
  <c r="W16" i="1" s="1"/>
  <c r="V16" i="1" s="1"/>
  <c r="K16" i="1"/>
  <c r="X16" i="1" s="1"/>
  <c r="L16" i="1"/>
  <c r="Y16" i="1" s="1"/>
  <c r="M16" i="1"/>
  <c r="Z16" i="1" s="1"/>
  <c r="I17" i="1"/>
  <c r="J17" i="1"/>
  <c r="W17" i="1" s="1"/>
  <c r="K17" i="1"/>
  <c r="X17" i="1" s="1"/>
  <c r="L17" i="1"/>
  <c r="Y17" i="1" s="1"/>
  <c r="M17" i="1"/>
  <c r="Z17" i="1" s="1"/>
  <c r="I18" i="1"/>
  <c r="T18" i="1" s="1"/>
  <c r="J18" i="1"/>
  <c r="W18" i="1" s="1"/>
  <c r="K18" i="1"/>
  <c r="X18" i="1" s="1"/>
  <c r="L18" i="1"/>
  <c r="Y18" i="1" s="1"/>
  <c r="M18" i="1"/>
  <c r="Z18" i="1" s="1"/>
  <c r="I19" i="1"/>
  <c r="V19" i="1" s="1"/>
  <c r="J19" i="1"/>
  <c r="W19" i="1" s="1"/>
  <c r="K19" i="1"/>
  <c r="X19" i="1" s="1"/>
  <c r="L19" i="1"/>
  <c r="Y19" i="1" s="1"/>
  <c r="M19" i="1"/>
  <c r="Z19" i="1" s="1"/>
  <c r="I20" i="1"/>
  <c r="J20" i="1"/>
  <c r="W20" i="1" s="1"/>
  <c r="K20" i="1"/>
  <c r="X20" i="1" s="1"/>
  <c r="L20" i="1"/>
  <c r="Y20" i="1" s="1"/>
  <c r="M20" i="1"/>
  <c r="Z20" i="1" s="1"/>
  <c r="H17" i="1"/>
  <c r="H18" i="1"/>
  <c r="H19" i="1"/>
  <c r="H20" i="1"/>
  <c r="H16" i="1"/>
  <c r="H15" i="1"/>
  <c r="H14" i="1"/>
  <c r="H13" i="1"/>
  <c r="H12" i="1"/>
  <c r="H11" i="1"/>
  <c r="H10" i="1"/>
  <c r="H9" i="1"/>
  <c r="H8" i="1"/>
  <c r="H7" i="1"/>
  <c r="H6" i="1"/>
  <c r="H5" i="1"/>
  <c r="I4" i="1"/>
  <c r="V4" i="1" s="1"/>
  <c r="J4" i="1"/>
  <c r="W4" i="1" s="1"/>
  <c r="K4" i="1"/>
  <c r="X4" i="1" s="1"/>
  <c r="L4" i="1"/>
  <c r="Y4" i="1" s="1"/>
  <c r="M4" i="1"/>
  <c r="Z4" i="1" s="1"/>
  <c r="H4" i="1"/>
  <c r="I3" i="1"/>
  <c r="T3" i="1" s="1"/>
  <c r="J3" i="1"/>
  <c r="W3" i="1" s="1"/>
  <c r="K3" i="1"/>
  <c r="X3" i="1" s="1"/>
  <c r="L3" i="1"/>
  <c r="Y3" i="1" s="1"/>
  <c r="M3" i="1"/>
  <c r="Z3" i="1" s="1"/>
  <c r="H3" i="1"/>
  <c r="T16" i="1" l="1"/>
  <c r="U12" i="1"/>
  <c r="AA12" i="1" s="1"/>
  <c r="T17" i="1"/>
  <c r="V12" i="1"/>
  <c r="U13" i="1"/>
  <c r="AC13" i="1" s="1"/>
  <c r="T13" i="1"/>
  <c r="V13" i="1"/>
  <c r="V17" i="1"/>
  <c r="U17" i="1" s="1"/>
  <c r="U9" i="1"/>
  <c r="AF9" i="1" s="1"/>
  <c r="U15" i="1"/>
  <c r="AD15" i="1" s="1"/>
  <c r="T10" i="1"/>
  <c r="V10" i="1"/>
  <c r="T9" i="1"/>
  <c r="V3" i="1"/>
  <c r="U3" i="1" s="1"/>
  <c r="W5" i="1"/>
  <c r="V9" i="1"/>
  <c r="Y12" i="1"/>
  <c r="AE12" i="1" s="1"/>
  <c r="V15" i="1"/>
  <c r="AB15" i="1" s="1"/>
  <c r="V20" i="1"/>
  <c r="U20" i="1" s="1"/>
  <c r="AF13" i="1"/>
  <c r="U6" i="1"/>
  <c r="AD6" i="1" s="1"/>
  <c r="U4" i="1"/>
  <c r="AE4" i="1" s="1"/>
  <c r="AB3" i="1"/>
  <c r="AB11" i="1"/>
  <c r="AA11" i="1"/>
  <c r="AC11" i="1"/>
  <c r="AA13" i="1"/>
  <c r="AD11" i="1"/>
  <c r="U19" i="1"/>
  <c r="AA19" i="1" s="1"/>
  <c r="U7" i="1"/>
  <c r="AD7" i="1" s="1"/>
  <c r="AE13" i="1"/>
  <c r="T19" i="1"/>
  <c r="T15" i="1"/>
  <c r="T11" i="1"/>
  <c r="T7" i="1"/>
  <c r="AC10" i="1"/>
  <c r="T14" i="1"/>
  <c r="T6" i="1"/>
  <c r="U14" i="1"/>
  <c r="AF14" i="1" s="1"/>
  <c r="AE11" i="1"/>
  <c r="U8" i="1"/>
  <c r="AF8" i="1" s="1"/>
  <c r="T20" i="1"/>
  <c r="T12" i="1"/>
  <c r="T8" i="1"/>
  <c r="T4" i="1"/>
  <c r="AF10" i="1"/>
  <c r="AB10" i="1"/>
  <c r="AE10" i="1"/>
  <c r="AA10" i="1"/>
  <c r="AD10" i="1"/>
  <c r="AF11" i="1"/>
  <c r="AE9" i="1"/>
  <c r="AA9" i="1"/>
  <c r="AE8" i="1"/>
  <c r="AA20" i="1" l="1"/>
  <c r="AD20" i="1"/>
  <c r="AF20" i="1"/>
  <c r="AI20" i="1" s="1"/>
  <c r="AC20" i="1"/>
  <c r="AE20" i="1"/>
  <c r="AE17" i="1"/>
  <c r="AF17" i="1"/>
  <c r="AD17" i="1"/>
  <c r="AA17" i="1"/>
  <c r="AB17" i="1"/>
  <c r="AC17" i="1"/>
  <c r="AH17" i="1" s="1"/>
  <c r="V5" i="1"/>
  <c r="AC15" i="1"/>
  <c r="AB20" i="1"/>
  <c r="AG20" i="1" s="1"/>
  <c r="U5" i="1"/>
  <c r="AA5" i="1" s="1"/>
  <c r="AB12" i="1"/>
  <c r="AB9" i="1"/>
  <c r="AB13" i="1"/>
  <c r="AA15" i="1"/>
  <c r="AC9" i="1"/>
  <c r="AD13" i="1"/>
  <c r="AH13" i="1" s="1"/>
  <c r="AE15" i="1"/>
  <c r="AI15" i="1" s="1"/>
  <c r="AF12" i="1"/>
  <c r="AD12" i="1"/>
  <c r="AF15" i="1"/>
  <c r="AC12" i="1"/>
  <c r="AH12" i="1" s="1"/>
  <c r="AD9" i="1"/>
  <c r="AG17" i="1"/>
  <c r="AI11" i="1"/>
  <c r="AI10" i="1"/>
  <c r="AH9" i="1"/>
  <c r="AD8" i="1"/>
  <c r="AI8" i="1" s="1"/>
  <c r="AB8" i="1"/>
  <c r="AA8" i="1"/>
  <c r="AC8" i="1"/>
  <c r="AE7" i="1"/>
  <c r="AA6" i="1"/>
  <c r="AE6" i="1"/>
  <c r="AI6" i="1" s="1"/>
  <c r="AB6" i="1"/>
  <c r="AC6" i="1"/>
  <c r="AH6" i="1" s="1"/>
  <c r="AF6" i="1"/>
  <c r="AB4" i="1"/>
  <c r="AD4" i="1"/>
  <c r="AI4" i="1" s="1"/>
  <c r="AA4" i="1"/>
  <c r="AC4" i="1"/>
  <c r="AF4" i="1"/>
  <c r="U16" i="1"/>
  <c r="AC16" i="1" s="1"/>
  <c r="AF7" i="1"/>
  <c r="AF19" i="1"/>
  <c r="AB14" i="1"/>
  <c r="AE3" i="1"/>
  <c r="AC7" i="1"/>
  <c r="AH7" i="1" s="1"/>
  <c r="AB7" i="1"/>
  <c r="AF5" i="1"/>
  <c r="AG13" i="1"/>
  <c r="AH11" i="1"/>
  <c r="AB5" i="1"/>
  <c r="AG12" i="1"/>
  <c r="AD3" i="1"/>
  <c r="AA3" i="1"/>
  <c r="AI13" i="1"/>
  <c r="AG10" i="1"/>
  <c r="AC3" i="1"/>
  <c r="AE19" i="1"/>
  <c r="AE5" i="1"/>
  <c r="AC19" i="1"/>
  <c r="AD19" i="1"/>
  <c r="AG11" i="1"/>
  <c r="AD14" i="1"/>
  <c r="AA14" i="1"/>
  <c r="AI7" i="1"/>
  <c r="V18" i="1"/>
  <c r="U18" i="1"/>
  <c r="AF3" i="1"/>
  <c r="AA7" i="1"/>
  <c r="AG9" i="1"/>
  <c r="AI17" i="1"/>
  <c r="AH10" i="1"/>
  <c r="AB19" i="1"/>
  <c r="AI9" i="1"/>
  <c r="AE14" i="1"/>
  <c r="AC14" i="1"/>
  <c r="AD5" i="1"/>
  <c r="AG15" i="1" l="1"/>
  <c r="AH15" i="1"/>
  <c r="AG8" i="1"/>
  <c r="AH20" i="1"/>
  <c r="AH4" i="1"/>
  <c r="AG4" i="1"/>
  <c r="AI12" i="1"/>
  <c r="AC5" i="1"/>
  <c r="AH5" i="1" s="1"/>
  <c r="AB16" i="1"/>
  <c r="AI19" i="1"/>
  <c r="AH8" i="1"/>
  <c r="AG7" i="1"/>
  <c r="AG6" i="1"/>
  <c r="AA18" i="1"/>
  <c r="AF18" i="1"/>
  <c r="AE18" i="1"/>
  <c r="AD18" i="1"/>
  <c r="AH19" i="1"/>
  <c r="AH3" i="1"/>
  <c r="AI14" i="1"/>
  <c r="AG19" i="1"/>
  <c r="AH14" i="1"/>
  <c r="AB18" i="1"/>
  <c r="AI3" i="1"/>
  <c r="AA16" i="1"/>
  <c r="AF16" i="1"/>
  <c r="AD16" i="1"/>
  <c r="AE16" i="1"/>
  <c r="AI5" i="1"/>
  <c r="AC18" i="1"/>
  <c r="AG14" i="1"/>
  <c r="AG5" i="1" l="1"/>
  <c r="AI16" i="1"/>
  <c r="AH18" i="1"/>
  <c r="AG16" i="1"/>
  <c r="AG18" i="1"/>
  <c r="AI18" i="1"/>
  <c r="AH16" i="1"/>
</calcChain>
</file>

<file path=xl/sharedStrings.xml><?xml version="1.0" encoding="utf-8"?>
<sst xmlns="http://schemas.openxmlformats.org/spreadsheetml/2006/main" count="197" uniqueCount="69">
  <si>
    <t>AT</t>
  </si>
  <si>
    <t>7.3</t>
  </si>
  <si>
    <t>0.8</t>
  </si>
  <si>
    <t>0.7</t>
  </si>
  <si>
    <t>0.6</t>
  </si>
  <si>
    <t>BE</t>
  </si>
  <si>
    <t>4.3</t>
  </si>
  <si>
    <t>0.0</t>
  </si>
  <si>
    <t>0.1</t>
  </si>
  <si>
    <t>0.3</t>
  </si>
  <si>
    <t>0.2</t>
  </si>
  <si>
    <t>DK</t>
  </si>
  <si>
    <t>FI</t>
  </si>
  <si>
    <t>1.9</t>
  </si>
  <si>
    <t>FR</t>
  </si>
  <si>
    <t>2.9</t>
  </si>
  <si>
    <t>0.5</t>
  </si>
  <si>
    <t>GE</t>
  </si>
  <si>
    <t>4.7</t>
  </si>
  <si>
    <t>GR</t>
  </si>
  <si>
    <t>1.2</t>
  </si>
  <si>
    <t>1.0</t>
  </si>
  <si>
    <t>0.9</t>
  </si>
  <si>
    <t>IE</t>
  </si>
  <si>
    <t>3.3</t>
  </si>
  <si>
    <t>0.4</t>
  </si>
  <si>
    <t>IT</t>
  </si>
  <si>
    <t>2.5</t>
  </si>
  <si>
    <t>1.6</t>
  </si>
  <si>
    <t>NL</t>
  </si>
  <si>
    <t>PT</t>
  </si>
  <si>
    <t>1.1</t>
  </si>
  <si>
    <t>SP</t>
  </si>
  <si>
    <t>2.8</t>
  </si>
  <si>
    <t>UK</t>
  </si>
  <si>
    <t>2.3</t>
  </si>
  <si>
    <t>SW</t>
  </si>
  <si>
    <t>6.1</t>
  </si>
  <si>
    <t>EE</t>
  </si>
  <si>
    <t>1.4</t>
  </si>
  <si>
    <t>HU</t>
  </si>
  <si>
    <t>PL</t>
  </si>
  <si>
    <t>3.5</t>
  </si>
  <si>
    <t>-0.1</t>
  </si>
  <si>
    <t>US</t>
  </si>
  <si>
    <t>group</t>
  </si>
  <si>
    <t>Country</t>
  </si>
  <si>
    <t>Year</t>
  </si>
  <si>
    <t>Gross</t>
  </si>
  <si>
    <t>Net</t>
  </si>
  <si>
    <t>Disposable</t>
  </si>
  <si>
    <t>Weight</t>
  </si>
  <si>
    <t>Absolute tax burden weight</t>
  </si>
  <si>
    <t>Relative weigths</t>
  </si>
  <si>
    <t>Decreasing?</t>
  </si>
  <si>
    <t xml:space="preserve"> </t>
  </si>
  <si>
    <t>Decreasing except for group 1</t>
  </si>
  <si>
    <t>small weight for group 1</t>
  </si>
  <si>
    <t>small weight for group 1 (high elasticity)</t>
  </si>
  <si>
    <t>very large weight for group 1</t>
  </si>
  <si>
    <t>Decreasing except for group 2</t>
  </si>
  <si>
    <t>low weight for group 1</t>
  </si>
  <si>
    <t>Information on welfare weights</t>
  </si>
  <si>
    <t>Information on absolute tax burden weights</t>
  </si>
  <si>
    <t>Decreasing except for group 0</t>
  </si>
  <si>
    <t>low weight for group 2 (high elasticity)</t>
  </si>
  <si>
    <t>low weight for group 2 (high participation and marginal tax rate)</t>
  </si>
  <si>
    <t>low weight for group 2 (high elasticity and participation and marginal tax rates)</t>
  </si>
  <si>
    <t>Decreasing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</si>
</sst>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164" fontId="0" fillId="2" borderId="1" xfId="0" applyNumberFormat="1" applyFill="1" applyBorder="1"/>
    <xf numFmtId="2" fontId="0" fillId="2" borderId="1" xfId="0" applyNumberFormat="1" applyFill="1" applyBorder="1"/>
    <xf numFmtId="2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2" fontId="1" fillId="0" borderId="0" xfId="0" applyNumberFormat="1" applyFont="1"/>
    <xf numFmtId="0" fontId="1" fillId="2" borderId="0" xfId="0" applyFont="1" applyFill="1"/>
    <xf numFmtId="1" fontId="0" fillId="0" borderId="0" xfId="0" applyNumberFormat="1"/>
    <xf numFmtId="2" fontId="3" fillId="2" borderId="1" xfId="0" applyNumberFormat="1" applyFont="1" applyFill="1" applyBorder="1"/>
    <xf numFmtId="2" fontId="3" fillId="0" borderId="0" xfId="0" applyNumberFormat="1" applyFont="1"/>
    <xf numFmtId="2" fontId="2" fillId="0" borderId="0" xfId="0" applyNumberFormat="1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3"/>
  <sheetViews>
    <sheetView tabSelected="1" topLeftCell="R1" workbookViewId="0">
      <selection activeCell="AJ3" sqref="AJ3"/>
    </sheetView>
  </sheetViews>
  <sheetFormatPr defaultRowHeight="15" x14ac:dyDescent="0.25"/>
  <cols>
    <col min="1" max="1" width="15.85546875" customWidth="1"/>
    <col min="2" max="20" width="9.140625" customWidth="1"/>
    <col min="21" max="24" width="9.5703125" customWidth="1"/>
    <col min="25" max="25" width="9.7109375" customWidth="1"/>
    <col min="26" max="26" width="10.5703125" customWidth="1"/>
    <col min="27" max="27" width="10.28515625" bestFit="1" customWidth="1"/>
    <col min="28" max="30" width="9.5703125" bestFit="1" customWidth="1"/>
  </cols>
  <sheetData>
    <row r="1" spans="1:45" x14ac:dyDescent="0.25">
      <c r="B1" s="6" t="s">
        <v>51</v>
      </c>
      <c r="H1" s="6" t="s">
        <v>48</v>
      </c>
      <c r="N1" s="6" t="s">
        <v>49</v>
      </c>
      <c r="U1" t="s">
        <v>52</v>
      </c>
      <c r="AA1" t="s">
        <v>53</v>
      </c>
      <c r="AG1" t="s">
        <v>63</v>
      </c>
      <c r="AO1" t="s">
        <v>62</v>
      </c>
    </row>
    <row r="2" spans="1:45" x14ac:dyDescent="0.25">
      <c r="A2" t="s">
        <v>45</v>
      </c>
      <c r="B2" s="6">
        <v>0</v>
      </c>
      <c r="C2">
        <v>1</v>
      </c>
      <c r="D2">
        <v>2</v>
      </c>
      <c r="E2">
        <v>3</v>
      </c>
      <c r="F2">
        <v>4</v>
      </c>
      <c r="G2">
        <v>5</v>
      </c>
      <c r="H2" s="6">
        <v>0</v>
      </c>
      <c r="I2">
        <v>1</v>
      </c>
      <c r="J2">
        <v>2</v>
      </c>
      <c r="K2">
        <v>3</v>
      </c>
      <c r="L2">
        <v>4</v>
      </c>
      <c r="M2">
        <v>5</v>
      </c>
      <c r="N2" s="6">
        <v>0</v>
      </c>
      <c r="O2">
        <v>1</v>
      </c>
      <c r="P2">
        <v>2</v>
      </c>
      <c r="Q2">
        <v>3</v>
      </c>
      <c r="R2">
        <v>4</v>
      </c>
      <c r="S2">
        <v>5</v>
      </c>
      <c r="U2" s="11">
        <v>0</v>
      </c>
      <c r="V2" s="8">
        <v>1</v>
      </c>
      <c r="W2" s="8">
        <v>2</v>
      </c>
      <c r="X2" s="8">
        <v>3</v>
      </c>
      <c r="Y2" s="8">
        <v>4</v>
      </c>
      <c r="Z2" s="8">
        <v>5</v>
      </c>
      <c r="AA2" s="6">
        <v>0</v>
      </c>
      <c r="AB2">
        <v>1</v>
      </c>
      <c r="AC2">
        <v>2</v>
      </c>
      <c r="AD2">
        <v>3</v>
      </c>
      <c r="AE2">
        <v>4</v>
      </c>
      <c r="AF2">
        <v>5</v>
      </c>
      <c r="AG2" t="s">
        <v>54</v>
      </c>
      <c r="AH2" t="s">
        <v>56</v>
      </c>
      <c r="AI2" t="s">
        <v>60</v>
      </c>
      <c r="AJ2" t="s">
        <v>68</v>
      </c>
      <c r="AO2" t="s">
        <v>54</v>
      </c>
      <c r="AP2" t="s">
        <v>64</v>
      </c>
      <c r="AQ2" t="s">
        <v>56</v>
      </c>
    </row>
    <row r="3" spans="1:45" x14ac:dyDescent="0.25">
      <c r="A3" t="s">
        <v>0</v>
      </c>
      <c r="B3" s="6" t="s">
        <v>1</v>
      </c>
      <c r="C3" t="s">
        <v>2</v>
      </c>
      <c r="D3" t="s">
        <v>3</v>
      </c>
      <c r="E3" t="s">
        <v>4</v>
      </c>
      <c r="F3" t="s">
        <v>3</v>
      </c>
      <c r="G3" t="s">
        <v>3</v>
      </c>
      <c r="H3" s="6">
        <f>Sheet2!C3</f>
        <v>0</v>
      </c>
      <c r="I3">
        <f>Sheet2!D3</f>
        <v>222</v>
      </c>
      <c r="J3">
        <f>Sheet2!E3</f>
        <v>376</v>
      </c>
      <c r="K3">
        <f>Sheet2!F3</f>
        <v>452</v>
      </c>
      <c r="L3">
        <f>Sheet2!G3</f>
        <v>577</v>
      </c>
      <c r="M3">
        <f>Sheet2!H3</f>
        <v>845</v>
      </c>
      <c r="N3" s="6">
        <f>Sheet2!I3</f>
        <v>61</v>
      </c>
      <c r="O3">
        <f>Sheet2!J3</f>
        <v>183</v>
      </c>
      <c r="P3">
        <f>Sheet2!K3</f>
        <v>277</v>
      </c>
      <c r="Q3">
        <f>Sheet2!L3</f>
        <v>321</v>
      </c>
      <c r="R3">
        <f>Sheet2!M3</f>
        <v>394</v>
      </c>
      <c r="S3">
        <f>Sheet2!N3</f>
        <v>533</v>
      </c>
      <c r="T3">
        <f>I3-O3</f>
        <v>39</v>
      </c>
      <c r="U3" s="11">
        <f>2*V3/(B3/(N3-H3))*B3/(N3-H3)</f>
        <v>2.0512820512820513E-2</v>
      </c>
      <c r="V3" s="8">
        <f t="shared" ref="V3:Z4" si="0">IF(I3&gt;O3,C3/(2*(I3-O3)),C3/(O3-I3))</f>
        <v>1.0256410256410256E-2</v>
      </c>
      <c r="W3" s="8">
        <f t="shared" si="0"/>
        <v>3.5353535353535351E-3</v>
      </c>
      <c r="X3" s="8">
        <f t="shared" si="0"/>
        <v>2.2900763358778627E-3</v>
      </c>
      <c r="Y3" s="8">
        <f t="shared" si="0"/>
        <v>1.9125683060109287E-3</v>
      </c>
      <c r="Z3" s="8">
        <f t="shared" si="0"/>
        <v>1.1217948717948717E-3</v>
      </c>
      <c r="AA3" s="11">
        <f>U3/$U3</f>
        <v>1</v>
      </c>
      <c r="AB3" s="8">
        <f t="shared" ref="AB3:AF3" si="1">V3/$U3</f>
        <v>0.5</v>
      </c>
      <c r="AC3" s="8">
        <f t="shared" si="1"/>
        <v>0.17234848484848483</v>
      </c>
      <c r="AD3" s="8">
        <f t="shared" si="1"/>
        <v>0.11164122137404581</v>
      </c>
      <c r="AE3" s="8">
        <f t="shared" si="1"/>
        <v>9.3237704918032779E-2</v>
      </c>
      <c r="AF3" s="8">
        <f t="shared" si="1"/>
        <v>5.4687499999999993E-2</v>
      </c>
      <c r="AG3" s="19" t="b">
        <f>AND(AA3&gt;AB3,AB3&gt;AC3,AC3&gt;AD3,AD3&gt;AE3,AE3&gt;AF3)</f>
        <v>1</v>
      </c>
      <c r="AH3" s="8" t="b">
        <f>AND(AC3&gt;AD3,AD3&gt;AE3,AE3&gt;AF3)</f>
        <v>1</v>
      </c>
      <c r="AI3" s="8" t="b">
        <f>AND(AD3&gt;AE3,AE3&gt;AF3)</f>
        <v>1</v>
      </c>
      <c r="AJ3" s="17">
        <f>IF(AG3=TRUE,0,IF(AH3=TRUE,2,IF(AI3=TRUE,3,"x")))</f>
        <v>0</v>
      </c>
      <c r="AO3" s="20" t="b">
        <f>AND(B3&gt;C3,C3&gt;D3,D3&gt;E3,E3&gt;F3,F3&gt;G3)</f>
        <v>0</v>
      </c>
      <c r="AP3" s="20" t="b">
        <f>AND(C3&gt;D3,D3&gt;E3,E3&gt;F3,F3&gt;G3)</f>
        <v>0</v>
      </c>
      <c r="AQ3" s="20" t="b">
        <f>AND(D3&gt;E3,E3&gt;F3,F3&gt;G3)</f>
        <v>0</v>
      </c>
      <c r="AR3" s="20" t="b">
        <f>AND(E3&gt;F3,F3&gt;G3)</f>
        <v>0</v>
      </c>
      <c r="AS3" s="19"/>
    </row>
    <row r="4" spans="1:45" s="12" customFormat="1" x14ac:dyDescent="0.25">
      <c r="A4" s="21" t="s">
        <v>5</v>
      </c>
      <c r="B4" s="13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9</v>
      </c>
      <c r="H4" s="13">
        <f>AVERAGE(Sheet2!C4:C5)</f>
        <v>0</v>
      </c>
      <c r="I4" s="12">
        <f>AVERAGE(Sheet2!D4:D5)</f>
        <v>220.5</v>
      </c>
      <c r="J4" s="12">
        <f>AVERAGE(Sheet2!E4:E5)</f>
        <v>369.5</v>
      </c>
      <c r="K4" s="12">
        <f>AVERAGE(Sheet2!F4:F5)</f>
        <v>469</v>
      </c>
      <c r="L4" s="12">
        <f>AVERAGE(Sheet2!G4:G5)</f>
        <v>572.5</v>
      </c>
      <c r="M4" s="12">
        <f>AVERAGE(Sheet2!H4:H5)</f>
        <v>796.5</v>
      </c>
      <c r="N4" s="13">
        <f>AVERAGE(Sheet2!I4:I5)</f>
        <v>117</v>
      </c>
      <c r="O4" s="12">
        <f>AVERAGE(Sheet2!J4:J5)</f>
        <v>197.5</v>
      </c>
      <c r="P4" s="12">
        <f>AVERAGE(Sheet2!K4:K5)</f>
        <v>263.5</v>
      </c>
      <c r="Q4" s="12">
        <f>AVERAGE(Sheet2!L4:L5)</f>
        <v>313.5</v>
      </c>
      <c r="R4" s="12">
        <f>AVERAGE(Sheet2!M4:M5)</f>
        <v>363.5</v>
      </c>
      <c r="S4" s="12">
        <f>AVERAGE(Sheet2!N4:N5)</f>
        <v>472.5</v>
      </c>
      <c r="T4" s="12">
        <f t="shared" ref="T4:T20" si="2">I4-O4</f>
        <v>23</v>
      </c>
      <c r="U4" s="18">
        <f>2*W4/(B4/(N4-H4))*B4/(N4-H4)</f>
        <v>9.4339622641509424E-4</v>
      </c>
      <c r="V4" s="15">
        <f t="shared" si="0"/>
        <v>0</v>
      </c>
      <c r="W4" s="15">
        <f t="shared" si="0"/>
        <v>4.7169811320754717E-4</v>
      </c>
      <c r="X4" s="15">
        <f t="shared" si="0"/>
        <v>9.6463022508038582E-4</v>
      </c>
      <c r="Y4" s="15">
        <f t="shared" si="0"/>
        <v>4.7846889952153111E-4</v>
      </c>
      <c r="Z4" s="15">
        <f t="shared" si="0"/>
        <v>4.6296296296296293E-4</v>
      </c>
      <c r="AA4" s="14">
        <f t="shared" ref="AA4:AA20" si="3">U4/$U4</f>
        <v>1</v>
      </c>
      <c r="AB4" s="15">
        <f t="shared" ref="AB4:AB20" si="4">V4/$U4</f>
        <v>0</v>
      </c>
      <c r="AC4" s="15">
        <f t="shared" ref="AC4:AC20" si="5">W4/$U4</f>
        <v>0.50000000000000011</v>
      </c>
      <c r="AD4" s="15">
        <f t="shared" ref="AD4:AD20" si="6">X4/$U4</f>
        <v>1.022508038585209</v>
      </c>
      <c r="AE4" s="15">
        <f t="shared" ref="AE4:AE20" si="7">Y4/$U4</f>
        <v>0.50717703349282306</v>
      </c>
      <c r="AF4" s="15">
        <f t="shared" ref="AF4:AF20" si="8">Z4/$U4</f>
        <v>0.49074074074074076</v>
      </c>
      <c r="AG4" s="20" t="b">
        <f t="shared" ref="AG4:AG20" si="9">AND(AA4&gt;AB4,AB4&gt;AC4,AC4&gt;AD4,AD4&gt;AE4,AE4&gt;AF4)</f>
        <v>0</v>
      </c>
      <c r="AH4" s="8" t="b">
        <f t="shared" ref="AH4:AH20" si="10">AND(AC4&gt;AD4,AD4&gt;AE4,AE4&gt;AF4)</f>
        <v>0</v>
      </c>
      <c r="AI4" s="19" t="b">
        <f t="shared" ref="AI4:AI20" si="11">AND(AD4&gt;AE4,AE4&gt;AF4)</f>
        <v>1</v>
      </c>
      <c r="AJ4" s="17">
        <f t="shared" ref="AJ4:AJ20" si="12">IF(AG4=TRUE,0,IF(AH4=TRUE,2,IF(AI4=TRUE,3,"x")))</f>
        <v>3</v>
      </c>
      <c r="AK4" s="12" t="s">
        <v>67</v>
      </c>
      <c r="AO4" s="20" t="b">
        <f t="shared" ref="AO4:AO20" si="13">AND(B4&gt;C4,C4&gt;D4,D4&gt;E4,E4&gt;F4,F4&gt;G4)</f>
        <v>0</v>
      </c>
      <c r="AP4" s="20" t="b">
        <f t="shared" ref="AP4:AP20" si="14">AND(C4&gt;D4,D4&gt;E4,E4&gt;F4,F4&gt;G4)</f>
        <v>0</v>
      </c>
      <c r="AQ4" s="20" t="b">
        <f t="shared" ref="AQ4:AQ20" si="15">AND(D4&gt;E4,E4&gt;F4,F4&gt;G4)</f>
        <v>0</v>
      </c>
      <c r="AR4" s="20" t="b">
        <f t="shared" ref="AR4:AR20" si="16">AND(E4&gt;F4,F4&gt;G4)</f>
        <v>0</v>
      </c>
      <c r="AS4" s="19"/>
    </row>
    <row r="5" spans="1:45" x14ac:dyDescent="0.25">
      <c r="A5" t="s">
        <v>11</v>
      </c>
      <c r="B5" s="6" t="s">
        <v>6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6">
        <f>Sheet2!C6</f>
        <v>0</v>
      </c>
      <c r="I5">
        <f>Sheet2!D6</f>
        <v>127</v>
      </c>
      <c r="J5">
        <f>Sheet2!E6</f>
        <v>397</v>
      </c>
      <c r="K5">
        <f>Sheet2!F6</f>
        <v>545</v>
      </c>
      <c r="L5">
        <f>Sheet2!G6</f>
        <v>646</v>
      </c>
      <c r="M5">
        <f>Sheet2!H6</f>
        <v>860</v>
      </c>
      <c r="N5" s="6">
        <f>Sheet2!I6</f>
        <v>140</v>
      </c>
      <c r="O5">
        <f>Sheet2!J6</f>
        <v>154</v>
      </c>
      <c r="P5">
        <f>Sheet2!K6</f>
        <v>282</v>
      </c>
      <c r="Q5">
        <f>Sheet2!L6</f>
        <v>367</v>
      </c>
      <c r="R5">
        <f>Sheet2!M6</f>
        <v>428</v>
      </c>
      <c r="S5">
        <f>Sheet2!N6</f>
        <v>518</v>
      </c>
      <c r="T5" s="1">
        <f t="shared" si="2"/>
        <v>-27</v>
      </c>
      <c r="U5" s="10">
        <f>2*W5/(B5/(N5-H5))*B5/(N5-H5)</f>
        <v>1.7391304347826088E-3</v>
      </c>
      <c r="V5" s="10">
        <f>2*W5/(B5/(N5-H5))*C5/(O5-I5)</f>
        <v>4.194285286297421E-4</v>
      </c>
      <c r="W5" s="8">
        <f t="shared" ref="W5:W20" si="17">IF(J5&gt;P5,D5/(2*(J5-P5)),D5/(P5-J5))</f>
        <v>8.6956521739130438E-4</v>
      </c>
      <c r="X5" s="8">
        <f t="shared" ref="X5:X20" si="18">IF(K5&gt;Q5,E5/(2*(K5-Q5)),E5/(Q5-K5))</f>
        <v>5.6179775280898881E-4</v>
      </c>
      <c r="Y5" s="8">
        <f t="shared" ref="Y5:Y20" si="19">IF(L5&gt;R5,F5/(2*(L5-R5)),F5/(R5-L5))</f>
        <v>4.5871559633027525E-4</v>
      </c>
      <c r="Z5" s="8">
        <f t="shared" ref="Z5:Z20" si="20">IF(M5&gt;S5,G5/(2*(M5-S5)),G5/(S5-M5))</f>
        <v>2.9239766081871346E-4</v>
      </c>
      <c r="AA5" s="11">
        <f t="shared" si="3"/>
        <v>1</v>
      </c>
      <c r="AB5" s="8">
        <f t="shared" si="4"/>
        <v>0.24117140396210168</v>
      </c>
      <c r="AC5" s="8">
        <f t="shared" si="5"/>
        <v>0.5</v>
      </c>
      <c r="AD5" s="8">
        <f t="shared" si="6"/>
        <v>0.32303370786516855</v>
      </c>
      <c r="AE5" s="8">
        <f t="shared" si="7"/>
        <v>0.26376146788990829</v>
      </c>
      <c r="AF5" s="8">
        <f t="shared" si="8"/>
        <v>0.16812865497076024</v>
      </c>
      <c r="AG5" s="20" t="b">
        <f t="shared" si="9"/>
        <v>0</v>
      </c>
      <c r="AH5" s="19" t="b">
        <f t="shared" si="10"/>
        <v>1</v>
      </c>
      <c r="AI5" s="8" t="b">
        <f t="shared" si="11"/>
        <v>1</v>
      </c>
      <c r="AJ5" s="17">
        <f t="shared" si="12"/>
        <v>2</v>
      </c>
      <c r="AK5" t="s">
        <v>57</v>
      </c>
      <c r="AO5" s="20" t="b">
        <f t="shared" si="13"/>
        <v>0</v>
      </c>
      <c r="AP5" s="20" t="b">
        <f t="shared" si="14"/>
        <v>0</v>
      </c>
      <c r="AQ5" s="20" t="b">
        <f t="shared" si="15"/>
        <v>0</v>
      </c>
      <c r="AR5" s="20" t="b">
        <f t="shared" si="16"/>
        <v>0</v>
      </c>
      <c r="AS5" s="19"/>
    </row>
    <row r="6" spans="1:45" x14ac:dyDescent="0.25">
      <c r="A6" t="s">
        <v>12</v>
      </c>
      <c r="B6" s="6" t="s">
        <v>13</v>
      </c>
      <c r="C6" t="s">
        <v>3</v>
      </c>
      <c r="D6" t="s">
        <v>2</v>
      </c>
      <c r="E6" t="s">
        <v>2</v>
      </c>
      <c r="F6" t="s">
        <v>2</v>
      </c>
      <c r="G6" t="s">
        <v>3</v>
      </c>
      <c r="H6" s="6">
        <f>AVERAGE(Sheet2!C7:C8)</f>
        <v>0</v>
      </c>
      <c r="I6">
        <f>AVERAGE(Sheet2!D7:D8)</f>
        <v>187.5</v>
      </c>
      <c r="J6">
        <f>AVERAGE(Sheet2!E7:E8)</f>
        <v>342.5</v>
      </c>
      <c r="K6">
        <f>AVERAGE(Sheet2!F7:F8)</f>
        <v>417.5</v>
      </c>
      <c r="L6">
        <f>AVERAGE(Sheet2!G7:G8)</f>
        <v>504.5</v>
      </c>
      <c r="M6">
        <f>AVERAGE(Sheet2!H7:H8)</f>
        <v>736.5</v>
      </c>
      <c r="N6" s="6">
        <f>AVERAGE(Sheet2!I7:I8)</f>
        <v>111.5</v>
      </c>
      <c r="O6">
        <f>AVERAGE(Sheet2!J7:J8)</f>
        <v>179.5</v>
      </c>
      <c r="P6">
        <f>AVERAGE(Sheet2!K7:K8)</f>
        <v>257.5</v>
      </c>
      <c r="Q6">
        <f>AVERAGE(Sheet2!L7:L8)</f>
        <v>296.5</v>
      </c>
      <c r="R6">
        <f>AVERAGE(Sheet2!M7:M8)</f>
        <v>347</v>
      </c>
      <c r="S6">
        <f>AVERAGE(Sheet2!N7:N8)</f>
        <v>462.5</v>
      </c>
      <c r="T6">
        <f t="shared" si="2"/>
        <v>8</v>
      </c>
      <c r="U6" s="11">
        <f>2*V6/(B6/(N6-H6))*B6/(N6-H6)</f>
        <v>8.7499999999999994E-2</v>
      </c>
      <c r="V6" s="8">
        <f>IF(I6&gt;O6,C6/(2*(I6-O6)),C6/(O6-I6))</f>
        <v>4.3749999999999997E-2</v>
      </c>
      <c r="W6" s="8">
        <f t="shared" si="17"/>
        <v>4.7058823529411769E-3</v>
      </c>
      <c r="X6" s="8">
        <f t="shared" si="18"/>
        <v>3.3057851239669425E-3</v>
      </c>
      <c r="Y6" s="8">
        <f t="shared" si="19"/>
        <v>2.5396825396825397E-3</v>
      </c>
      <c r="Z6" s="8">
        <f t="shared" si="20"/>
        <v>1.2773722627737226E-3</v>
      </c>
      <c r="AA6" s="11">
        <f t="shared" si="3"/>
        <v>1</v>
      </c>
      <c r="AB6" s="8">
        <f t="shared" si="4"/>
        <v>0.5</v>
      </c>
      <c r="AC6" s="8">
        <f t="shared" si="5"/>
        <v>5.3781512605042027E-2</v>
      </c>
      <c r="AD6" s="8">
        <f t="shared" si="6"/>
        <v>3.7780401416765058E-2</v>
      </c>
      <c r="AE6" s="8">
        <f t="shared" si="7"/>
        <v>2.9024943310657598E-2</v>
      </c>
      <c r="AF6" s="8">
        <f t="shared" si="8"/>
        <v>1.4598540145985403E-2</v>
      </c>
      <c r="AG6" s="19" t="b">
        <f t="shared" si="9"/>
        <v>1</v>
      </c>
      <c r="AH6" s="8" t="b">
        <f t="shared" si="10"/>
        <v>1</v>
      </c>
      <c r="AI6" s="8" t="b">
        <f t="shared" si="11"/>
        <v>1</v>
      </c>
      <c r="AJ6" s="17">
        <f t="shared" si="12"/>
        <v>0</v>
      </c>
      <c r="AO6" s="20" t="b">
        <f t="shared" si="13"/>
        <v>0</v>
      </c>
      <c r="AP6" s="20" t="b">
        <f t="shared" si="14"/>
        <v>0</v>
      </c>
      <c r="AQ6" s="20" t="b">
        <f t="shared" si="15"/>
        <v>0</v>
      </c>
      <c r="AR6" s="20" t="b">
        <f t="shared" si="16"/>
        <v>0</v>
      </c>
      <c r="AS6" s="19"/>
    </row>
    <row r="7" spans="1:45" x14ac:dyDescent="0.25">
      <c r="A7" t="s">
        <v>14</v>
      </c>
      <c r="B7" s="6" t="s">
        <v>15</v>
      </c>
      <c r="C7" t="s">
        <v>16</v>
      </c>
      <c r="D7" t="s">
        <v>2</v>
      </c>
      <c r="E7" t="s">
        <v>2</v>
      </c>
      <c r="F7" t="s">
        <v>2</v>
      </c>
      <c r="G7" t="s">
        <v>3</v>
      </c>
      <c r="H7" s="6">
        <f>AVERAGE(Sheet2!C9:C10)</f>
        <v>0</v>
      </c>
      <c r="I7">
        <f>AVERAGE(Sheet2!D9:D10)</f>
        <v>164</v>
      </c>
      <c r="J7">
        <f>AVERAGE(Sheet2!E9:E10)</f>
        <v>293.5</v>
      </c>
      <c r="K7">
        <f>AVERAGE(Sheet2!F9:F10)</f>
        <v>366.5</v>
      </c>
      <c r="L7">
        <f>AVERAGE(Sheet2!G9:G10)</f>
        <v>462</v>
      </c>
      <c r="M7">
        <f>AVERAGE(Sheet2!H9:H10)</f>
        <v>717.5</v>
      </c>
      <c r="N7" s="6">
        <f>AVERAGE(Sheet2!I9:I10)</f>
        <v>130.5</v>
      </c>
      <c r="O7">
        <f>AVERAGE(Sheet2!J9:J10)</f>
        <v>152.5</v>
      </c>
      <c r="P7">
        <f>AVERAGE(Sheet2!K9:K10)</f>
        <v>224.5</v>
      </c>
      <c r="Q7">
        <f>AVERAGE(Sheet2!L9:L10)</f>
        <v>271.5</v>
      </c>
      <c r="R7">
        <f>AVERAGE(Sheet2!M9:M10)</f>
        <v>336.5</v>
      </c>
      <c r="S7">
        <f>AVERAGE(Sheet2!N9:N10)</f>
        <v>500.5</v>
      </c>
      <c r="T7">
        <f t="shared" si="2"/>
        <v>11.5</v>
      </c>
      <c r="U7" s="11">
        <f>2*V7/(B7/(N7-H7))*B7/(N7-H7)</f>
        <v>4.3478260869565209E-2</v>
      </c>
      <c r="V7" s="8">
        <f>IF(I7&gt;O7,C7/(2*(I7-O7)),C7/(O7-I7))</f>
        <v>2.1739130434782608E-2</v>
      </c>
      <c r="W7" s="8">
        <f t="shared" si="17"/>
        <v>5.7971014492753624E-3</v>
      </c>
      <c r="X7" s="8">
        <f t="shared" si="18"/>
        <v>4.2105263157894736E-3</v>
      </c>
      <c r="Y7" s="8">
        <f t="shared" si="19"/>
        <v>3.1872509960159364E-3</v>
      </c>
      <c r="Z7" s="8">
        <f t="shared" si="20"/>
        <v>1.6129032258064516E-3</v>
      </c>
      <c r="AA7" s="11">
        <f t="shared" si="3"/>
        <v>1</v>
      </c>
      <c r="AB7" s="8">
        <f t="shared" si="4"/>
        <v>0.50000000000000011</v>
      </c>
      <c r="AC7" s="8">
        <f t="shared" si="5"/>
        <v>0.13333333333333336</v>
      </c>
      <c r="AD7" s="8">
        <f t="shared" si="6"/>
        <v>9.684210526315791E-2</v>
      </c>
      <c r="AE7" s="8">
        <f t="shared" si="7"/>
        <v>7.3306772908366555E-2</v>
      </c>
      <c r="AF7" s="8">
        <f t="shared" si="8"/>
        <v>3.7096774193548392E-2</v>
      </c>
      <c r="AG7" s="19" t="b">
        <f t="shared" si="9"/>
        <v>1</v>
      </c>
      <c r="AH7" s="8" t="b">
        <f t="shared" si="10"/>
        <v>1</v>
      </c>
      <c r="AI7" s="8" t="b">
        <f t="shared" si="11"/>
        <v>1</v>
      </c>
      <c r="AJ7" s="17">
        <f t="shared" si="12"/>
        <v>0</v>
      </c>
      <c r="AO7" s="20" t="b">
        <f t="shared" si="13"/>
        <v>0</v>
      </c>
      <c r="AP7" s="20" t="b">
        <f t="shared" si="14"/>
        <v>0</v>
      </c>
      <c r="AQ7" s="20" t="b">
        <f t="shared" si="15"/>
        <v>0</v>
      </c>
      <c r="AR7" s="20" t="b">
        <f t="shared" si="16"/>
        <v>0</v>
      </c>
      <c r="AS7" s="19"/>
    </row>
    <row r="8" spans="1:45" s="12" customFormat="1" x14ac:dyDescent="0.25">
      <c r="A8" s="12" t="s">
        <v>17</v>
      </c>
      <c r="B8" s="13" t="s">
        <v>18</v>
      </c>
      <c r="C8" s="12" t="s">
        <v>7</v>
      </c>
      <c r="D8" s="12" t="s">
        <v>4</v>
      </c>
      <c r="E8" s="12" t="s">
        <v>4</v>
      </c>
      <c r="F8" s="12" t="s">
        <v>3</v>
      </c>
      <c r="G8" s="12" t="s">
        <v>3</v>
      </c>
      <c r="H8" s="13">
        <f>AVERAGE(Sheet2!C11:C12)</f>
        <v>0</v>
      </c>
      <c r="I8" s="12">
        <f>AVERAGE(Sheet2!D11:D12)</f>
        <v>158.5</v>
      </c>
      <c r="J8" s="12">
        <f>AVERAGE(Sheet2!E11:E12)</f>
        <v>366</v>
      </c>
      <c r="K8" s="12">
        <f>AVERAGE(Sheet2!F11:F12)</f>
        <v>480.5</v>
      </c>
      <c r="L8" s="12">
        <f>AVERAGE(Sheet2!G11:G12)</f>
        <v>590.5</v>
      </c>
      <c r="M8" s="12">
        <f>AVERAGE(Sheet2!H11:H12)</f>
        <v>851.5</v>
      </c>
      <c r="N8" s="13">
        <f>AVERAGE(Sheet2!I11:I12)</f>
        <v>69.5</v>
      </c>
      <c r="O8" s="12">
        <f>AVERAGE(Sheet2!J11:J12)</f>
        <v>144.5</v>
      </c>
      <c r="P8" s="12">
        <f>AVERAGE(Sheet2!K11:K12)</f>
        <v>247.5</v>
      </c>
      <c r="Q8" s="12">
        <f>AVERAGE(Sheet2!L11:L12)</f>
        <v>309</v>
      </c>
      <c r="R8" s="12">
        <f>AVERAGE(Sheet2!M11:M12)</f>
        <v>363</v>
      </c>
      <c r="S8" s="12">
        <f>AVERAGE(Sheet2!N11:N12)</f>
        <v>497.5</v>
      </c>
      <c r="T8" s="12">
        <f t="shared" si="2"/>
        <v>14</v>
      </c>
      <c r="U8" s="18">
        <f>2*W8/(B8/(N8-H8))*B8/(N8-H8)</f>
        <v>5.0632911392405073E-3</v>
      </c>
      <c r="V8" s="15">
        <f>IF(I8&gt;O8,C8/(2*(I8-O8)),C8/(O8-I8))</f>
        <v>0</v>
      </c>
      <c r="W8" s="15">
        <f t="shared" si="17"/>
        <v>2.5316455696202532E-3</v>
      </c>
      <c r="X8" s="15">
        <f t="shared" si="18"/>
        <v>1.749271137026239E-3</v>
      </c>
      <c r="Y8" s="15">
        <f t="shared" si="19"/>
        <v>1.5384615384615385E-3</v>
      </c>
      <c r="Z8" s="15">
        <f t="shared" si="20"/>
        <v>9.8870056497175137E-4</v>
      </c>
      <c r="AA8" s="14">
        <f t="shared" si="3"/>
        <v>1</v>
      </c>
      <c r="AB8" s="15">
        <f t="shared" si="4"/>
        <v>0</v>
      </c>
      <c r="AC8" s="15">
        <f t="shared" si="5"/>
        <v>0.49999999999999989</v>
      </c>
      <c r="AD8" s="15">
        <f t="shared" si="6"/>
        <v>0.34548104956268216</v>
      </c>
      <c r="AE8" s="15">
        <f t="shared" si="7"/>
        <v>0.30384615384615377</v>
      </c>
      <c r="AF8" s="15">
        <f t="shared" si="8"/>
        <v>0.19526836158192085</v>
      </c>
      <c r="AG8" s="20" t="b">
        <f t="shared" si="9"/>
        <v>0</v>
      </c>
      <c r="AH8" s="19" t="b">
        <f t="shared" si="10"/>
        <v>1</v>
      </c>
      <c r="AI8" s="8" t="b">
        <f t="shared" si="11"/>
        <v>1</v>
      </c>
      <c r="AJ8" s="17">
        <f t="shared" si="12"/>
        <v>2</v>
      </c>
      <c r="AK8" s="22" t="s">
        <v>58</v>
      </c>
      <c r="AO8" s="20" t="b">
        <f t="shared" si="13"/>
        <v>0</v>
      </c>
      <c r="AP8" s="20" t="b">
        <f t="shared" si="14"/>
        <v>0</v>
      </c>
      <c r="AQ8" s="20" t="b">
        <f t="shared" si="15"/>
        <v>0</v>
      </c>
      <c r="AR8" s="20" t="b">
        <f t="shared" si="16"/>
        <v>0</v>
      </c>
      <c r="AS8" s="19"/>
    </row>
    <row r="9" spans="1:45" x14ac:dyDescent="0.25">
      <c r="A9" t="s">
        <v>19</v>
      </c>
      <c r="B9" s="6" t="s">
        <v>20</v>
      </c>
      <c r="C9" t="s">
        <v>21</v>
      </c>
      <c r="D9" t="s">
        <v>22</v>
      </c>
      <c r="E9" t="s">
        <v>22</v>
      </c>
      <c r="F9" t="s">
        <v>22</v>
      </c>
      <c r="G9" t="s">
        <v>2</v>
      </c>
      <c r="H9" s="6">
        <f>Sheet2!C13</f>
        <v>0</v>
      </c>
      <c r="I9">
        <f>Sheet2!D13</f>
        <v>113</v>
      </c>
      <c r="J9">
        <f>Sheet2!E13</f>
        <v>165</v>
      </c>
      <c r="K9">
        <f>Sheet2!F13</f>
        <v>216</v>
      </c>
      <c r="L9">
        <f>Sheet2!G13</f>
        <v>263</v>
      </c>
      <c r="M9">
        <f>Sheet2!H13</f>
        <v>476</v>
      </c>
      <c r="N9" s="6">
        <f>Sheet2!I13</f>
        <v>1</v>
      </c>
      <c r="O9">
        <f>Sheet2!J13</f>
        <v>101</v>
      </c>
      <c r="P9">
        <f>Sheet2!K13</f>
        <v>145</v>
      </c>
      <c r="Q9">
        <f>Sheet2!L13</f>
        <v>189</v>
      </c>
      <c r="R9">
        <f>Sheet2!M13</f>
        <v>219</v>
      </c>
      <c r="S9">
        <f>Sheet2!N13</f>
        <v>358</v>
      </c>
      <c r="T9">
        <f t="shared" si="2"/>
        <v>12</v>
      </c>
      <c r="U9" s="11">
        <f>2*V9/(B9/(N9-H9))*B9/(N9-H9)</f>
        <v>8.3333333333333329E-2</v>
      </c>
      <c r="V9" s="8">
        <f>IF(I9&gt;O9,C9/(2*(I9-O9)),C9/(O9-I9))</f>
        <v>4.1666666666666664E-2</v>
      </c>
      <c r="W9" s="8">
        <f t="shared" si="17"/>
        <v>2.2499999999999999E-2</v>
      </c>
      <c r="X9" s="8">
        <f t="shared" si="18"/>
        <v>1.6666666666666666E-2</v>
      </c>
      <c r="Y9" s="8">
        <f t="shared" si="19"/>
        <v>1.0227272727272727E-2</v>
      </c>
      <c r="Z9" s="8">
        <f t="shared" si="20"/>
        <v>3.3898305084745766E-3</v>
      </c>
      <c r="AA9" s="11">
        <f t="shared" si="3"/>
        <v>1</v>
      </c>
      <c r="AB9" s="8">
        <f t="shared" si="4"/>
        <v>0.5</v>
      </c>
      <c r="AC9" s="8">
        <f t="shared" si="5"/>
        <v>0.27</v>
      </c>
      <c r="AD9" s="8">
        <f t="shared" si="6"/>
        <v>0.2</v>
      </c>
      <c r="AE9" s="8">
        <f t="shared" si="7"/>
        <v>0.12272727272727273</v>
      </c>
      <c r="AF9" s="8">
        <f t="shared" si="8"/>
        <v>4.0677966101694919E-2</v>
      </c>
      <c r="AG9" s="19" t="b">
        <f t="shared" si="9"/>
        <v>1</v>
      </c>
      <c r="AH9" s="8" t="b">
        <f t="shared" si="10"/>
        <v>1</v>
      </c>
      <c r="AI9" s="8" t="b">
        <f t="shared" si="11"/>
        <v>1</v>
      </c>
      <c r="AJ9" s="17">
        <f t="shared" si="12"/>
        <v>0</v>
      </c>
      <c r="AO9" s="20" t="b">
        <f t="shared" si="13"/>
        <v>0</v>
      </c>
      <c r="AP9" s="20" t="b">
        <f t="shared" si="14"/>
        <v>0</v>
      </c>
      <c r="AQ9" s="20" t="b">
        <f t="shared" si="15"/>
        <v>0</v>
      </c>
      <c r="AR9" s="20" t="b">
        <f t="shared" si="16"/>
        <v>0</v>
      </c>
      <c r="AS9" s="19"/>
    </row>
    <row r="10" spans="1:45" x14ac:dyDescent="0.25">
      <c r="A10" s="21" t="s">
        <v>23</v>
      </c>
      <c r="B10" s="6" t="s">
        <v>24</v>
      </c>
      <c r="C10" t="s">
        <v>4</v>
      </c>
      <c r="D10" t="s">
        <v>25</v>
      </c>
      <c r="E10" t="s">
        <v>22</v>
      </c>
      <c r="F10" t="s">
        <v>2</v>
      </c>
      <c r="G10" t="s">
        <v>2</v>
      </c>
      <c r="H10" s="6">
        <f>AVERAGE(Sheet2!C14:C15)</f>
        <v>0</v>
      </c>
      <c r="I10">
        <f>AVERAGE(Sheet2!D14:D15)</f>
        <v>201</v>
      </c>
      <c r="J10">
        <f>AVERAGE(Sheet2!E14:E15)</f>
        <v>366</v>
      </c>
      <c r="K10">
        <f>AVERAGE(Sheet2!F14:F15)</f>
        <v>462</v>
      </c>
      <c r="L10">
        <f>AVERAGE(Sheet2!G14:G15)</f>
        <v>596.5</v>
      </c>
      <c r="M10">
        <f>AVERAGE(Sheet2!H14:H15)</f>
        <v>803</v>
      </c>
      <c r="N10" s="6">
        <f>AVERAGE(Sheet2!I14:I15)</f>
        <v>66</v>
      </c>
      <c r="O10">
        <f>AVERAGE(Sheet2!J14:J15)</f>
        <v>202.5</v>
      </c>
      <c r="P10">
        <f>AVERAGE(Sheet2!K14:K15)</f>
        <v>310.5</v>
      </c>
      <c r="Q10">
        <f>AVERAGE(Sheet2!L14:L15)</f>
        <v>385</v>
      </c>
      <c r="R10">
        <f>AVERAGE(Sheet2!M14:M15)</f>
        <v>456.5</v>
      </c>
      <c r="S10">
        <f>AVERAGE(Sheet2!N14:N15)</f>
        <v>583.5</v>
      </c>
      <c r="T10" s="1">
        <f t="shared" si="2"/>
        <v>-1.5</v>
      </c>
      <c r="U10" s="9">
        <f>2*W10/(B10/(N10-H10))*B10/(N10-H10)</f>
        <v>7.2072072072072082E-3</v>
      </c>
      <c r="V10" s="9">
        <f>2*W10/(B10/(N10-H10))*C10/(O10-I10)</f>
        <v>5.7657657657657672E-2</v>
      </c>
      <c r="W10" s="7">
        <f t="shared" si="17"/>
        <v>3.6036036036036037E-3</v>
      </c>
      <c r="X10" s="8">
        <f t="shared" si="18"/>
        <v>5.8441558441558444E-3</v>
      </c>
      <c r="Y10" s="8">
        <f t="shared" si="19"/>
        <v>2.8571428571428571E-3</v>
      </c>
      <c r="Z10" s="8">
        <f t="shared" si="20"/>
        <v>1.8223234624145787E-3</v>
      </c>
      <c r="AA10" s="11">
        <f t="shared" si="3"/>
        <v>1</v>
      </c>
      <c r="AB10" s="8">
        <f t="shared" si="4"/>
        <v>8.0000000000000018</v>
      </c>
      <c r="AC10" s="8">
        <f t="shared" si="5"/>
        <v>0.49999999999999994</v>
      </c>
      <c r="AD10" s="8">
        <f t="shared" si="6"/>
        <v>0.81087662337662325</v>
      </c>
      <c r="AE10" s="8">
        <f t="shared" si="7"/>
        <v>0.39642857142857135</v>
      </c>
      <c r="AF10" s="8">
        <f t="shared" si="8"/>
        <v>0.25284738041002275</v>
      </c>
      <c r="AG10" s="20" t="b">
        <f t="shared" si="9"/>
        <v>0</v>
      </c>
      <c r="AH10" s="8" t="b">
        <f t="shared" si="10"/>
        <v>0</v>
      </c>
      <c r="AI10" s="19" t="b">
        <f t="shared" si="11"/>
        <v>1</v>
      </c>
      <c r="AJ10" s="17">
        <f t="shared" si="12"/>
        <v>3</v>
      </c>
      <c r="AK10" s="12" t="s">
        <v>65</v>
      </c>
      <c r="AO10" s="20" t="b">
        <f t="shared" si="13"/>
        <v>0</v>
      </c>
      <c r="AP10" s="20" t="b">
        <f t="shared" si="14"/>
        <v>0</v>
      </c>
      <c r="AQ10" s="20" t="b">
        <f t="shared" si="15"/>
        <v>0</v>
      </c>
      <c r="AR10" s="20" t="b">
        <f t="shared" si="16"/>
        <v>0</v>
      </c>
      <c r="AS10" s="19"/>
    </row>
    <row r="11" spans="1:45" x14ac:dyDescent="0.25">
      <c r="A11" s="21" t="s">
        <v>26</v>
      </c>
      <c r="B11" s="6" t="s">
        <v>27</v>
      </c>
      <c r="C11" t="s">
        <v>28</v>
      </c>
      <c r="D11" t="s">
        <v>25</v>
      </c>
      <c r="E11" t="s">
        <v>16</v>
      </c>
      <c r="F11" t="s">
        <v>25</v>
      </c>
      <c r="G11" t="s">
        <v>16</v>
      </c>
      <c r="H11" s="6">
        <f>Sheet2!C16</f>
        <v>0</v>
      </c>
      <c r="I11">
        <f>Sheet2!D16</f>
        <v>188</v>
      </c>
      <c r="J11">
        <f>Sheet2!E16</f>
        <v>314</v>
      </c>
      <c r="K11">
        <f>Sheet2!F16</f>
        <v>381</v>
      </c>
      <c r="L11">
        <f>Sheet2!G16</f>
        <v>484</v>
      </c>
      <c r="M11">
        <f>Sheet2!H16</f>
        <v>632</v>
      </c>
      <c r="N11" s="6">
        <f>Sheet2!I16</f>
        <v>3</v>
      </c>
      <c r="O11">
        <f>Sheet2!J16</f>
        <v>129</v>
      </c>
      <c r="P11">
        <f>Sheet2!K16</f>
        <v>209</v>
      </c>
      <c r="Q11">
        <f>Sheet2!L16</f>
        <v>251</v>
      </c>
      <c r="R11">
        <f>Sheet2!M16</f>
        <v>299</v>
      </c>
      <c r="S11">
        <f>Sheet2!N16</f>
        <v>375</v>
      </c>
      <c r="T11">
        <f t="shared" si="2"/>
        <v>59</v>
      </c>
      <c r="U11" s="11">
        <f>2*V11/(B11/(N11-H11))*B11/(N11-H11)</f>
        <v>2.7118644067796609E-2</v>
      </c>
      <c r="V11" s="8">
        <f t="shared" ref="V11" si="21">IF(I11&gt;O11,C11/(2*(I11-O11)),C11/(O11-I11))</f>
        <v>1.3559322033898306E-2</v>
      </c>
      <c r="W11" s="8">
        <f t="shared" si="17"/>
        <v>1.9047619047619048E-3</v>
      </c>
      <c r="X11" s="8">
        <f t="shared" si="18"/>
        <v>1.9230769230769232E-3</v>
      </c>
      <c r="Y11" s="8">
        <f t="shared" si="19"/>
        <v>1.0810810810810811E-3</v>
      </c>
      <c r="Z11" s="8">
        <f t="shared" si="20"/>
        <v>9.727626459143969E-4</v>
      </c>
      <c r="AA11" s="11">
        <f t="shared" si="3"/>
        <v>1</v>
      </c>
      <c r="AB11" s="8">
        <f t="shared" si="4"/>
        <v>0.50000000000000011</v>
      </c>
      <c r="AC11" s="8">
        <f t="shared" si="5"/>
        <v>7.0238095238095238E-2</v>
      </c>
      <c r="AD11" s="8">
        <f t="shared" si="6"/>
        <v>7.091346153846155E-2</v>
      </c>
      <c r="AE11" s="8">
        <f t="shared" si="7"/>
        <v>3.9864864864864867E-2</v>
      </c>
      <c r="AF11" s="8">
        <f t="shared" si="8"/>
        <v>3.587062256809339E-2</v>
      </c>
      <c r="AG11" s="20" t="b">
        <f t="shared" si="9"/>
        <v>0</v>
      </c>
      <c r="AH11" s="8" t="b">
        <f t="shared" si="10"/>
        <v>0</v>
      </c>
      <c r="AI11" s="19" t="b">
        <f t="shared" si="11"/>
        <v>1</v>
      </c>
      <c r="AJ11" s="17">
        <f t="shared" si="12"/>
        <v>3</v>
      </c>
      <c r="AK11" s="12" t="s">
        <v>65</v>
      </c>
      <c r="AO11" s="20" t="b">
        <f t="shared" si="13"/>
        <v>0</v>
      </c>
      <c r="AP11" s="20" t="b">
        <f t="shared" si="14"/>
        <v>0</v>
      </c>
      <c r="AQ11" s="20" t="b">
        <f t="shared" si="15"/>
        <v>0</v>
      </c>
      <c r="AR11" s="20" t="b">
        <f t="shared" si="16"/>
        <v>0</v>
      </c>
      <c r="AS11" s="19"/>
    </row>
    <row r="12" spans="1:45" x14ac:dyDescent="0.25">
      <c r="A12" t="s">
        <v>29</v>
      </c>
      <c r="B12" s="6" t="s">
        <v>6</v>
      </c>
      <c r="C12" t="s">
        <v>10</v>
      </c>
      <c r="D12" t="s">
        <v>4</v>
      </c>
      <c r="E12" t="s">
        <v>2</v>
      </c>
      <c r="F12" t="s">
        <v>2</v>
      </c>
      <c r="G12" t="s">
        <v>2</v>
      </c>
      <c r="H12" s="6">
        <f>Sheet2!C17</f>
        <v>0</v>
      </c>
      <c r="I12">
        <f>Sheet2!D17</f>
        <v>189</v>
      </c>
      <c r="J12">
        <f>Sheet2!E17</f>
        <v>400</v>
      </c>
      <c r="K12">
        <f>Sheet2!F17</f>
        <v>505</v>
      </c>
      <c r="L12">
        <f>Sheet2!G17</f>
        <v>617</v>
      </c>
      <c r="M12">
        <f>Sheet2!H17</f>
        <v>867</v>
      </c>
      <c r="N12" s="6">
        <f>Sheet2!I17</f>
        <v>137</v>
      </c>
      <c r="O12">
        <f>Sheet2!J17</f>
        <v>186</v>
      </c>
      <c r="P12">
        <f>Sheet2!K17</f>
        <v>298</v>
      </c>
      <c r="Q12">
        <f>Sheet2!L17</f>
        <v>361</v>
      </c>
      <c r="R12">
        <f>Sheet2!M17</f>
        <v>443</v>
      </c>
      <c r="S12">
        <f>Sheet2!N17</f>
        <v>599</v>
      </c>
      <c r="T12">
        <f t="shared" si="2"/>
        <v>3</v>
      </c>
      <c r="U12" s="11">
        <f>2*V12/(B12/(N12-H12))*B12/(N12-H12)</f>
        <v>6.6666666666666666E-2</v>
      </c>
      <c r="V12" s="8">
        <f>IF(I12&gt;O12,C12/(2*(I12-O12)),C12/(O12-I12))</f>
        <v>3.3333333333333333E-2</v>
      </c>
      <c r="W12" s="8">
        <f t="shared" si="17"/>
        <v>2.9411764705882353E-3</v>
      </c>
      <c r="X12" s="8">
        <f t="shared" si="18"/>
        <v>2.7777777777777779E-3</v>
      </c>
      <c r="Y12" s="8">
        <f t="shared" si="19"/>
        <v>2.2988505747126436E-3</v>
      </c>
      <c r="Z12" s="8">
        <f t="shared" si="20"/>
        <v>1.4925373134328358E-3</v>
      </c>
      <c r="AA12" s="11">
        <f t="shared" si="3"/>
        <v>1</v>
      </c>
      <c r="AB12" s="8">
        <f t="shared" si="4"/>
        <v>0.5</v>
      </c>
      <c r="AC12" s="8">
        <f t="shared" si="5"/>
        <v>4.4117647058823532E-2</v>
      </c>
      <c r="AD12" s="8">
        <f t="shared" si="6"/>
        <v>4.1666666666666671E-2</v>
      </c>
      <c r="AE12" s="8">
        <f t="shared" si="7"/>
        <v>3.4482758620689655E-2</v>
      </c>
      <c r="AF12" s="8">
        <f t="shared" si="8"/>
        <v>2.2388059701492539E-2</v>
      </c>
      <c r="AG12" s="19" t="b">
        <f t="shared" si="9"/>
        <v>1</v>
      </c>
      <c r="AH12" s="8" t="b">
        <f t="shared" si="10"/>
        <v>1</v>
      </c>
      <c r="AI12" s="8" t="b">
        <f t="shared" si="11"/>
        <v>1</v>
      </c>
      <c r="AJ12" s="17">
        <f t="shared" si="12"/>
        <v>0</v>
      </c>
      <c r="AO12" s="20" t="b">
        <f t="shared" si="13"/>
        <v>0</v>
      </c>
      <c r="AP12" s="20" t="b">
        <f t="shared" si="14"/>
        <v>0</v>
      </c>
      <c r="AQ12" s="20" t="b">
        <f t="shared" si="15"/>
        <v>0</v>
      </c>
      <c r="AR12" s="20" t="b">
        <f t="shared" si="16"/>
        <v>0</v>
      </c>
      <c r="AS12" s="19"/>
    </row>
    <row r="13" spans="1:45" x14ac:dyDescent="0.25">
      <c r="A13" t="s">
        <v>30</v>
      </c>
      <c r="B13" s="6" t="s">
        <v>28</v>
      </c>
      <c r="C13" t="s">
        <v>2</v>
      </c>
      <c r="D13" t="s">
        <v>22</v>
      </c>
      <c r="E13" t="s">
        <v>21</v>
      </c>
      <c r="F13" t="s">
        <v>31</v>
      </c>
      <c r="G13" t="s">
        <v>22</v>
      </c>
      <c r="H13" s="6">
        <f>Sheet2!C18</f>
        <v>0</v>
      </c>
      <c r="I13">
        <f>Sheet2!D18</f>
        <v>88</v>
      </c>
      <c r="J13">
        <f>Sheet2!E18</f>
        <v>150</v>
      </c>
      <c r="K13">
        <f>Sheet2!F18</f>
        <v>222</v>
      </c>
      <c r="L13">
        <f>Sheet2!G18</f>
        <v>368</v>
      </c>
      <c r="M13">
        <f>Sheet2!H18</f>
        <v>639</v>
      </c>
      <c r="N13" s="6">
        <f>Sheet2!I18</f>
        <v>25</v>
      </c>
      <c r="O13">
        <f>Sheet2!J18</f>
        <v>77</v>
      </c>
      <c r="P13">
        <f>Sheet2!K18</f>
        <v>128</v>
      </c>
      <c r="Q13">
        <f>Sheet2!L18</f>
        <v>182</v>
      </c>
      <c r="R13">
        <f>Sheet2!M18</f>
        <v>273</v>
      </c>
      <c r="S13">
        <f>Sheet2!N18</f>
        <v>416</v>
      </c>
      <c r="T13">
        <f t="shared" si="2"/>
        <v>11</v>
      </c>
      <c r="U13" s="11">
        <f>2*V13/(B13/(N13-H13))*B13/(N13-H13)</f>
        <v>7.2727272727272738E-2</v>
      </c>
      <c r="V13" s="8">
        <f>IF(I13&gt;O13,C13/(2*(I13-O13)),C13/(O13-I13))</f>
        <v>3.6363636363636369E-2</v>
      </c>
      <c r="W13" s="8">
        <f t="shared" si="17"/>
        <v>2.0454545454545454E-2</v>
      </c>
      <c r="X13" s="8">
        <f t="shared" si="18"/>
        <v>1.2500000000000001E-2</v>
      </c>
      <c r="Y13" s="8">
        <f t="shared" si="19"/>
        <v>5.7894736842105266E-3</v>
      </c>
      <c r="Z13" s="8">
        <f t="shared" si="20"/>
        <v>2.0179372197309418E-3</v>
      </c>
      <c r="AA13" s="11">
        <f t="shared" si="3"/>
        <v>1</v>
      </c>
      <c r="AB13" s="8">
        <f t="shared" si="4"/>
        <v>0.5</v>
      </c>
      <c r="AC13" s="8">
        <f t="shared" si="5"/>
        <v>0.28124999999999994</v>
      </c>
      <c r="AD13" s="8">
        <f t="shared" si="6"/>
        <v>0.17187499999999997</v>
      </c>
      <c r="AE13" s="8">
        <f t="shared" si="7"/>
        <v>7.9605263157894735E-2</v>
      </c>
      <c r="AF13" s="8">
        <f t="shared" si="8"/>
        <v>2.7746636771300445E-2</v>
      </c>
      <c r="AG13" s="19" t="b">
        <f t="shared" si="9"/>
        <v>1</v>
      </c>
      <c r="AH13" s="8" t="b">
        <f t="shared" si="10"/>
        <v>1</v>
      </c>
      <c r="AI13" s="8" t="b">
        <f t="shared" si="11"/>
        <v>1</v>
      </c>
      <c r="AJ13" s="17">
        <f t="shared" si="12"/>
        <v>0</v>
      </c>
      <c r="AL13" t="s">
        <v>55</v>
      </c>
      <c r="AO13" s="20" t="b">
        <f t="shared" si="13"/>
        <v>0</v>
      </c>
      <c r="AP13" s="20" t="b">
        <f t="shared" si="14"/>
        <v>0</v>
      </c>
      <c r="AQ13" s="20" t="b">
        <f t="shared" si="15"/>
        <v>0</v>
      </c>
      <c r="AR13" s="20" t="b">
        <f t="shared" si="16"/>
        <v>0</v>
      </c>
      <c r="AS13" s="19"/>
    </row>
    <row r="14" spans="1:45" x14ac:dyDescent="0.25">
      <c r="A14" t="s">
        <v>32</v>
      </c>
      <c r="B14" s="6" t="s">
        <v>33</v>
      </c>
      <c r="C14" t="s">
        <v>22</v>
      </c>
      <c r="D14" t="s">
        <v>3</v>
      </c>
      <c r="E14" t="s">
        <v>22</v>
      </c>
      <c r="F14" t="s">
        <v>2</v>
      </c>
      <c r="G14" t="s">
        <v>2</v>
      </c>
      <c r="H14" s="6">
        <f>AVERAGE(Sheet2!C19:C20)</f>
        <v>0</v>
      </c>
      <c r="I14">
        <f>AVERAGE(Sheet2!D19:D20)</f>
        <v>149.5</v>
      </c>
      <c r="J14">
        <f>AVERAGE(Sheet2!E19:E20)</f>
        <v>244</v>
      </c>
      <c r="K14">
        <f>AVERAGE(Sheet2!F19:F20)</f>
        <v>331</v>
      </c>
      <c r="L14">
        <f>AVERAGE(Sheet2!G19:G20)</f>
        <v>440.5</v>
      </c>
      <c r="M14">
        <f>AVERAGE(Sheet2!H19:H20)</f>
        <v>647.5</v>
      </c>
      <c r="N14" s="6">
        <f>AVERAGE(Sheet2!I19:I20)</f>
        <v>11.5</v>
      </c>
      <c r="O14">
        <f>AVERAGE(Sheet2!J19:J20)</f>
        <v>138.5</v>
      </c>
      <c r="P14">
        <f>AVERAGE(Sheet2!K19:K20)</f>
        <v>209.5</v>
      </c>
      <c r="Q14">
        <f>AVERAGE(Sheet2!L19:L20)</f>
        <v>274.5</v>
      </c>
      <c r="R14">
        <f>AVERAGE(Sheet2!M19:M20)</f>
        <v>351.5</v>
      </c>
      <c r="S14">
        <f>AVERAGE(Sheet2!N19:N20)</f>
        <v>493.5</v>
      </c>
      <c r="T14">
        <f t="shared" si="2"/>
        <v>11</v>
      </c>
      <c r="U14" s="11">
        <f>2*V14/(B14/(N14-H14))*B14/(N14-H14)</f>
        <v>8.1818181818181818E-2</v>
      </c>
      <c r="V14" s="8">
        <f>IF(I14&gt;O14,C14/(2*(I14-O14)),C14/(O14-I14))</f>
        <v>4.0909090909090909E-2</v>
      </c>
      <c r="W14" s="8">
        <f t="shared" si="17"/>
        <v>1.0144927536231883E-2</v>
      </c>
      <c r="X14" s="8">
        <f t="shared" si="18"/>
        <v>7.9646017699115043E-3</v>
      </c>
      <c r="Y14" s="8">
        <f t="shared" si="19"/>
        <v>4.4943820224719105E-3</v>
      </c>
      <c r="Z14" s="8">
        <f t="shared" si="20"/>
        <v>2.5974025974025974E-3</v>
      </c>
      <c r="AA14" s="11">
        <f t="shared" si="3"/>
        <v>1</v>
      </c>
      <c r="AB14" s="8">
        <f t="shared" si="4"/>
        <v>0.5</v>
      </c>
      <c r="AC14" s="8">
        <f t="shared" si="5"/>
        <v>0.12399355877616747</v>
      </c>
      <c r="AD14" s="8">
        <f t="shared" si="6"/>
        <v>9.7345132743362831E-2</v>
      </c>
      <c r="AE14" s="8">
        <f t="shared" si="7"/>
        <v>5.4931335830212237E-2</v>
      </c>
      <c r="AF14" s="8">
        <f t="shared" si="8"/>
        <v>3.1746031746031744E-2</v>
      </c>
      <c r="AG14" s="19" t="b">
        <f t="shared" si="9"/>
        <v>1</v>
      </c>
      <c r="AH14" s="8" t="b">
        <f t="shared" si="10"/>
        <v>1</v>
      </c>
      <c r="AI14" s="8" t="b">
        <f t="shared" si="11"/>
        <v>1</v>
      </c>
      <c r="AJ14" s="17">
        <f t="shared" si="12"/>
        <v>0</v>
      </c>
      <c r="AO14" s="20" t="b">
        <f t="shared" si="13"/>
        <v>0</v>
      </c>
      <c r="AP14" s="20" t="b">
        <f t="shared" si="14"/>
        <v>0</v>
      </c>
      <c r="AQ14" s="20" t="b">
        <f t="shared" si="15"/>
        <v>0</v>
      </c>
      <c r="AR14" s="20" t="b">
        <f t="shared" si="16"/>
        <v>0</v>
      </c>
      <c r="AS14" s="19"/>
    </row>
    <row r="15" spans="1:45" x14ac:dyDescent="0.25">
      <c r="A15" t="s">
        <v>34</v>
      </c>
      <c r="B15" s="6" t="s">
        <v>35</v>
      </c>
      <c r="C15" t="s">
        <v>10</v>
      </c>
      <c r="D15" t="s">
        <v>2</v>
      </c>
      <c r="E15" t="s">
        <v>21</v>
      </c>
      <c r="F15" t="s">
        <v>21</v>
      </c>
      <c r="G15" t="s">
        <v>22</v>
      </c>
      <c r="H15" s="6">
        <f>AVERAGE(Sheet2!C21:C22)</f>
        <v>0</v>
      </c>
      <c r="I15">
        <f>AVERAGE(Sheet2!D21:D22)</f>
        <v>225</v>
      </c>
      <c r="J15">
        <f>AVERAGE(Sheet2!E21:E22)</f>
        <v>379</v>
      </c>
      <c r="K15">
        <f>AVERAGE(Sheet2!F21:F22)</f>
        <v>492.5</v>
      </c>
      <c r="L15">
        <f>AVERAGE(Sheet2!G21:G22)</f>
        <v>617</v>
      </c>
      <c r="M15">
        <f>AVERAGE(Sheet2!H21:H22)</f>
        <v>908.5</v>
      </c>
      <c r="N15" s="6">
        <f>AVERAGE(Sheet2!I21:I22)</f>
        <v>138.5</v>
      </c>
      <c r="O15">
        <f>AVERAGE(Sheet2!J21:J22)</f>
        <v>198</v>
      </c>
      <c r="P15">
        <f>AVERAGE(Sheet2!K21:K22)</f>
        <v>302.5</v>
      </c>
      <c r="Q15">
        <f>AVERAGE(Sheet2!L21:L22)</f>
        <v>384</v>
      </c>
      <c r="R15">
        <f>AVERAGE(Sheet2!M21:M22)</f>
        <v>474</v>
      </c>
      <c r="S15">
        <f>AVERAGE(Sheet2!N21:N22)</f>
        <v>686.5</v>
      </c>
      <c r="T15">
        <f t="shared" si="2"/>
        <v>27</v>
      </c>
      <c r="U15" s="11">
        <f>2*V15/(B15/(N15-H15))*B15/(N15-H15)</f>
        <v>7.4074074074074077E-3</v>
      </c>
      <c r="V15" s="8">
        <f>IF(I15&gt;O15,C15/(2*(I15-O15)),C15/(O15-I15))</f>
        <v>3.7037037037037038E-3</v>
      </c>
      <c r="W15" s="8">
        <f t="shared" si="17"/>
        <v>5.228758169934641E-3</v>
      </c>
      <c r="X15" s="8">
        <f t="shared" si="18"/>
        <v>4.608294930875576E-3</v>
      </c>
      <c r="Y15" s="8">
        <f t="shared" si="19"/>
        <v>3.4965034965034965E-3</v>
      </c>
      <c r="Z15" s="8">
        <f t="shared" si="20"/>
        <v>2.0270270270270271E-3</v>
      </c>
      <c r="AA15" s="11">
        <f t="shared" si="3"/>
        <v>1</v>
      </c>
      <c r="AB15" s="8">
        <f t="shared" si="4"/>
        <v>0.5</v>
      </c>
      <c r="AC15" s="8">
        <f t="shared" si="5"/>
        <v>0.70588235294117652</v>
      </c>
      <c r="AD15" s="8">
        <f t="shared" si="6"/>
        <v>0.62211981566820274</v>
      </c>
      <c r="AE15" s="8">
        <f t="shared" si="7"/>
        <v>0.47202797202797203</v>
      </c>
      <c r="AF15" s="8">
        <f t="shared" si="8"/>
        <v>0.27364864864864863</v>
      </c>
      <c r="AG15" s="20" t="b">
        <f t="shared" si="9"/>
        <v>0</v>
      </c>
      <c r="AH15" s="19" t="b">
        <f t="shared" si="10"/>
        <v>1</v>
      </c>
      <c r="AI15" s="8" t="b">
        <f t="shared" si="11"/>
        <v>1</v>
      </c>
      <c r="AJ15" s="17">
        <f t="shared" si="12"/>
        <v>2</v>
      </c>
      <c r="AK15" t="s">
        <v>61</v>
      </c>
      <c r="AO15" s="20" t="b">
        <f t="shared" si="13"/>
        <v>0</v>
      </c>
      <c r="AP15" s="20" t="b">
        <f t="shared" si="14"/>
        <v>0</v>
      </c>
      <c r="AQ15" s="20" t="b">
        <f t="shared" si="15"/>
        <v>0</v>
      </c>
      <c r="AR15" s="20" t="b">
        <f t="shared" si="16"/>
        <v>0</v>
      </c>
      <c r="AS15" s="19"/>
    </row>
    <row r="16" spans="1:45" x14ac:dyDescent="0.25">
      <c r="A16" s="21" t="s">
        <v>36</v>
      </c>
      <c r="B16" s="6" t="s">
        <v>37</v>
      </c>
      <c r="C16" t="s">
        <v>7</v>
      </c>
      <c r="D16" t="s">
        <v>10</v>
      </c>
      <c r="E16" t="s">
        <v>4</v>
      </c>
      <c r="F16" t="s">
        <v>16</v>
      </c>
      <c r="G16" t="s">
        <v>4</v>
      </c>
      <c r="H16" s="6">
        <f>Sheet2!C23</f>
        <v>0</v>
      </c>
      <c r="I16">
        <f>Sheet2!D23</f>
        <v>172</v>
      </c>
      <c r="J16">
        <f>Sheet2!E23</f>
        <v>359</v>
      </c>
      <c r="K16">
        <f>Sheet2!F23</f>
        <v>439</v>
      </c>
      <c r="L16">
        <f>Sheet2!G23</f>
        <v>522</v>
      </c>
      <c r="M16">
        <f>Sheet2!H23</f>
        <v>760</v>
      </c>
      <c r="N16" s="6">
        <f>Sheet2!I23</f>
        <v>151</v>
      </c>
      <c r="O16">
        <f>Sheet2!J23</f>
        <v>179</v>
      </c>
      <c r="P16">
        <f>Sheet2!K23</f>
        <v>247</v>
      </c>
      <c r="Q16">
        <f>Sheet2!L23</f>
        <v>293</v>
      </c>
      <c r="R16">
        <f>Sheet2!M23</f>
        <v>345</v>
      </c>
      <c r="S16">
        <f>Sheet2!N23</f>
        <v>478</v>
      </c>
      <c r="T16" s="1">
        <f t="shared" si="2"/>
        <v>-7</v>
      </c>
      <c r="U16" s="10">
        <f>2*W16/(B16/(N16-H16))*B16/(N16-H16)</f>
        <v>1.7857142857142861E-3</v>
      </c>
      <c r="V16" s="10">
        <f>2*W16/(B16/(N16-H16))*C16/(O16-I16)</f>
        <v>0</v>
      </c>
      <c r="W16" s="8">
        <f t="shared" si="17"/>
        <v>8.9285714285714294E-4</v>
      </c>
      <c r="X16" s="8">
        <f t="shared" si="18"/>
        <v>2.054794520547945E-3</v>
      </c>
      <c r="Y16" s="8">
        <f t="shared" si="19"/>
        <v>1.4124293785310734E-3</v>
      </c>
      <c r="Z16" s="8">
        <f t="shared" si="20"/>
        <v>1.0638297872340426E-3</v>
      </c>
      <c r="AA16" s="11">
        <f t="shared" si="3"/>
        <v>1</v>
      </c>
      <c r="AB16" s="8">
        <f t="shared" si="4"/>
        <v>0</v>
      </c>
      <c r="AC16" s="8">
        <f t="shared" si="5"/>
        <v>0.49999999999999994</v>
      </c>
      <c r="AD16" s="8">
        <f t="shared" si="6"/>
        <v>1.150684931506849</v>
      </c>
      <c r="AE16" s="8">
        <f t="shared" si="7"/>
        <v>0.79096045197740095</v>
      </c>
      <c r="AF16" s="8">
        <f t="shared" si="8"/>
        <v>0.59574468085106369</v>
      </c>
      <c r="AG16" s="20" t="b">
        <f t="shared" si="9"/>
        <v>0</v>
      </c>
      <c r="AH16" s="8" t="b">
        <f t="shared" si="10"/>
        <v>0</v>
      </c>
      <c r="AI16" s="19" t="b">
        <f t="shared" si="11"/>
        <v>1</v>
      </c>
      <c r="AJ16" s="17">
        <f t="shared" si="12"/>
        <v>3</v>
      </c>
      <c r="AK16" s="12" t="s">
        <v>66</v>
      </c>
      <c r="AO16" s="20" t="b">
        <f t="shared" si="13"/>
        <v>0</v>
      </c>
      <c r="AP16" s="20" t="b">
        <f t="shared" si="14"/>
        <v>0</v>
      </c>
      <c r="AQ16" s="20" t="b">
        <f t="shared" si="15"/>
        <v>0</v>
      </c>
      <c r="AR16" s="20" t="b">
        <f t="shared" si="16"/>
        <v>0</v>
      </c>
      <c r="AS16" s="19"/>
    </row>
    <row r="17" spans="1:45" s="12" customFormat="1" x14ac:dyDescent="0.25">
      <c r="A17" s="12" t="s">
        <v>38</v>
      </c>
      <c r="B17" s="13" t="s">
        <v>39</v>
      </c>
      <c r="C17" s="12" t="s">
        <v>22</v>
      </c>
      <c r="D17" s="12" t="s">
        <v>21</v>
      </c>
      <c r="E17" s="12" t="s">
        <v>22</v>
      </c>
      <c r="F17" s="12" t="s">
        <v>22</v>
      </c>
      <c r="G17" s="12" t="s">
        <v>22</v>
      </c>
      <c r="H17" s="13">
        <f>Sheet2!C24</f>
        <v>0</v>
      </c>
      <c r="I17" s="12">
        <f>Sheet2!D24</f>
        <v>33</v>
      </c>
      <c r="J17" s="12">
        <f>Sheet2!E24</f>
        <v>56</v>
      </c>
      <c r="K17" s="12">
        <f>Sheet2!F24</f>
        <v>77</v>
      </c>
      <c r="L17" s="12">
        <f>Sheet2!G24</f>
        <v>102</v>
      </c>
      <c r="M17" s="12">
        <f>Sheet2!H24</f>
        <v>152</v>
      </c>
      <c r="N17" s="13">
        <f>Sheet2!I24</f>
        <v>13</v>
      </c>
      <c r="O17" s="16">
        <f>Sheet2!J24+1</f>
        <v>34</v>
      </c>
      <c r="P17" s="12">
        <f>Sheet2!K24</f>
        <v>48</v>
      </c>
      <c r="Q17" s="12">
        <f>Sheet2!L24</f>
        <v>65</v>
      </c>
      <c r="R17" s="12">
        <f>Sheet2!M24</f>
        <v>84</v>
      </c>
      <c r="S17" s="12">
        <f>Sheet2!N24</f>
        <v>120</v>
      </c>
      <c r="T17" s="12">
        <f t="shared" si="2"/>
        <v>-1</v>
      </c>
      <c r="U17" s="14">
        <f>2*V17/(B17/(N17-H17))*B17/(N17-H17)</f>
        <v>1.7999999999999998</v>
      </c>
      <c r="V17" s="15">
        <f>IF(I17&gt;O17,C17/(2*(I17-O17)),C17/(O17-I17))</f>
        <v>0.9</v>
      </c>
      <c r="W17" s="15">
        <f t="shared" si="17"/>
        <v>6.25E-2</v>
      </c>
      <c r="X17" s="15">
        <f t="shared" si="18"/>
        <v>3.7499999999999999E-2</v>
      </c>
      <c r="Y17" s="15">
        <f t="shared" si="19"/>
        <v>2.5000000000000001E-2</v>
      </c>
      <c r="Z17" s="15">
        <f t="shared" si="20"/>
        <v>1.40625E-2</v>
      </c>
      <c r="AA17" s="14">
        <f t="shared" si="3"/>
        <v>1</v>
      </c>
      <c r="AB17" s="15">
        <f t="shared" si="4"/>
        <v>0.50000000000000011</v>
      </c>
      <c r="AC17" s="15">
        <f t="shared" si="5"/>
        <v>3.4722222222222224E-2</v>
      </c>
      <c r="AD17" s="15">
        <f t="shared" si="6"/>
        <v>2.0833333333333336E-2</v>
      </c>
      <c r="AE17" s="15">
        <f t="shared" si="7"/>
        <v>1.3888888888888892E-2</v>
      </c>
      <c r="AF17" s="15">
        <f t="shared" si="8"/>
        <v>7.8125000000000017E-3</v>
      </c>
      <c r="AG17" s="19" t="b">
        <f t="shared" si="9"/>
        <v>1</v>
      </c>
      <c r="AH17" s="8" t="b">
        <f t="shared" si="10"/>
        <v>1</v>
      </c>
      <c r="AI17" s="8" t="b">
        <f t="shared" si="11"/>
        <v>1</v>
      </c>
      <c r="AJ17" s="17">
        <f t="shared" si="12"/>
        <v>0</v>
      </c>
      <c r="AO17" s="20" t="b">
        <f t="shared" si="13"/>
        <v>0</v>
      </c>
      <c r="AP17" s="20" t="b">
        <f t="shared" si="14"/>
        <v>0</v>
      </c>
      <c r="AQ17" s="20" t="b">
        <f t="shared" si="15"/>
        <v>0</v>
      </c>
      <c r="AR17" s="20" t="b">
        <f t="shared" si="16"/>
        <v>0</v>
      </c>
      <c r="AS17" s="19"/>
    </row>
    <row r="18" spans="1:45" x14ac:dyDescent="0.25">
      <c r="A18" t="s">
        <v>40</v>
      </c>
      <c r="B18" s="6" t="s">
        <v>27</v>
      </c>
      <c r="C18" t="s">
        <v>2</v>
      </c>
      <c r="D18" t="s">
        <v>22</v>
      </c>
      <c r="E18" t="s">
        <v>22</v>
      </c>
      <c r="F18" t="s">
        <v>2</v>
      </c>
      <c r="G18" t="s">
        <v>2</v>
      </c>
      <c r="H18" s="6">
        <f>Sheet2!C25</f>
        <v>0</v>
      </c>
      <c r="I18">
        <f>Sheet2!D25</f>
        <v>41</v>
      </c>
      <c r="J18">
        <f>Sheet2!E25</f>
        <v>72</v>
      </c>
      <c r="K18">
        <f>Sheet2!F25</f>
        <v>109</v>
      </c>
      <c r="L18">
        <f>Sheet2!G25</f>
        <v>151</v>
      </c>
      <c r="M18">
        <f>Sheet2!H25</f>
        <v>267</v>
      </c>
      <c r="N18" s="6">
        <f>Sheet2!I25</f>
        <v>16</v>
      </c>
      <c r="O18">
        <f>Sheet2!J25</f>
        <v>44</v>
      </c>
      <c r="P18">
        <f>Sheet2!K25</f>
        <v>64</v>
      </c>
      <c r="Q18">
        <f>Sheet2!L25</f>
        <v>86</v>
      </c>
      <c r="R18">
        <f>Sheet2!M25</f>
        <v>105</v>
      </c>
      <c r="S18">
        <f>Sheet2!N25</f>
        <v>162</v>
      </c>
      <c r="T18" s="1">
        <f t="shared" si="2"/>
        <v>-3</v>
      </c>
      <c r="U18" s="10">
        <f>2*W18/(B18/(N18-H18))*B18/(N18-H18)</f>
        <v>0.11249999999999999</v>
      </c>
      <c r="V18" s="10">
        <f>2*W18/(B18/(N18-H18))*C18/(O18-I18)</f>
        <v>0.19199999999999998</v>
      </c>
      <c r="W18" s="8">
        <f t="shared" si="17"/>
        <v>5.6250000000000001E-2</v>
      </c>
      <c r="X18" s="8">
        <f t="shared" si="18"/>
        <v>1.9565217391304349E-2</v>
      </c>
      <c r="Y18" s="8">
        <f t="shared" si="19"/>
        <v>8.6956521739130436E-3</v>
      </c>
      <c r="Z18" s="8">
        <f t="shared" si="20"/>
        <v>3.8095238095238095E-3</v>
      </c>
      <c r="AA18" s="11">
        <f t="shared" si="3"/>
        <v>1</v>
      </c>
      <c r="AB18" s="8">
        <f t="shared" si="4"/>
        <v>1.7066666666666666</v>
      </c>
      <c r="AC18" s="8">
        <f t="shared" si="5"/>
        <v>0.50000000000000011</v>
      </c>
      <c r="AD18" s="8">
        <f t="shared" si="6"/>
        <v>0.17391304347826089</v>
      </c>
      <c r="AE18" s="8">
        <f t="shared" si="7"/>
        <v>7.7294685990338174E-2</v>
      </c>
      <c r="AF18" s="8">
        <f t="shared" si="8"/>
        <v>3.3862433862433865E-2</v>
      </c>
      <c r="AG18" s="20" t="b">
        <f t="shared" si="9"/>
        <v>0</v>
      </c>
      <c r="AH18" s="19" t="b">
        <f t="shared" si="10"/>
        <v>1</v>
      </c>
      <c r="AI18" s="8" t="b">
        <f t="shared" si="11"/>
        <v>1</v>
      </c>
      <c r="AJ18" s="17">
        <f t="shared" si="12"/>
        <v>2</v>
      </c>
      <c r="AK18" t="s">
        <v>59</v>
      </c>
      <c r="AO18" s="20" t="b">
        <f t="shared" si="13"/>
        <v>0</v>
      </c>
      <c r="AP18" s="20" t="b">
        <f t="shared" si="14"/>
        <v>0</v>
      </c>
      <c r="AQ18" s="20" t="b">
        <f t="shared" si="15"/>
        <v>0</v>
      </c>
      <c r="AR18" s="20" t="b">
        <f t="shared" si="16"/>
        <v>0</v>
      </c>
      <c r="AS18" s="19"/>
    </row>
    <row r="19" spans="1:45" x14ac:dyDescent="0.25">
      <c r="A19" t="s">
        <v>41</v>
      </c>
      <c r="B19" s="6" t="s">
        <v>42</v>
      </c>
      <c r="C19" t="s">
        <v>16</v>
      </c>
      <c r="D19" t="s">
        <v>43</v>
      </c>
      <c r="E19" t="s">
        <v>25</v>
      </c>
      <c r="F19" t="s">
        <v>4</v>
      </c>
      <c r="G19" t="s">
        <v>4</v>
      </c>
      <c r="H19" s="6">
        <f>Sheet2!C26</f>
        <v>0</v>
      </c>
      <c r="I19">
        <f>Sheet2!D26</f>
        <v>36</v>
      </c>
      <c r="J19">
        <f>Sheet2!E26</f>
        <v>71</v>
      </c>
      <c r="K19">
        <f>Sheet2!F26</f>
        <v>102</v>
      </c>
      <c r="L19">
        <f>Sheet2!G26</f>
        <v>141</v>
      </c>
      <c r="M19">
        <f>Sheet2!H26</f>
        <v>238</v>
      </c>
      <c r="N19" s="6">
        <f>Sheet2!I26</f>
        <v>3</v>
      </c>
      <c r="O19">
        <f>Sheet2!J26</f>
        <v>17</v>
      </c>
      <c r="P19">
        <f>Sheet2!K26</f>
        <v>25</v>
      </c>
      <c r="Q19">
        <f>Sheet2!L26</f>
        <v>40</v>
      </c>
      <c r="R19">
        <f>Sheet2!M26</f>
        <v>59</v>
      </c>
      <c r="S19">
        <f>Sheet2!N26</f>
        <v>106</v>
      </c>
      <c r="T19">
        <f t="shared" si="2"/>
        <v>19</v>
      </c>
      <c r="U19" s="11">
        <f>2*V19/(B19/(N19-H19))*B19/(N19-H19)</f>
        <v>2.6315789473684209E-2</v>
      </c>
      <c r="V19" s="8">
        <f>IF(I19&gt;O19,C19/(2*(I19-O19)),C19/(O19-I19))</f>
        <v>1.3157894736842105E-2</v>
      </c>
      <c r="W19" s="8">
        <f t="shared" si="17"/>
        <v>-1.0869565217391304E-3</v>
      </c>
      <c r="X19" s="8">
        <f t="shared" si="18"/>
        <v>3.2258064516129032E-3</v>
      </c>
      <c r="Y19" s="8">
        <f t="shared" si="19"/>
        <v>3.6585365853658534E-3</v>
      </c>
      <c r="Z19" s="8">
        <f t="shared" si="20"/>
        <v>2.2727272727272726E-3</v>
      </c>
      <c r="AA19" s="11">
        <f t="shared" si="3"/>
        <v>1</v>
      </c>
      <c r="AB19" s="8">
        <f t="shared" si="4"/>
        <v>0.5</v>
      </c>
      <c r="AC19" s="8">
        <f t="shared" si="5"/>
        <v>-4.1304347826086961E-2</v>
      </c>
      <c r="AD19" s="8">
        <f t="shared" si="6"/>
        <v>0.12258064516129033</v>
      </c>
      <c r="AE19" s="8">
        <f t="shared" si="7"/>
        <v>0.13902439024390245</v>
      </c>
      <c r="AF19" s="8">
        <f t="shared" si="8"/>
        <v>8.6363636363636365E-2</v>
      </c>
      <c r="AG19" s="20" t="b">
        <f t="shared" si="9"/>
        <v>0</v>
      </c>
      <c r="AH19" s="8" t="b">
        <f t="shared" si="10"/>
        <v>0</v>
      </c>
      <c r="AI19" s="15" t="b">
        <f t="shared" si="11"/>
        <v>0</v>
      </c>
      <c r="AJ19" s="17" t="str">
        <f t="shared" si="12"/>
        <v>x</v>
      </c>
      <c r="AO19" s="20" t="b">
        <f t="shared" si="13"/>
        <v>0</v>
      </c>
      <c r="AP19" s="20" t="b">
        <f t="shared" si="14"/>
        <v>0</v>
      </c>
      <c r="AQ19" s="20" t="b">
        <f t="shared" si="15"/>
        <v>0</v>
      </c>
      <c r="AR19" s="20" t="b">
        <f t="shared" si="16"/>
        <v>0</v>
      </c>
      <c r="AS19" s="19"/>
    </row>
    <row r="20" spans="1:45" x14ac:dyDescent="0.25">
      <c r="A20" t="s">
        <v>44</v>
      </c>
      <c r="B20" s="6" t="s">
        <v>28</v>
      </c>
      <c r="C20" t="s">
        <v>21</v>
      </c>
      <c r="D20" t="s">
        <v>21</v>
      </c>
      <c r="E20" t="s">
        <v>21</v>
      </c>
      <c r="F20" t="s">
        <v>21</v>
      </c>
      <c r="G20" t="s">
        <v>22</v>
      </c>
      <c r="H20" s="6">
        <f>Sheet2!C27</f>
        <v>0</v>
      </c>
      <c r="I20">
        <f>Sheet2!D27</f>
        <v>162</v>
      </c>
      <c r="J20">
        <f>Sheet2!E27</f>
        <v>362</v>
      </c>
      <c r="K20">
        <f>Sheet2!F27</f>
        <v>528</v>
      </c>
      <c r="L20">
        <f>Sheet2!G27</f>
        <v>715</v>
      </c>
      <c r="M20">
        <f>Sheet2!H27</f>
        <v>1194</v>
      </c>
      <c r="N20" s="6">
        <f>Sheet2!I27</f>
        <v>17</v>
      </c>
      <c r="O20">
        <f>Sheet2!J27</f>
        <v>149</v>
      </c>
      <c r="P20">
        <f>Sheet2!K27</f>
        <v>303</v>
      </c>
      <c r="Q20">
        <f>Sheet2!L27</f>
        <v>426</v>
      </c>
      <c r="R20">
        <f>Sheet2!M27</f>
        <v>557</v>
      </c>
      <c r="S20">
        <f>Sheet2!N27</f>
        <v>863</v>
      </c>
      <c r="T20">
        <f t="shared" si="2"/>
        <v>13</v>
      </c>
      <c r="U20" s="11">
        <f>2*V20/(B20/(N20-H20))*B20/(N20-H20)</f>
        <v>7.6923076923076941E-2</v>
      </c>
      <c r="V20" s="8">
        <f>IF(I20&gt;O20,C20/(2*(I20-O20)),C20/(O20-I20))</f>
        <v>3.8461538461538464E-2</v>
      </c>
      <c r="W20" s="8">
        <f t="shared" si="17"/>
        <v>8.4745762711864406E-3</v>
      </c>
      <c r="X20" s="8">
        <f t="shared" si="18"/>
        <v>4.9019607843137254E-3</v>
      </c>
      <c r="Y20" s="8">
        <f t="shared" si="19"/>
        <v>3.1645569620253164E-3</v>
      </c>
      <c r="Z20" s="8">
        <f t="shared" si="20"/>
        <v>1.3595166163141994E-3</v>
      </c>
      <c r="AA20" s="11">
        <f t="shared" si="3"/>
        <v>1</v>
      </c>
      <c r="AB20" s="8">
        <f t="shared" si="4"/>
        <v>0.49999999999999989</v>
      </c>
      <c r="AC20" s="8">
        <f t="shared" si="5"/>
        <v>0.1101694915254237</v>
      </c>
      <c r="AD20" s="8">
        <f t="shared" si="6"/>
        <v>6.3725490196078413E-2</v>
      </c>
      <c r="AE20" s="8">
        <f t="shared" si="7"/>
        <v>4.1139240506329104E-2</v>
      </c>
      <c r="AF20" s="8">
        <f t="shared" si="8"/>
        <v>1.7673716012084589E-2</v>
      </c>
      <c r="AG20" s="19" t="b">
        <f t="shared" si="9"/>
        <v>1</v>
      </c>
      <c r="AH20" s="8" t="b">
        <f t="shared" si="10"/>
        <v>1</v>
      </c>
      <c r="AI20" s="8" t="b">
        <f t="shared" si="11"/>
        <v>1</v>
      </c>
      <c r="AJ20" s="17">
        <f t="shared" si="12"/>
        <v>0</v>
      </c>
      <c r="AO20" s="20" t="b">
        <f t="shared" si="13"/>
        <v>0</v>
      </c>
      <c r="AP20" s="20" t="b">
        <f t="shared" si="14"/>
        <v>0</v>
      </c>
      <c r="AQ20" s="20" t="b">
        <f t="shared" si="15"/>
        <v>0</v>
      </c>
      <c r="AR20" s="20" t="b">
        <f t="shared" si="16"/>
        <v>0</v>
      </c>
      <c r="AS20" s="19"/>
    </row>
    <row r="21" spans="1:45" x14ac:dyDescent="0.25">
      <c r="AR21" s="20"/>
    </row>
    <row r="26" spans="1:45" x14ac:dyDescent="0.25">
      <c r="Y26" s="8"/>
      <c r="Z26" s="8"/>
      <c r="AA26" s="8"/>
      <c r="AB26" s="8"/>
      <c r="AC26" s="8"/>
      <c r="AD26" s="8"/>
    </row>
    <row r="27" spans="1:45" x14ac:dyDescent="0.25">
      <c r="Y27" s="8"/>
      <c r="Z27" s="8"/>
      <c r="AA27" s="8"/>
      <c r="AB27" s="8"/>
      <c r="AC27" s="8"/>
      <c r="AD27" s="8"/>
    </row>
    <row r="28" spans="1:45" x14ac:dyDescent="0.25">
      <c r="X28" s="12"/>
      <c r="Y28" s="8"/>
      <c r="Z28" s="8"/>
      <c r="AA28" s="8"/>
      <c r="AB28" s="8"/>
      <c r="AC28" s="8"/>
      <c r="AD28" s="8"/>
    </row>
    <row r="29" spans="1:45" x14ac:dyDescent="0.25">
      <c r="Y29" s="8"/>
      <c r="Z29" s="8"/>
      <c r="AA29" s="8"/>
      <c r="AB29" s="8"/>
      <c r="AC29" s="8"/>
      <c r="AD29" s="8"/>
    </row>
    <row r="30" spans="1:45" x14ac:dyDescent="0.25">
      <c r="Y30" s="8"/>
      <c r="Z30" s="8"/>
      <c r="AA30" s="8"/>
      <c r="AB30" s="8"/>
      <c r="AC30" s="8"/>
      <c r="AD30" s="8"/>
    </row>
    <row r="31" spans="1:45" x14ac:dyDescent="0.25">
      <c r="Y31" s="8"/>
      <c r="Z31" s="8"/>
      <c r="AA31" s="8"/>
      <c r="AB31" s="8"/>
      <c r="AC31" s="8"/>
      <c r="AD31" s="8"/>
    </row>
    <row r="32" spans="1:45" x14ac:dyDescent="0.25">
      <c r="X32" s="12"/>
      <c r="Y32" s="8"/>
      <c r="Z32" s="8"/>
      <c r="AA32" s="8"/>
      <c r="AB32" s="8"/>
      <c r="AC32" s="8"/>
      <c r="AD32" s="8"/>
    </row>
    <row r="33" spans="23:42" x14ac:dyDescent="0.25">
      <c r="Y33" s="8"/>
      <c r="Z33" s="8"/>
      <c r="AA33" s="8"/>
      <c r="AB33" s="8"/>
      <c r="AC33" s="8"/>
      <c r="AD33" s="8"/>
    </row>
    <row r="34" spans="23:42" x14ac:dyDescent="0.25">
      <c r="Y34" s="8"/>
      <c r="Z34" s="8"/>
      <c r="AA34" s="8"/>
      <c r="AB34" s="8"/>
      <c r="AC34" s="8"/>
      <c r="AD34" s="8"/>
    </row>
    <row r="35" spans="23:42" x14ac:dyDescent="0.25">
      <c r="Y35" s="8"/>
      <c r="Z35" s="8"/>
      <c r="AA35" s="8"/>
      <c r="AB35" s="8"/>
      <c r="AC35" s="8"/>
      <c r="AD35" s="8"/>
    </row>
    <row r="36" spans="23:42" x14ac:dyDescent="0.25">
      <c r="Y36" s="8"/>
      <c r="Z36" s="8"/>
      <c r="AA36" s="8"/>
      <c r="AB36" s="8"/>
      <c r="AC36" s="8"/>
      <c r="AD36" s="8"/>
    </row>
    <row r="37" spans="23:42" x14ac:dyDescent="0.25">
      <c r="Y37" s="8"/>
      <c r="Z37" s="8"/>
      <c r="AA37" s="8"/>
      <c r="AB37" s="8"/>
      <c r="AC37" s="8"/>
      <c r="AD37" s="8"/>
    </row>
    <row r="38" spans="23:42" x14ac:dyDescent="0.25">
      <c r="Y38" s="8"/>
      <c r="Z38" s="8"/>
      <c r="AA38" s="8"/>
      <c r="AB38" s="8"/>
      <c r="AC38" s="8"/>
      <c r="AD38" s="8"/>
    </row>
    <row r="39" spans="23:42" x14ac:dyDescent="0.25">
      <c r="Y39" s="8"/>
      <c r="Z39" s="8"/>
      <c r="AA39" s="8"/>
      <c r="AB39" s="8"/>
      <c r="AC39" s="8"/>
      <c r="AD39" s="8"/>
    </row>
    <row r="40" spans="23:42" x14ac:dyDescent="0.25">
      <c r="Y40" s="8"/>
      <c r="Z40" s="8"/>
      <c r="AA40" s="8"/>
      <c r="AB40" s="8"/>
      <c r="AC40" s="8"/>
      <c r="AD40" s="8"/>
    </row>
    <row r="41" spans="23:42" x14ac:dyDescent="0.25">
      <c r="X41" s="12"/>
      <c r="Y41" s="8"/>
      <c r="Z41" s="8"/>
      <c r="AA41" s="8"/>
      <c r="AB41" s="8"/>
      <c r="AC41" s="8"/>
      <c r="AD41" s="8"/>
    </row>
    <row r="42" spans="23:42" x14ac:dyDescent="0.25">
      <c r="Y42" s="8"/>
      <c r="Z42" s="8"/>
      <c r="AA42" s="8"/>
      <c r="AB42" s="8"/>
      <c r="AC42" s="8"/>
      <c r="AD42" s="8"/>
    </row>
    <row r="43" spans="23:42" x14ac:dyDescent="0.25">
      <c r="Y43" s="8"/>
      <c r="Z43" s="8"/>
      <c r="AA43" s="8"/>
      <c r="AB43" s="8"/>
      <c r="AC43" s="8"/>
      <c r="AD43" s="8"/>
    </row>
    <row r="44" spans="23:42" x14ac:dyDescent="0.25">
      <c r="Y44" s="8"/>
      <c r="Z44" s="8"/>
      <c r="AA44" s="8"/>
      <c r="AB44" s="8"/>
      <c r="AC44" s="8"/>
      <c r="AD44" s="8"/>
    </row>
    <row r="47" spans="23:42" x14ac:dyDescent="0.25">
      <c r="X47" t="s">
        <v>0</v>
      </c>
      <c r="Y47" s="12" t="s">
        <v>5</v>
      </c>
      <c r="Z47" t="s">
        <v>11</v>
      </c>
      <c r="AA47" t="s">
        <v>12</v>
      </c>
      <c r="AB47" t="s">
        <v>14</v>
      </c>
      <c r="AC47" s="12" t="s">
        <v>17</v>
      </c>
      <c r="AD47" t="s">
        <v>19</v>
      </c>
      <c r="AE47" t="s">
        <v>23</v>
      </c>
      <c r="AF47" t="s">
        <v>26</v>
      </c>
      <c r="AG47" t="s">
        <v>29</v>
      </c>
      <c r="AH47" t="s">
        <v>30</v>
      </c>
      <c r="AI47" t="s">
        <v>32</v>
      </c>
      <c r="AK47" t="s">
        <v>34</v>
      </c>
      <c r="AL47" t="s">
        <v>36</v>
      </c>
      <c r="AM47" s="12" t="s">
        <v>38</v>
      </c>
      <c r="AN47" t="s">
        <v>40</v>
      </c>
      <c r="AO47" t="s">
        <v>41</v>
      </c>
      <c r="AP47" t="s">
        <v>44</v>
      </c>
    </row>
    <row r="48" spans="23:42" x14ac:dyDescent="0.25">
      <c r="W48" s="17">
        <v>0</v>
      </c>
      <c r="X48" s="8">
        <v>1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  <c r="AH48" s="8">
        <v>1</v>
      </c>
      <c r="AI48" s="8">
        <v>1</v>
      </c>
      <c r="AJ48" s="8"/>
      <c r="AK48" s="8">
        <v>1</v>
      </c>
      <c r="AL48" s="8">
        <v>1</v>
      </c>
      <c r="AM48" s="8">
        <v>1</v>
      </c>
      <c r="AN48" s="8">
        <v>1</v>
      </c>
      <c r="AO48" s="8">
        <v>1</v>
      </c>
      <c r="AP48" s="8">
        <v>1</v>
      </c>
    </row>
    <row r="49" spans="23:42" x14ac:dyDescent="0.25">
      <c r="W49" s="17">
        <v>1</v>
      </c>
      <c r="X49" s="8">
        <v>0.5</v>
      </c>
      <c r="Y49" s="8">
        <v>0</v>
      </c>
      <c r="Z49" s="8">
        <v>0.84409991386735561</v>
      </c>
      <c r="AA49" s="8">
        <v>0.5</v>
      </c>
      <c r="AB49" s="8">
        <v>0.50000000000000011</v>
      </c>
      <c r="AC49" s="8">
        <v>0</v>
      </c>
      <c r="AD49" s="8">
        <v>0.5</v>
      </c>
      <c r="AE49" s="8">
        <v>21.333333333333336</v>
      </c>
      <c r="AF49" s="8">
        <v>0.50000000000000011</v>
      </c>
      <c r="AG49" s="8">
        <v>0.5</v>
      </c>
      <c r="AH49" s="8">
        <v>0.5</v>
      </c>
      <c r="AI49" s="8">
        <v>0.5</v>
      </c>
      <c r="AJ49" s="8"/>
      <c r="AK49" s="8">
        <v>0.5</v>
      </c>
      <c r="AL49" s="8">
        <v>3.1826697892271665</v>
      </c>
      <c r="AM49" s="8">
        <v>0.50000000000000011</v>
      </c>
      <c r="AN49" s="8">
        <v>1.0666666666666667</v>
      </c>
      <c r="AO49" s="8">
        <v>0.5</v>
      </c>
      <c r="AP49" s="8">
        <v>0.49999999999999989</v>
      </c>
    </row>
    <row r="50" spans="23:42" x14ac:dyDescent="0.25">
      <c r="W50" s="17">
        <v>2</v>
      </c>
      <c r="X50" s="8">
        <v>0.17234848484848483</v>
      </c>
      <c r="Y50" s="8">
        <v>0.50000000000000011</v>
      </c>
      <c r="Z50" s="8">
        <v>0.5</v>
      </c>
      <c r="AA50" s="8">
        <v>5.3781512605042027E-2</v>
      </c>
      <c r="AB50" s="8">
        <v>0.13333333333333336</v>
      </c>
      <c r="AC50" s="8">
        <v>0.49999999999999989</v>
      </c>
      <c r="AD50" s="8">
        <v>0.27</v>
      </c>
      <c r="AE50" s="8">
        <v>0.49999999999999994</v>
      </c>
      <c r="AF50" s="8">
        <v>7.0238095238095238E-2</v>
      </c>
      <c r="AG50" s="8">
        <v>4.4117647058823532E-2</v>
      </c>
      <c r="AH50" s="8">
        <v>0.28124999999999994</v>
      </c>
      <c r="AI50" s="8">
        <v>0.12399355877616747</v>
      </c>
      <c r="AJ50" s="8"/>
      <c r="AK50" s="8">
        <v>0.70588235294117652</v>
      </c>
      <c r="AL50" s="8">
        <v>0.49999999999999994</v>
      </c>
      <c r="AM50" s="8">
        <v>3.4722222222222224E-2</v>
      </c>
      <c r="AN50" s="8">
        <v>0.50000000000000011</v>
      </c>
      <c r="AO50" s="8">
        <v>-4.1304347826086961E-2</v>
      </c>
      <c r="AP50" s="8">
        <v>0.1101694915254237</v>
      </c>
    </row>
    <row r="51" spans="23:42" x14ac:dyDescent="0.25">
      <c r="W51" s="17">
        <v>3</v>
      </c>
      <c r="X51" s="8">
        <v>0.11164122137404581</v>
      </c>
      <c r="Y51" s="8">
        <v>1.022508038585209</v>
      </c>
      <c r="Z51" s="8">
        <v>0.32303370786516855</v>
      </c>
      <c r="AA51" s="8">
        <v>3.7780401416765058E-2</v>
      </c>
      <c r="AB51" s="8">
        <v>9.684210526315791E-2</v>
      </c>
      <c r="AC51" s="8">
        <v>0.34548104956268216</v>
      </c>
      <c r="AD51" s="8">
        <v>0.2</v>
      </c>
      <c r="AE51" s="8">
        <v>0.81087662337662325</v>
      </c>
      <c r="AF51" s="8">
        <v>7.091346153846155E-2</v>
      </c>
      <c r="AG51" s="8">
        <v>4.1666666666666671E-2</v>
      </c>
      <c r="AH51" s="8">
        <v>0.17187499999999997</v>
      </c>
      <c r="AI51" s="8">
        <v>9.7345132743362831E-2</v>
      </c>
      <c r="AJ51" s="8"/>
      <c r="AK51" s="8">
        <v>0.62211981566820274</v>
      </c>
      <c r="AL51" s="8">
        <v>1.150684931506849</v>
      </c>
      <c r="AM51" s="8">
        <v>2.0833333333333336E-2</v>
      </c>
      <c r="AN51" s="8">
        <v>0.17391304347826089</v>
      </c>
      <c r="AO51" s="8">
        <v>0.12258064516129033</v>
      </c>
      <c r="AP51" s="8">
        <v>6.3725490196078413E-2</v>
      </c>
    </row>
    <row r="52" spans="23:42" x14ac:dyDescent="0.25">
      <c r="W52" s="17">
        <v>4</v>
      </c>
      <c r="X52" s="8">
        <v>9.3237704918032779E-2</v>
      </c>
      <c r="Y52" s="8">
        <v>0.50717703349282306</v>
      </c>
      <c r="Z52" s="8">
        <v>0.26376146788990829</v>
      </c>
      <c r="AA52" s="8">
        <v>2.9024943310657598E-2</v>
      </c>
      <c r="AB52" s="8">
        <v>7.3306772908366555E-2</v>
      </c>
      <c r="AC52" s="8">
        <v>0.30384615384615377</v>
      </c>
      <c r="AD52" s="8">
        <v>0.12272727272727273</v>
      </c>
      <c r="AE52" s="8">
        <v>0.39642857142857135</v>
      </c>
      <c r="AF52" s="8">
        <v>3.9864864864864867E-2</v>
      </c>
      <c r="AG52" s="8">
        <v>3.4482758620689655E-2</v>
      </c>
      <c r="AH52" s="8">
        <v>7.9605263157894735E-2</v>
      </c>
      <c r="AI52" s="8">
        <v>5.4931335830212237E-2</v>
      </c>
      <c r="AJ52" s="8"/>
      <c r="AK52" s="8">
        <v>0.47202797202797203</v>
      </c>
      <c r="AL52" s="8">
        <v>0.79096045197740095</v>
      </c>
      <c r="AM52" s="8">
        <v>1.3888888888888892E-2</v>
      </c>
      <c r="AN52" s="8">
        <v>7.7294685990338174E-2</v>
      </c>
      <c r="AO52" s="8">
        <v>0.13902439024390245</v>
      </c>
      <c r="AP52" s="8">
        <v>4.1139240506329104E-2</v>
      </c>
    </row>
    <row r="53" spans="23:42" x14ac:dyDescent="0.25">
      <c r="W53" s="17">
        <v>5</v>
      </c>
      <c r="X53" s="8">
        <v>5.4687499999999993E-2</v>
      </c>
      <c r="Y53" s="8">
        <v>0.49074074074074076</v>
      </c>
      <c r="Z53" s="8">
        <v>0.16812865497076024</v>
      </c>
      <c r="AA53" s="8">
        <v>1.4598540145985403E-2</v>
      </c>
      <c r="AB53" s="8">
        <v>3.7096774193548392E-2</v>
      </c>
      <c r="AC53" s="8">
        <v>0.19526836158192085</v>
      </c>
      <c r="AD53" s="8">
        <v>4.0677966101694919E-2</v>
      </c>
      <c r="AE53" s="8">
        <v>0.25284738041002275</v>
      </c>
      <c r="AF53" s="8">
        <v>3.587062256809339E-2</v>
      </c>
      <c r="AG53" s="8">
        <v>2.2388059701492539E-2</v>
      </c>
      <c r="AH53" s="8">
        <v>2.7746636771300445E-2</v>
      </c>
      <c r="AI53" s="8">
        <v>3.1746031746031744E-2</v>
      </c>
      <c r="AJ53" s="8"/>
      <c r="AK53" s="8">
        <v>0.27364864864864863</v>
      </c>
      <c r="AL53" s="8">
        <v>0.59574468085106369</v>
      </c>
      <c r="AM53" s="8">
        <v>7.8125000000000017E-3</v>
      </c>
      <c r="AN53" s="8">
        <v>3.3862433862433865E-2</v>
      </c>
      <c r="AO53" s="8">
        <v>8.6363636363636365E-2</v>
      </c>
      <c r="AP53" s="8">
        <v>1.7673716012084589E-2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workbookViewId="0">
      <selection activeCell="E21" sqref="E21"/>
    </sheetView>
  </sheetViews>
  <sheetFormatPr defaultRowHeight="15" x14ac:dyDescent="0.25"/>
  <sheetData>
    <row r="1" spans="1:14" x14ac:dyDescent="0.25">
      <c r="A1" t="s">
        <v>48</v>
      </c>
      <c r="I1" t="s">
        <v>50</v>
      </c>
    </row>
    <row r="2" spans="1:14" x14ac:dyDescent="0.25">
      <c r="A2" t="s">
        <v>46</v>
      </c>
      <c r="B2" t="s">
        <v>47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0</v>
      </c>
      <c r="J2">
        <v>1</v>
      </c>
      <c r="K2">
        <v>2</v>
      </c>
      <c r="L2">
        <v>3</v>
      </c>
      <c r="M2">
        <v>4</v>
      </c>
      <c r="N2">
        <v>5</v>
      </c>
    </row>
    <row r="3" spans="1:14" x14ac:dyDescent="0.25">
      <c r="A3" t="s">
        <v>0</v>
      </c>
      <c r="B3">
        <v>98</v>
      </c>
      <c r="C3">
        <v>0</v>
      </c>
      <c r="D3">
        <v>222</v>
      </c>
      <c r="E3">
        <v>376</v>
      </c>
      <c r="F3">
        <v>452</v>
      </c>
      <c r="G3">
        <v>577</v>
      </c>
      <c r="H3">
        <v>845</v>
      </c>
      <c r="I3">
        <v>61</v>
      </c>
      <c r="J3">
        <v>183</v>
      </c>
      <c r="K3">
        <v>277</v>
      </c>
      <c r="L3">
        <v>321</v>
      </c>
      <c r="M3">
        <v>394</v>
      </c>
      <c r="N3">
        <v>533</v>
      </c>
    </row>
    <row r="4" spans="1:14" x14ac:dyDescent="0.25">
      <c r="A4" s="1" t="s">
        <v>5</v>
      </c>
      <c r="B4" s="1">
        <v>98</v>
      </c>
      <c r="C4">
        <v>0</v>
      </c>
      <c r="D4">
        <v>203</v>
      </c>
      <c r="E4">
        <v>347</v>
      </c>
      <c r="F4">
        <v>436</v>
      </c>
      <c r="G4">
        <v>532</v>
      </c>
      <c r="H4">
        <v>737</v>
      </c>
      <c r="I4">
        <v>96</v>
      </c>
      <c r="J4">
        <v>181</v>
      </c>
      <c r="K4">
        <v>243</v>
      </c>
      <c r="L4">
        <v>286</v>
      </c>
      <c r="M4">
        <v>333</v>
      </c>
      <c r="N4">
        <v>435</v>
      </c>
    </row>
    <row r="5" spans="1:14" x14ac:dyDescent="0.25">
      <c r="A5" s="1" t="s">
        <v>5</v>
      </c>
      <c r="B5" s="1">
        <v>1</v>
      </c>
      <c r="C5">
        <v>0</v>
      </c>
      <c r="D5">
        <v>238</v>
      </c>
      <c r="E5">
        <v>392</v>
      </c>
      <c r="F5">
        <v>502</v>
      </c>
      <c r="G5">
        <v>613</v>
      </c>
      <c r="H5">
        <v>856</v>
      </c>
      <c r="I5">
        <v>138</v>
      </c>
      <c r="J5">
        <v>214</v>
      </c>
      <c r="K5">
        <v>284</v>
      </c>
      <c r="L5">
        <v>341</v>
      </c>
      <c r="M5">
        <v>394</v>
      </c>
      <c r="N5">
        <v>510</v>
      </c>
    </row>
    <row r="6" spans="1:14" x14ac:dyDescent="0.25">
      <c r="A6" t="s">
        <v>11</v>
      </c>
      <c r="B6">
        <v>95</v>
      </c>
      <c r="C6">
        <v>0</v>
      </c>
      <c r="D6">
        <v>127</v>
      </c>
      <c r="E6">
        <v>397</v>
      </c>
      <c r="F6">
        <v>545</v>
      </c>
      <c r="G6">
        <v>646</v>
      </c>
      <c r="H6">
        <v>860</v>
      </c>
      <c r="I6">
        <v>140</v>
      </c>
      <c r="J6">
        <v>154</v>
      </c>
      <c r="K6">
        <v>282</v>
      </c>
      <c r="L6">
        <v>367</v>
      </c>
      <c r="M6">
        <v>428</v>
      </c>
      <c r="N6">
        <v>518</v>
      </c>
    </row>
    <row r="7" spans="1:14" x14ac:dyDescent="0.25">
      <c r="A7" s="1" t="s">
        <v>12</v>
      </c>
      <c r="B7" s="1">
        <v>98</v>
      </c>
      <c r="C7">
        <v>0</v>
      </c>
      <c r="D7">
        <v>190</v>
      </c>
      <c r="E7">
        <v>329</v>
      </c>
      <c r="F7">
        <v>398</v>
      </c>
      <c r="G7">
        <v>481</v>
      </c>
      <c r="H7">
        <v>704</v>
      </c>
      <c r="I7">
        <v>110</v>
      </c>
      <c r="J7">
        <v>178</v>
      </c>
      <c r="K7">
        <v>242</v>
      </c>
      <c r="L7">
        <v>279</v>
      </c>
      <c r="M7">
        <v>326</v>
      </c>
      <c r="N7">
        <v>434</v>
      </c>
    </row>
    <row r="8" spans="1:14" x14ac:dyDescent="0.25">
      <c r="A8" s="1" t="s">
        <v>12</v>
      </c>
      <c r="B8" s="1">
        <v>1</v>
      </c>
      <c r="C8">
        <v>0</v>
      </c>
      <c r="D8">
        <v>185</v>
      </c>
      <c r="E8">
        <v>356</v>
      </c>
      <c r="F8">
        <v>437</v>
      </c>
      <c r="G8">
        <v>528</v>
      </c>
      <c r="H8">
        <v>769</v>
      </c>
      <c r="I8">
        <v>113</v>
      </c>
      <c r="J8">
        <v>181</v>
      </c>
      <c r="K8">
        <v>273</v>
      </c>
      <c r="L8">
        <v>314</v>
      </c>
      <c r="M8">
        <v>368</v>
      </c>
      <c r="N8">
        <v>491</v>
      </c>
    </row>
    <row r="9" spans="1:14" x14ac:dyDescent="0.25">
      <c r="A9" s="2" t="s">
        <v>14</v>
      </c>
      <c r="B9" s="2">
        <v>95</v>
      </c>
      <c r="C9">
        <v>0</v>
      </c>
      <c r="D9">
        <v>139</v>
      </c>
      <c r="E9">
        <v>286</v>
      </c>
      <c r="F9">
        <v>360</v>
      </c>
      <c r="G9">
        <v>457</v>
      </c>
      <c r="H9">
        <v>732</v>
      </c>
      <c r="I9">
        <v>110</v>
      </c>
      <c r="J9">
        <v>134</v>
      </c>
      <c r="K9">
        <v>217</v>
      </c>
      <c r="L9">
        <v>267</v>
      </c>
      <c r="M9">
        <v>335</v>
      </c>
      <c r="N9">
        <v>519</v>
      </c>
    </row>
    <row r="10" spans="1:14" x14ac:dyDescent="0.25">
      <c r="A10" s="2" t="s">
        <v>14</v>
      </c>
      <c r="B10" s="2">
        <v>1</v>
      </c>
      <c r="C10">
        <v>0</v>
      </c>
      <c r="D10">
        <v>189</v>
      </c>
      <c r="E10">
        <v>301</v>
      </c>
      <c r="F10">
        <v>373</v>
      </c>
      <c r="G10">
        <v>467</v>
      </c>
      <c r="H10">
        <v>703</v>
      </c>
      <c r="I10">
        <v>151</v>
      </c>
      <c r="J10">
        <v>171</v>
      </c>
      <c r="K10">
        <v>232</v>
      </c>
      <c r="L10">
        <v>276</v>
      </c>
      <c r="M10">
        <v>338</v>
      </c>
      <c r="N10">
        <v>482</v>
      </c>
    </row>
    <row r="11" spans="1:14" x14ac:dyDescent="0.25">
      <c r="A11" s="3" t="s">
        <v>17</v>
      </c>
      <c r="B11" s="3">
        <v>98</v>
      </c>
      <c r="C11">
        <v>0</v>
      </c>
      <c r="D11">
        <v>172</v>
      </c>
      <c r="E11">
        <v>373</v>
      </c>
      <c r="F11">
        <v>471</v>
      </c>
      <c r="G11">
        <v>576</v>
      </c>
      <c r="H11">
        <v>814</v>
      </c>
      <c r="I11">
        <v>59</v>
      </c>
      <c r="J11">
        <v>148</v>
      </c>
      <c r="K11">
        <v>245</v>
      </c>
      <c r="L11">
        <v>298</v>
      </c>
      <c r="M11">
        <v>345</v>
      </c>
      <c r="N11">
        <v>475</v>
      </c>
    </row>
    <row r="12" spans="1:14" x14ac:dyDescent="0.25">
      <c r="A12" s="3" t="s">
        <v>17</v>
      </c>
      <c r="B12" s="3">
        <v>1</v>
      </c>
      <c r="C12">
        <v>0</v>
      </c>
      <c r="D12">
        <v>145</v>
      </c>
      <c r="E12">
        <v>359</v>
      </c>
      <c r="F12">
        <v>490</v>
      </c>
      <c r="G12">
        <v>605</v>
      </c>
      <c r="H12">
        <v>889</v>
      </c>
      <c r="I12">
        <v>80</v>
      </c>
      <c r="J12">
        <v>141</v>
      </c>
      <c r="K12">
        <v>250</v>
      </c>
      <c r="L12">
        <v>320</v>
      </c>
      <c r="M12">
        <v>381</v>
      </c>
      <c r="N12">
        <v>520</v>
      </c>
    </row>
    <row r="13" spans="1:14" x14ac:dyDescent="0.25">
      <c r="A13" t="s">
        <v>19</v>
      </c>
      <c r="B13">
        <v>95</v>
      </c>
      <c r="C13">
        <v>0</v>
      </c>
      <c r="D13">
        <v>113</v>
      </c>
      <c r="E13">
        <v>165</v>
      </c>
      <c r="F13">
        <v>216</v>
      </c>
      <c r="G13">
        <v>263</v>
      </c>
      <c r="H13">
        <v>476</v>
      </c>
      <c r="I13">
        <v>1</v>
      </c>
      <c r="J13">
        <v>101</v>
      </c>
      <c r="K13">
        <v>145</v>
      </c>
      <c r="L13">
        <v>189</v>
      </c>
      <c r="M13">
        <v>219</v>
      </c>
      <c r="N13">
        <v>358</v>
      </c>
    </row>
    <row r="14" spans="1:14" x14ac:dyDescent="0.25">
      <c r="A14" s="4" t="s">
        <v>23</v>
      </c>
      <c r="B14" s="4">
        <v>95</v>
      </c>
      <c r="C14">
        <v>0</v>
      </c>
      <c r="D14">
        <v>215</v>
      </c>
      <c r="E14">
        <v>371</v>
      </c>
      <c r="F14">
        <v>470</v>
      </c>
      <c r="G14">
        <v>542</v>
      </c>
      <c r="H14">
        <v>724</v>
      </c>
      <c r="I14">
        <v>67</v>
      </c>
      <c r="J14">
        <v>199</v>
      </c>
      <c r="K14">
        <v>287</v>
      </c>
      <c r="L14">
        <v>337</v>
      </c>
      <c r="M14">
        <v>374</v>
      </c>
      <c r="N14">
        <v>478</v>
      </c>
    </row>
    <row r="15" spans="1:14" x14ac:dyDescent="0.25">
      <c r="A15" s="4" t="s">
        <v>23</v>
      </c>
      <c r="B15" s="4">
        <v>0</v>
      </c>
      <c r="C15">
        <v>0</v>
      </c>
      <c r="D15">
        <v>187</v>
      </c>
      <c r="E15">
        <v>361</v>
      </c>
      <c r="F15">
        <v>454</v>
      </c>
      <c r="G15">
        <v>651</v>
      </c>
      <c r="H15">
        <v>882</v>
      </c>
      <c r="I15">
        <v>65</v>
      </c>
      <c r="J15">
        <v>206</v>
      </c>
      <c r="K15">
        <v>334</v>
      </c>
      <c r="L15">
        <v>433</v>
      </c>
      <c r="M15">
        <v>539</v>
      </c>
      <c r="N15">
        <v>689</v>
      </c>
    </row>
    <row r="16" spans="1:14" x14ac:dyDescent="0.25">
      <c r="A16" t="s">
        <v>26</v>
      </c>
      <c r="B16">
        <v>95</v>
      </c>
      <c r="C16">
        <v>0</v>
      </c>
      <c r="D16">
        <v>188</v>
      </c>
      <c r="E16">
        <v>314</v>
      </c>
      <c r="F16">
        <v>381</v>
      </c>
      <c r="G16">
        <v>484</v>
      </c>
      <c r="H16">
        <v>632</v>
      </c>
      <c r="I16">
        <v>3</v>
      </c>
      <c r="J16">
        <v>129</v>
      </c>
      <c r="K16">
        <v>209</v>
      </c>
      <c r="L16">
        <v>251</v>
      </c>
      <c r="M16">
        <v>299</v>
      </c>
      <c r="N16">
        <v>375</v>
      </c>
    </row>
    <row r="17" spans="1:14" x14ac:dyDescent="0.25">
      <c r="A17" t="s">
        <v>29</v>
      </c>
      <c r="B17">
        <v>0</v>
      </c>
      <c r="C17">
        <v>0</v>
      </c>
      <c r="D17">
        <v>189</v>
      </c>
      <c r="E17">
        <v>400</v>
      </c>
      <c r="F17">
        <v>505</v>
      </c>
      <c r="G17">
        <v>617</v>
      </c>
      <c r="H17">
        <v>867</v>
      </c>
      <c r="I17">
        <v>137</v>
      </c>
      <c r="J17">
        <v>186</v>
      </c>
      <c r="K17">
        <v>298</v>
      </c>
      <c r="L17">
        <v>361</v>
      </c>
      <c r="M17">
        <v>443</v>
      </c>
      <c r="N17">
        <v>599</v>
      </c>
    </row>
    <row r="18" spans="1:14" x14ac:dyDescent="0.25">
      <c r="A18" t="s">
        <v>30</v>
      </c>
      <c r="B18">
        <v>1</v>
      </c>
      <c r="C18">
        <v>0</v>
      </c>
      <c r="D18">
        <v>88</v>
      </c>
      <c r="E18">
        <v>150</v>
      </c>
      <c r="F18">
        <v>222</v>
      </c>
      <c r="G18">
        <v>368</v>
      </c>
      <c r="H18">
        <v>639</v>
      </c>
      <c r="I18">
        <v>25</v>
      </c>
      <c r="J18">
        <v>77</v>
      </c>
      <c r="K18">
        <v>128</v>
      </c>
      <c r="L18">
        <v>182</v>
      </c>
      <c r="M18">
        <v>273</v>
      </c>
      <c r="N18">
        <v>416</v>
      </c>
    </row>
    <row r="19" spans="1:14" x14ac:dyDescent="0.25">
      <c r="A19" s="2" t="s">
        <v>32</v>
      </c>
      <c r="B19" s="2">
        <v>96</v>
      </c>
      <c r="C19">
        <v>0</v>
      </c>
      <c r="D19">
        <v>134</v>
      </c>
      <c r="E19">
        <v>238</v>
      </c>
      <c r="F19">
        <v>327</v>
      </c>
      <c r="G19">
        <v>458</v>
      </c>
      <c r="H19">
        <v>649</v>
      </c>
      <c r="I19">
        <v>17</v>
      </c>
      <c r="J19">
        <v>126</v>
      </c>
      <c r="K19">
        <v>204</v>
      </c>
      <c r="L19">
        <v>268</v>
      </c>
      <c r="M19">
        <v>364</v>
      </c>
      <c r="N19">
        <v>496</v>
      </c>
    </row>
    <row r="20" spans="1:14" x14ac:dyDescent="0.25">
      <c r="A20" s="2" t="s">
        <v>32</v>
      </c>
      <c r="B20" s="2">
        <v>1</v>
      </c>
      <c r="C20">
        <v>0</v>
      </c>
      <c r="D20">
        <v>165</v>
      </c>
      <c r="E20">
        <v>250</v>
      </c>
      <c r="F20">
        <v>335</v>
      </c>
      <c r="G20">
        <v>423</v>
      </c>
      <c r="H20">
        <v>646</v>
      </c>
      <c r="I20">
        <v>6</v>
      </c>
      <c r="J20">
        <v>151</v>
      </c>
      <c r="K20">
        <v>215</v>
      </c>
      <c r="L20">
        <v>281</v>
      </c>
      <c r="M20">
        <v>339</v>
      </c>
      <c r="N20">
        <v>491</v>
      </c>
    </row>
    <row r="21" spans="1:14" x14ac:dyDescent="0.25">
      <c r="A21" s="5" t="s">
        <v>34</v>
      </c>
      <c r="B21" s="5">
        <v>95</v>
      </c>
      <c r="C21">
        <v>0</v>
      </c>
      <c r="D21">
        <v>221</v>
      </c>
      <c r="E21">
        <v>361</v>
      </c>
      <c r="F21">
        <v>463</v>
      </c>
      <c r="G21">
        <v>573</v>
      </c>
      <c r="H21">
        <v>818</v>
      </c>
      <c r="I21">
        <v>133</v>
      </c>
      <c r="J21">
        <v>191</v>
      </c>
      <c r="K21">
        <v>289</v>
      </c>
      <c r="L21">
        <v>362</v>
      </c>
      <c r="M21">
        <v>441</v>
      </c>
      <c r="N21">
        <v>622</v>
      </c>
    </row>
    <row r="22" spans="1:14" x14ac:dyDescent="0.25">
      <c r="A22" s="5" t="s">
        <v>34</v>
      </c>
      <c r="B22" s="5">
        <v>1</v>
      </c>
      <c r="C22">
        <v>0</v>
      </c>
      <c r="D22">
        <v>229</v>
      </c>
      <c r="E22">
        <v>397</v>
      </c>
      <c r="F22">
        <v>522</v>
      </c>
      <c r="G22">
        <v>661</v>
      </c>
      <c r="H22">
        <v>999</v>
      </c>
      <c r="I22">
        <v>144</v>
      </c>
      <c r="J22">
        <v>205</v>
      </c>
      <c r="K22">
        <v>316</v>
      </c>
      <c r="L22">
        <v>406</v>
      </c>
      <c r="M22">
        <v>507</v>
      </c>
      <c r="N22">
        <v>751</v>
      </c>
    </row>
    <row r="23" spans="1:14" x14ac:dyDescent="0.25">
      <c r="A23" t="s">
        <v>36</v>
      </c>
      <c r="B23">
        <v>1</v>
      </c>
      <c r="C23">
        <v>0</v>
      </c>
      <c r="D23">
        <v>172</v>
      </c>
      <c r="E23">
        <v>359</v>
      </c>
      <c r="F23">
        <v>439</v>
      </c>
      <c r="G23">
        <v>522</v>
      </c>
      <c r="H23">
        <v>760</v>
      </c>
      <c r="I23">
        <v>151</v>
      </c>
      <c r="J23">
        <v>179</v>
      </c>
      <c r="K23">
        <v>247</v>
      </c>
      <c r="L23">
        <v>293</v>
      </c>
      <c r="M23">
        <v>345</v>
      </c>
      <c r="N23">
        <v>478</v>
      </c>
    </row>
    <row r="24" spans="1:14" x14ac:dyDescent="0.25">
      <c r="A24" t="s">
        <v>38</v>
      </c>
      <c r="B24">
        <v>5</v>
      </c>
      <c r="C24">
        <v>0</v>
      </c>
      <c r="D24">
        <v>33</v>
      </c>
      <c r="E24">
        <v>56</v>
      </c>
      <c r="F24">
        <v>77</v>
      </c>
      <c r="G24">
        <v>102</v>
      </c>
      <c r="H24">
        <v>152</v>
      </c>
      <c r="I24">
        <v>13</v>
      </c>
      <c r="J24">
        <v>33</v>
      </c>
      <c r="K24">
        <v>48</v>
      </c>
      <c r="L24">
        <v>65</v>
      </c>
      <c r="M24">
        <v>84</v>
      </c>
      <c r="N24">
        <v>120</v>
      </c>
    </row>
    <row r="25" spans="1:14" x14ac:dyDescent="0.25">
      <c r="A25" t="s">
        <v>40</v>
      </c>
      <c r="B25">
        <v>5</v>
      </c>
      <c r="C25">
        <v>0</v>
      </c>
      <c r="D25">
        <v>41</v>
      </c>
      <c r="E25">
        <v>72</v>
      </c>
      <c r="F25">
        <v>109</v>
      </c>
      <c r="G25">
        <v>151</v>
      </c>
      <c r="H25">
        <v>267</v>
      </c>
      <c r="I25">
        <v>16</v>
      </c>
      <c r="J25">
        <v>44</v>
      </c>
      <c r="K25">
        <v>64</v>
      </c>
      <c r="L25">
        <v>86</v>
      </c>
      <c r="M25">
        <v>105</v>
      </c>
      <c r="N25">
        <v>162</v>
      </c>
    </row>
    <row r="26" spans="1:14" x14ac:dyDescent="0.25">
      <c r="A26" t="s">
        <v>41</v>
      </c>
      <c r="B26">
        <v>5</v>
      </c>
      <c r="C26">
        <v>0</v>
      </c>
      <c r="D26">
        <v>36</v>
      </c>
      <c r="E26">
        <v>71</v>
      </c>
      <c r="F26">
        <v>102</v>
      </c>
      <c r="G26">
        <v>141</v>
      </c>
      <c r="H26">
        <v>238</v>
      </c>
      <c r="I26">
        <v>3</v>
      </c>
      <c r="J26">
        <v>17</v>
      </c>
      <c r="K26">
        <v>25</v>
      </c>
      <c r="L26">
        <v>40</v>
      </c>
      <c r="M26">
        <v>59</v>
      </c>
      <c r="N26">
        <v>106</v>
      </c>
    </row>
    <row r="27" spans="1:14" x14ac:dyDescent="0.25">
      <c r="A27" t="s">
        <v>44</v>
      </c>
      <c r="B27">
        <v>6</v>
      </c>
      <c r="C27">
        <v>0</v>
      </c>
      <c r="D27">
        <v>162</v>
      </c>
      <c r="E27">
        <v>362</v>
      </c>
      <c r="F27">
        <v>528</v>
      </c>
      <c r="G27">
        <v>715</v>
      </c>
      <c r="H27">
        <v>1194</v>
      </c>
      <c r="I27">
        <v>17</v>
      </c>
      <c r="J27">
        <v>149</v>
      </c>
      <c r="K27">
        <v>303</v>
      </c>
      <c r="L27">
        <v>426</v>
      </c>
      <c r="M27">
        <v>557</v>
      </c>
      <c r="N27">
        <v>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Davud Rostam-Afschur</cp:lastModifiedBy>
  <dcterms:created xsi:type="dcterms:W3CDTF">2021-11-16T09:20:25Z</dcterms:created>
  <dcterms:modified xsi:type="dcterms:W3CDTF">2023-12-12T11:34:42Z</dcterms:modified>
</cp:coreProperties>
</file>