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un/Desktop/Metis/MVP Project/"/>
    </mc:Choice>
  </mc:AlternateContent>
  <xr:revisionPtr revIDLastSave="0" documentId="13_ncr:1_{16758A7F-C8FC-F940-946E-3D194AD998E9}" xr6:coauthVersionLast="47" xr6:coauthVersionMax="47" xr10:uidLastSave="{00000000-0000-0000-0000-000000000000}"/>
  <bookViews>
    <workbookView xWindow="160" yWindow="460" windowWidth="28040" windowHeight="16600" activeTab="4" xr2:uid="{1D907737-09C8-F443-AC71-8E1C985620F6}"/>
  </bookViews>
  <sheets>
    <sheet name="Sheet1" sheetId="1" r:id="rId1"/>
    <sheet name="2021 Data" sheetId="2" r:id="rId2"/>
    <sheet name="Sheet3" sheetId="3" r:id="rId3"/>
    <sheet name="Sheet5" sheetId="5" r:id="rId4"/>
    <sheet name="Sheet4" sheetId="4" r:id="rId5"/>
  </sheet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E4" i="4"/>
  <c r="E3" i="4"/>
  <c r="E2" i="4"/>
  <c r="F17" i="5"/>
  <c r="E17" i="5"/>
  <c r="D17" i="5"/>
  <c r="F16" i="5"/>
  <c r="C17" i="5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0" i="1"/>
  <c r="N19" i="1"/>
  <c r="N18" i="1"/>
  <c r="N17" i="1"/>
  <c r="N16" i="1"/>
  <c r="N15" i="1"/>
  <c r="N14" i="1"/>
  <c r="N13" i="1"/>
  <c r="N12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<sst xmlns="http://schemas.openxmlformats.org/spreadsheetml/2006/main" count="306" uniqueCount="77">
  <si>
    <t>STATION</t>
  </si>
  <si>
    <t>ENTRIES</t>
  </si>
  <si>
    <t>EXITS</t>
  </si>
  <si>
    <t>PREV_ENTRIES</t>
  </si>
  <si>
    <t>PREV_EXITS</t>
  </si>
  <si>
    <t>DAILY_ENTRIES</t>
  </si>
  <si>
    <t>DAILY_EXITS</t>
  </si>
  <si>
    <t>TOTAL_DAILY_FT</t>
  </si>
  <si>
    <t>34 ST-PENN STA</t>
  </si>
  <si>
    <t>GRD CNTRL-42 ST</t>
  </si>
  <si>
    <t>34 ST-HERALD SQ</t>
  </si>
  <si>
    <t>14 ST-UNION SQ</t>
  </si>
  <si>
    <t>23 ST</t>
  </si>
  <si>
    <t>TIMES SQ-42 ST</t>
  </si>
  <si>
    <t>28 ST</t>
  </si>
  <si>
    <t>W 4 ST-WASH SQ</t>
  </si>
  <si>
    <t>42 ST-BRYANT PK</t>
  </si>
  <si>
    <t>33 ST</t>
  </si>
  <si>
    <t>DELANCEY/ESSEX</t>
  </si>
  <si>
    <t>1 AV</t>
  </si>
  <si>
    <t>9TH STREET</t>
  </si>
  <si>
    <t>ASTOR PL</t>
  </si>
  <si>
    <t>CHRISTOPHER ST</t>
  </si>
  <si>
    <t>34 ST-HUDSON YD</t>
  </si>
  <si>
    <t>EAST BROADWAY</t>
  </si>
  <si>
    <t>3 AV</t>
  </si>
  <si>
    <t>Neighborhood</t>
  </si>
  <si>
    <t>East Village</t>
  </si>
  <si>
    <t>West Village</t>
  </si>
  <si>
    <t>KoreaTown</t>
  </si>
  <si>
    <t>LowerEastSide</t>
  </si>
  <si>
    <t>NEIGHBORHOOD</t>
  </si>
  <si>
    <t>FlatIron</t>
  </si>
  <si>
    <t>Tourist</t>
  </si>
  <si>
    <t>College</t>
  </si>
  <si>
    <t>Gramarcy</t>
  </si>
  <si>
    <t>Murray Hill</t>
  </si>
  <si>
    <t>Hudson</t>
  </si>
  <si>
    <t xml:space="preserve"> Pizza Competitors</t>
  </si>
  <si>
    <t>2 Late night competitors</t>
  </si>
  <si>
    <t>2 Bros Pizza, Ray's Pizza</t>
  </si>
  <si>
    <t>Artichoke, Old Fashion Pizzeria</t>
  </si>
  <si>
    <t>Champion Pizza, 99c Pizza</t>
  </si>
  <si>
    <t>None opens that noon-5am</t>
  </si>
  <si>
    <t>Ribalta (1.5 av, 2 st away), Old Fashion Pizzeria</t>
  </si>
  <si>
    <t>3 competitors</t>
  </si>
  <si>
    <t>Little Italy's Pizza, Champion Pizza, and Ribalta</t>
  </si>
  <si>
    <t>Bleeker Street Pizza, 99c Pizza</t>
  </si>
  <si>
    <t>Not in Manhattan</t>
  </si>
  <si>
    <t>4HR_ENTRIES</t>
  </si>
  <si>
    <t>4HR_EXITS</t>
  </si>
  <si>
    <t>TOTAL_4HR_FT</t>
  </si>
  <si>
    <t>FT_8HRS</t>
  </si>
  <si>
    <t>FT_HOURLY</t>
  </si>
  <si>
    <t>14 ST</t>
  </si>
  <si>
    <t>Champion's pizza, Bravo's Pizza, Unregular Pizza, La Mia Pizzzeria</t>
  </si>
  <si>
    <t>Slice Joint, Williamsburg Pizza, Champion's Pizza</t>
  </si>
  <si>
    <t>Lower East Side Pizza, Scarr's Pizza, New Madison Street Pizza</t>
  </si>
  <si>
    <t>Competitors</t>
  </si>
  <si>
    <t>2 Bro's, Ray's Pizza, &amp;Pizza, Pizza Mercato</t>
  </si>
  <si>
    <t>99 Cent Pizza, Old Fashion Pizza, Bravo Pizza</t>
  </si>
  <si>
    <t>Artichoke, Luzzo's, Motorino, Sauce Pizzerira</t>
  </si>
  <si>
    <t>Little Italy Pizza, Patty's Pizza, Bravo</t>
  </si>
  <si>
    <t>FT_Hourly 2016</t>
  </si>
  <si>
    <t>FT_Hourly 2019</t>
  </si>
  <si>
    <t>50 ST</t>
  </si>
  <si>
    <t>Hell's Kitchen</t>
  </si>
  <si>
    <t>NoMad / Rose Hill</t>
  </si>
  <si>
    <t>Lower East Side</t>
  </si>
  <si>
    <t>HOUSTON ST</t>
  </si>
  <si>
    <t>BOWERY</t>
  </si>
  <si>
    <t>Row Labels</t>
  </si>
  <si>
    <t>Grand Total</t>
  </si>
  <si>
    <t>Sum of Foot_Traffic/8pm-4am</t>
  </si>
  <si>
    <t>15 weeks 8 hours / day</t>
  </si>
  <si>
    <t>Daily Foot_Traffic (8pm-4am)</t>
  </si>
  <si>
    <t xml:space="preserve">Avg Daily Foot Traffic / Competitor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</si>
</sst>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 applyFill="1" applyBorder="1"/>
    <xf numFmtId="173" fontId="3" fillId="0" borderId="0" xfId="0" applyNumberFormat="1" applyFont="1"/>
    <xf numFmtId="17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3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left"/>
    </xf>
    <xf numFmtId="3" fontId="3" fillId="2" borderId="0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8.81835509259" createdVersion="7" refreshedVersion="7" minRefreshableVersion="3" recordCount="14" xr:uid="{E7461B2C-A2C0-C443-8C98-B53F8F7CFBA6}">
  <cacheSource type="worksheet">
    <worksheetSource ref="B1:K15" sheet="Sheet4"/>
  </cacheSource>
  <cacheFields count="10">
    <cacheField name="STATION" numFmtId="0">
      <sharedItems count="14">
        <s v="1 AV"/>
        <s v="ASTOR PL"/>
        <s v="3 AV"/>
        <s v="50 ST"/>
        <s v="34 ST-HUDSON YD"/>
        <s v="DELANCEY/ESSEX"/>
        <s v="EAST BROADWAY"/>
        <s v="BOWERY"/>
        <s v="33 ST"/>
        <s v="28 ST"/>
        <s v="14 ST"/>
        <s v="W 4 ST-WASH SQ"/>
        <s v="CHRISTOPHER ST"/>
        <s v="HOUSTON ST"/>
      </sharedItems>
    </cacheField>
    <cacheField name="ENTRIES" numFmtId="0">
      <sharedItems containsSemiMixedTypes="0" containsString="0" containsNumber="1" containsInteger="1" minValue="3524969849" maxValue="797055730811" count="14">
        <n v="295765968532"/>
        <n v="7398348351"/>
        <n v="5373951844"/>
        <n v="105640085591"/>
        <n v="4187142745"/>
        <n v="15563285177"/>
        <n v="32057408990"/>
        <n v="3524969849"/>
        <n v="322463677443"/>
        <n v="270205523565"/>
        <n v="797055730811"/>
        <n v="52255286591"/>
        <n v="8628766333"/>
        <n v="8180506281"/>
      </sharedItems>
    </cacheField>
    <cacheField name="EXITS" numFmtId="0">
      <sharedItems containsSemiMixedTypes="0" containsString="0" containsNumber="1" containsInteger="1" minValue="3433574843" maxValue="596217143171"/>
    </cacheField>
    <cacheField name="PREV_ENTRIES" numFmtId="11">
      <sharedItems containsSemiMixedTypes="0" containsString="0" containsNumber="1" containsInteger="1" minValue="3524853000" maxValue="797054800000"/>
    </cacheField>
    <cacheField name="PREV_EXITS" numFmtId="11">
      <sharedItems containsSemiMixedTypes="0" containsString="0" containsNumber="1" containsInteger="1" minValue="3433449000" maxValue="596216700000"/>
    </cacheField>
    <cacheField name="4HR_ENTRIES" numFmtId="3">
      <sharedItems containsSemiMixedTypes="0" containsString="0" containsNumber="1" containsInteger="1" minValue="104889" maxValue="1052413"/>
    </cacheField>
    <cacheField name="4HR_EXITS" numFmtId="3">
      <sharedItems containsSemiMixedTypes="0" containsString="0" containsNumber="1" containsInteger="1" minValue="49280" maxValue="486052"/>
    </cacheField>
    <cacheField name="TOTAL_4HR_FT" numFmtId="3">
      <sharedItems containsSemiMixedTypes="0" containsString="0" containsNumber="1" containsInteger="1" minValue="157709" maxValue="1538465"/>
    </cacheField>
    <cacheField name="Foot_Traffic/8pm-4am" numFmtId="3">
      <sharedItems containsSemiMixedTypes="0" containsString="0" containsNumber="1" containsInteger="1" minValue="157709" maxValue="1538465" count="14">
        <n v="434238"/>
        <n v="422323"/>
        <n v="157709"/>
        <n v="1331732"/>
        <n v="432228"/>
        <n v="723751"/>
        <n v="287590"/>
        <n v="167316"/>
        <n v="380206"/>
        <n v="776301"/>
        <n v="1538465"/>
        <n v="1326031"/>
        <n v="393169"/>
        <n v="170559"/>
      </sharedItems>
    </cacheField>
    <cacheField name="Neighborh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06301661189"/>
    <n v="295765700000"/>
    <n v="306301400000"/>
    <n v="222938"/>
    <n v="211300"/>
    <n v="434238"/>
    <x v="0"/>
    <s v="East Village"/>
  </r>
  <r>
    <x v="1"/>
    <x v="1"/>
    <n v="6883047422"/>
    <n v="7398066000"/>
    <n v="6882908000"/>
    <n v="282516"/>
    <n v="139807"/>
    <n v="422323"/>
    <x v="1"/>
    <s v="East Village"/>
  </r>
  <r>
    <x v="2"/>
    <x v="2"/>
    <n v="5682546561"/>
    <n v="5373847000"/>
    <n v="5682494000"/>
    <n v="104889"/>
    <n v="52820"/>
    <n v="157709"/>
    <x v="2"/>
    <s v="East Village"/>
  </r>
  <r>
    <x v="3"/>
    <x v="3"/>
    <n v="99374385212"/>
    <n v="105639200000"/>
    <n v="99373950000"/>
    <n v="898372"/>
    <n v="433360"/>
    <n v="1331732"/>
    <x v="3"/>
    <s v="Hell's Kitchen"/>
  </r>
  <r>
    <x v="4"/>
    <x v="4"/>
    <n v="3433574843"/>
    <n v="4186836000"/>
    <n v="3433449000"/>
    <n v="306719"/>
    <n v="125509"/>
    <n v="432228"/>
    <x v="4"/>
    <s v="Hell's Kitchen"/>
  </r>
  <r>
    <x v="5"/>
    <x v="5"/>
    <n v="13377242617"/>
    <n v="15562830000"/>
    <n v="13376980000"/>
    <n v="458649"/>
    <n v="265102"/>
    <n v="723751"/>
    <x v="5"/>
    <s v="Lower East Side"/>
  </r>
  <r>
    <x v="6"/>
    <x v="6"/>
    <n v="9252258145"/>
    <n v="32057240000"/>
    <n v="9252135000"/>
    <n v="164512"/>
    <n v="123078"/>
    <n v="287590"/>
    <x v="6"/>
    <s v="Lower East Side"/>
  </r>
  <r>
    <x v="7"/>
    <x v="7"/>
    <n v="3484563142"/>
    <n v="3524853000"/>
    <n v="3484513000"/>
    <n v="116909"/>
    <n v="50407"/>
    <n v="167316"/>
    <x v="7"/>
    <s v="Lower East Side"/>
  </r>
  <r>
    <x v="8"/>
    <x v="8"/>
    <n v="347085445364"/>
    <n v="322463500000"/>
    <n v="347085300000"/>
    <n v="242821"/>
    <n v="137385"/>
    <n v="380206"/>
    <x v="8"/>
    <s v="Murray Hill"/>
  </r>
  <r>
    <x v="9"/>
    <x v="9"/>
    <n v="341581933633"/>
    <n v="270205000000"/>
    <n v="341581700000"/>
    <n v="494816"/>
    <n v="281485"/>
    <n v="776301"/>
    <x v="9"/>
    <s v="NoMad / Rose Hill"/>
  </r>
  <r>
    <x v="10"/>
    <x v="10"/>
    <n v="596217143171"/>
    <n v="797054800000"/>
    <n v="596216700000"/>
    <n v="1052413"/>
    <n v="486052"/>
    <n v="1538465"/>
    <x v="10"/>
    <s v="West Village"/>
  </r>
  <r>
    <x v="11"/>
    <x v="11"/>
    <n v="25082319633"/>
    <n v="52254330000"/>
    <n v="25081950000"/>
    <n v="957543"/>
    <n v="368488"/>
    <n v="1326031"/>
    <x v="11"/>
    <s v="West Village"/>
  </r>
  <r>
    <x v="12"/>
    <x v="12"/>
    <n v="4481889913"/>
    <n v="8628516000"/>
    <n v="4481747000"/>
    <n v="250421"/>
    <n v="142748"/>
    <n v="393169"/>
    <x v="12"/>
    <s v="West Village"/>
  </r>
  <r>
    <x v="13"/>
    <x v="13"/>
    <n v="9467643985"/>
    <n v="8180385000"/>
    <n v="9467595000"/>
    <n v="121279"/>
    <n v="49280"/>
    <n v="170559"/>
    <x v="13"/>
    <s v="West Vill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66F98-960D-E643-91F5-0AE782B5F84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/>
  <pivotFields count="10">
    <pivotField axis="axisRow" showAll="0">
      <items count="15">
        <item x="0"/>
        <item x="10"/>
        <item x="9"/>
        <item x="2"/>
        <item x="8"/>
        <item x="4"/>
        <item x="3"/>
        <item x="1"/>
        <item x="7"/>
        <item x="12"/>
        <item x="5"/>
        <item x="6"/>
        <item x="13"/>
        <item x="11"/>
        <item t="default"/>
      </items>
    </pivotField>
    <pivotField showAll="0">
      <items count="15">
        <item x="7"/>
        <item x="4"/>
        <item x="2"/>
        <item x="1"/>
        <item x="13"/>
        <item x="12"/>
        <item x="5"/>
        <item x="6"/>
        <item x="11"/>
        <item x="3"/>
        <item x="9"/>
        <item x="0"/>
        <item x="8"/>
        <item x="10"/>
        <item t="default"/>
      </items>
    </pivotField>
    <pivotField showAll="0"/>
    <pivotField numFmtId="11" showAll="0"/>
    <pivotField numFmtId="11" showAll="0"/>
    <pivotField numFmtId="3" showAll="0"/>
    <pivotField numFmtId="3" showAll="0"/>
    <pivotField numFmtId="3" showAll="0"/>
    <pivotField dataField="1" numFmtId="3" showAll="0">
      <items count="15">
        <item x="2"/>
        <item x="7"/>
        <item x="13"/>
        <item x="6"/>
        <item x="8"/>
        <item x="12"/>
        <item x="1"/>
        <item x="4"/>
        <item x="0"/>
        <item x="5"/>
        <item x="9"/>
        <item x="11"/>
        <item x="3"/>
        <item x="10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Foot_Traffic/8pm-4am" fld="8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5269-03A2-F141-A4A6-D84FF62D8D07}">
  <dimension ref="A2:AA21"/>
  <sheetViews>
    <sheetView topLeftCell="J1" workbookViewId="0">
      <selection activeCell="N2" sqref="N2:Z20"/>
    </sheetView>
  </sheetViews>
  <sheetFormatPr baseColWidth="10" defaultRowHeight="16" x14ac:dyDescent="0.2"/>
  <cols>
    <col min="2" max="2" width="15.6640625" bestFit="1" customWidth="1"/>
    <col min="3" max="3" width="19.33203125" bestFit="1" customWidth="1"/>
    <col min="4" max="6" width="0" hidden="1" customWidth="1"/>
    <col min="7" max="7" width="17.1640625" hidden="1" customWidth="1"/>
    <col min="8" max="8" width="14" hidden="1" customWidth="1"/>
    <col min="9" max="9" width="18" hidden="1" customWidth="1"/>
    <col min="10" max="10" width="18" bestFit="1" customWidth="1"/>
    <col min="11" max="11" width="25" customWidth="1"/>
    <col min="12" max="13" width="38.1640625" customWidth="1"/>
    <col min="16" max="16" width="19.33203125" bestFit="1" customWidth="1"/>
    <col min="17" max="22" width="10.83203125" hidden="1" customWidth="1"/>
    <col min="23" max="23" width="0" hidden="1" customWidth="1"/>
    <col min="24" max="25" width="13.33203125" bestFit="1" customWidth="1"/>
  </cols>
  <sheetData>
    <row r="2" spans="1:27" x14ac:dyDescent="0.2">
      <c r="B2" s="5" t="s">
        <v>31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6" t="s">
        <v>38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</row>
    <row r="3" spans="1:27" x14ac:dyDescent="0.2">
      <c r="A3" s="2" t="s">
        <v>19</v>
      </c>
      <c r="B3" s="1" t="s">
        <v>27</v>
      </c>
      <c r="C3" s="2" t="s">
        <v>19</v>
      </c>
      <c r="D3" s="3">
        <v>141344400</v>
      </c>
      <c r="E3" s="3">
        <v>146661100</v>
      </c>
      <c r="F3" s="3">
        <v>141344100</v>
      </c>
      <c r="G3" s="3">
        <v>146660900</v>
      </c>
      <c r="H3" s="2">
        <v>224.004796</v>
      </c>
      <c r="I3" s="2">
        <v>202.36211</v>
      </c>
      <c r="J3" s="2">
        <v>426.36690599999997</v>
      </c>
      <c r="K3" t="s">
        <v>39</v>
      </c>
      <c r="L3" t="s">
        <v>41</v>
      </c>
      <c r="N3" t="str">
        <f>VLOOKUP(P3,$A$3:$B$20,2,0)</f>
        <v>East Village</v>
      </c>
      <c r="O3" s="1">
        <v>0</v>
      </c>
      <c r="P3" s="2" t="s">
        <v>19</v>
      </c>
      <c r="Q3" s="3">
        <v>141344400</v>
      </c>
      <c r="R3" s="3">
        <v>146661100</v>
      </c>
      <c r="S3" s="3">
        <v>141344100</v>
      </c>
      <c r="T3" s="3">
        <v>146660900</v>
      </c>
      <c r="U3" s="2">
        <v>224.004796</v>
      </c>
      <c r="V3" s="2">
        <v>202.36211</v>
      </c>
      <c r="W3" s="2">
        <v>426.36690599999997</v>
      </c>
      <c r="X3" s="7">
        <v>852.73381300000005</v>
      </c>
      <c r="Y3" s="7">
        <v>106.59172700000001</v>
      </c>
      <c r="Z3" t="s">
        <v>39</v>
      </c>
      <c r="AA3" t="s">
        <v>41</v>
      </c>
    </row>
    <row r="4" spans="1:27" x14ac:dyDescent="0.2">
      <c r="A4" s="2" t="s">
        <v>20</v>
      </c>
      <c r="B4" s="1" t="s">
        <v>28</v>
      </c>
      <c r="C4" s="2" t="s">
        <v>20</v>
      </c>
      <c r="D4" s="3">
        <v>876128</v>
      </c>
      <c r="E4" s="3">
        <v>340029</v>
      </c>
      <c r="F4" s="3">
        <v>875736</v>
      </c>
      <c r="G4" s="3">
        <v>340002</v>
      </c>
      <c r="H4" s="2">
        <v>392</v>
      </c>
      <c r="I4" s="2">
        <v>27</v>
      </c>
      <c r="J4" s="2">
        <v>419</v>
      </c>
      <c r="K4" t="s">
        <v>48</v>
      </c>
      <c r="N4" t="str">
        <f t="shared" ref="N4:N20" si="0">VLOOKUP(P4,$A$3:$B$20,2,0)</f>
        <v>College</v>
      </c>
      <c r="O4" s="1">
        <v>1</v>
      </c>
      <c r="P4" s="2" t="s">
        <v>11</v>
      </c>
      <c r="Q4" s="3">
        <v>32487970</v>
      </c>
      <c r="R4" s="3">
        <v>9878816</v>
      </c>
      <c r="S4" s="3">
        <v>32502760</v>
      </c>
      <c r="T4" s="3">
        <v>9878814</v>
      </c>
      <c r="U4" s="2">
        <v>203.778943</v>
      </c>
      <c r="V4" s="2">
        <v>150.513903</v>
      </c>
      <c r="W4" s="2">
        <v>354.292846</v>
      </c>
      <c r="X4" s="7">
        <v>708.58569299999999</v>
      </c>
      <c r="Y4" s="7">
        <v>88.573211999999998</v>
      </c>
      <c r="Z4" t="s">
        <v>45</v>
      </c>
      <c r="AA4" t="s">
        <v>46</v>
      </c>
    </row>
    <row r="5" spans="1:27" x14ac:dyDescent="0.2">
      <c r="A5" s="2" t="s">
        <v>11</v>
      </c>
      <c r="B5" s="1" t="s">
        <v>34</v>
      </c>
      <c r="C5" s="2" t="s">
        <v>11</v>
      </c>
      <c r="D5" s="3">
        <v>32487970</v>
      </c>
      <c r="E5" s="3">
        <v>9878816</v>
      </c>
      <c r="F5" s="3">
        <v>32502760</v>
      </c>
      <c r="G5" s="3">
        <v>9878814</v>
      </c>
      <c r="H5" s="2">
        <v>203.778943</v>
      </c>
      <c r="I5" s="2">
        <v>150.513903</v>
      </c>
      <c r="J5" s="2">
        <v>354.292846</v>
      </c>
      <c r="K5" t="s">
        <v>45</v>
      </c>
      <c r="L5" t="s">
        <v>46</v>
      </c>
      <c r="N5" t="str">
        <f t="shared" si="0"/>
        <v>Tourist</v>
      </c>
      <c r="O5" s="1">
        <v>2</v>
      </c>
      <c r="P5" s="2" t="s">
        <v>13</v>
      </c>
      <c r="Q5" s="3">
        <v>114829900</v>
      </c>
      <c r="R5" s="3">
        <v>90247170</v>
      </c>
      <c r="S5" s="3">
        <v>114829700</v>
      </c>
      <c r="T5" s="3">
        <v>90247080</v>
      </c>
      <c r="U5" s="2">
        <v>227.75871699999999</v>
      </c>
      <c r="V5" s="2">
        <v>98.645183000000003</v>
      </c>
      <c r="W5" s="2">
        <v>326.40390000000002</v>
      </c>
      <c r="X5" s="7">
        <v>652.80779900000005</v>
      </c>
      <c r="Y5" s="7">
        <v>81.600975000000005</v>
      </c>
    </row>
    <row r="6" spans="1:27" x14ac:dyDescent="0.2">
      <c r="A6" s="2" t="s">
        <v>13</v>
      </c>
      <c r="B6" s="1" t="s">
        <v>33</v>
      </c>
      <c r="C6" s="2" t="s">
        <v>13</v>
      </c>
      <c r="D6" s="3">
        <v>114829900</v>
      </c>
      <c r="E6" s="3">
        <v>90247170</v>
      </c>
      <c r="F6" s="3">
        <v>114829700</v>
      </c>
      <c r="G6" s="3">
        <v>90247080</v>
      </c>
      <c r="H6" s="2">
        <v>227.75871699999999</v>
      </c>
      <c r="I6" s="2">
        <v>98.645183000000003</v>
      </c>
      <c r="J6" s="2">
        <v>326.40390000000002</v>
      </c>
      <c r="N6" t="str">
        <f t="shared" si="0"/>
        <v>West Village</v>
      </c>
      <c r="O6" s="1">
        <v>3</v>
      </c>
      <c r="P6" s="2" t="s">
        <v>22</v>
      </c>
      <c r="Q6" s="3">
        <v>382117500</v>
      </c>
      <c r="R6" s="3">
        <v>155360700</v>
      </c>
      <c r="S6" s="3">
        <v>382117400</v>
      </c>
      <c r="T6" s="3">
        <v>155360600</v>
      </c>
      <c r="U6" s="2">
        <v>207.20863299999999</v>
      </c>
      <c r="V6" s="2">
        <v>115.20783400000001</v>
      </c>
      <c r="W6" s="2">
        <v>322.41646700000001</v>
      </c>
      <c r="X6" s="7">
        <v>644.83293400000002</v>
      </c>
      <c r="Y6" s="7">
        <v>80.604117000000002</v>
      </c>
      <c r="Z6" t="s">
        <v>39</v>
      </c>
      <c r="AA6" t="s">
        <v>47</v>
      </c>
    </row>
    <row r="7" spans="1:27" x14ac:dyDescent="0.2">
      <c r="A7" s="2" t="s">
        <v>22</v>
      </c>
      <c r="B7" s="1" t="s">
        <v>28</v>
      </c>
      <c r="C7" s="2" t="s">
        <v>22</v>
      </c>
      <c r="D7" s="3">
        <v>382117500</v>
      </c>
      <c r="E7" s="3">
        <v>155360700</v>
      </c>
      <c r="F7" s="3">
        <v>382117400</v>
      </c>
      <c r="G7" s="3">
        <v>155360600</v>
      </c>
      <c r="H7" s="2">
        <v>207.20863299999999</v>
      </c>
      <c r="I7" s="2">
        <v>115.20783400000001</v>
      </c>
      <c r="J7" s="2">
        <v>322.41646700000001</v>
      </c>
      <c r="K7" t="s">
        <v>39</v>
      </c>
      <c r="L7" t="s">
        <v>47</v>
      </c>
      <c r="N7" t="str">
        <f t="shared" si="0"/>
        <v>West Village</v>
      </c>
      <c r="O7" s="1">
        <v>4</v>
      </c>
      <c r="P7" s="2" t="s">
        <v>15</v>
      </c>
      <c r="Q7" s="3">
        <v>25767960</v>
      </c>
      <c r="R7" s="3">
        <v>15604000</v>
      </c>
      <c r="S7" s="3">
        <v>25767740</v>
      </c>
      <c r="T7" s="3">
        <v>15603920</v>
      </c>
      <c r="U7" s="2">
        <v>228.02350899999999</v>
      </c>
      <c r="V7" s="2">
        <v>88.864003999999994</v>
      </c>
      <c r="W7" s="2">
        <v>316.88751300000001</v>
      </c>
      <c r="X7" s="7">
        <v>633.77502500000003</v>
      </c>
      <c r="Y7" s="7">
        <v>79.221878000000004</v>
      </c>
    </row>
    <row r="8" spans="1:27" x14ac:dyDescent="0.2">
      <c r="A8" s="2" t="s">
        <v>15</v>
      </c>
      <c r="B8" s="1" t="s">
        <v>28</v>
      </c>
      <c r="C8" s="2" t="s">
        <v>15</v>
      </c>
      <c r="D8" s="3">
        <v>25767960</v>
      </c>
      <c r="E8" s="3">
        <v>15604000</v>
      </c>
      <c r="F8" s="3">
        <v>25767740</v>
      </c>
      <c r="G8" s="3">
        <v>15603920</v>
      </c>
      <c r="H8" s="2">
        <v>228.02350899999999</v>
      </c>
      <c r="I8" s="2">
        <v>88.864003999999994</v>
      </c>
      <c r="J8" s="2">
        <v>316.88751300000001</v>
      </c>
      <c r="N8" t="str">
        <f t="shared" si="0"/>
        <v>KoreaTown</v>
      </c>
      <c r="O8" s="1">
        <v>5</v>
      </c>
      <c r="P8" s="2" t="s">
        <v>10</v>
      </c>
      <c r="Q8" s="3">
        <v>59816980</v>
      </c>
      <c r="R8" s="3">
        <v>62662340</v>
      </c>
      <c r="S8" s="3">
        <v>59816820</v>
      </c>
      <c r="T8" s="3">
        <v>62662250</v>
      </c>
      <c r="U8" s="2">
        <v>181.71135000000001</v>
      </c>
      <c r="V8" s="2">
        <v>84.806618</v>
      </c>
      <c r="W8" s="2">
        <v>266.517968</v>
      </c>
      <c r="X8" s="7">
        <v>533.03593699999999</v>
      </c>
      <c r="Y8" s="7">
        <v>66.629491999999999</v>
      </c>
    </row>
    <row r="9" spans="1:27" x14ac:dyDescent="0.2">
      <c r="A9" s="2" t="s">
        <v>10</v>
      </c>
      <c r="B9" s="1" t="s">
        <v>29</v>
      </c>
      <c r="C9" s="2" t="s">
        <v>10</v>
      </c>
      <c r="D9" s="3">
        <v>59816980</v>
      </c>
      <c r="E9" s="3">
        <v>62662340</v>
      </c>
      <c r="F9" s="3">
        <v>59816820</v>
      </c>
      <c r="G9" s="3">
        <v>62662250</v>
      </c>
      <c r="H9" s="2">
        <v>181.71135000000001</v>
      </c>
      <c r="I9" s="2">
        <v>84.806618</v>
      </c>
      <c r="J9" s="2">
        <v>266.517968</v>
      </c>
      <c r="N9" t="str">
        <f t="shared" si="0"/>
        <v>East Village</v>
      </c>
      <c r="O9" s="1">
        <v>6</v>
      </c>
      <c r="P9" s="2" t="s">
        <v>25</v>
      </c>
      <c r="Q9" s="3">
        <v>3193035</v>
      </c>
      <c r="R9" s="3">
        <v>3443253</v>
      </c>
      <c r="S9" s="3">
        <v>3192869</v>
      </c>
      <c r="T9" s="3">
        <v>3443168</v>
      </c>
      <c r="U9" s="2">
        <v>165.698565</v>
      </c>
      <c r="V9" s="2">
        <v>84.662678999999997</v>
      </c>
      <c r="W9" s="2">
        <v>250.361244</v>
      </c>
      <c r="X9" s="7">
        <v>500.722488</v>
      </c>
      <c r="Y9" s="7">
        <v>62.590311</v>
      </c>
      <c r="Z9" t="s">
        <v>39</v>
      </c>
      <c r="AA9" t="s">
        <v>44</v>
      </c>
    </row>
    <row r="10" spans="1:27" x14ac:dyDescent="0.2">
      <c r="A10" s="2" t="s">
        <v>25</v>
      </c>
      <c r="B10" s="1" t="s">
        <v>27</v>
      </c>
      <c r="C10" s="2" t="s">
        <v>25</v>
      </c>
      <c r="D10" s="3">
        <v>3193035</v>
      </c>
      <c r="E10" s="3">
        <v>3443253</v>
      </c>
      <c r="F10" s="3">
        <v>3192869</v>
      </c>
      <c r="G10" s="3">
        <v>3443168</v>
      </c>
      <c r="H10" s="2">
        <v>165.698565</v>
      </c>
      <c r="I10" s="2">
        <v>84.662678999999997</v>
      </c>
      <c r="J10" s="2">
        <v>250.361244</v>
      </c>
      <c r="K10" t="s">
        <v>39</v>
      </c>
      <c r="L10" t="s">
        <v>44</v>
      </c>
      <c r="N10" t="str">
        <f t="shared" si="0"/>
        <v>Tourist</v>
      </c>
      <c r="O10" s="1">
        <v>7</v>
      </c>
      <c r="P10" s="2" t="s">
        <v>16</v>
      </c>
      <c r="Q10" s="3">
        <v>93172140</v>
      </c>
      <c r="R10" s="3">
        <v>68015150</v>
      </c>
      <c r="S10" s="3">
        <v>93171970</v>
      </c>
      <c r="T10" s="3">
        <v>68015090</v>
      </c>
      <c r="U10" s="2">
        <v>172.83668299999999</v>
      </c>
      <c r="V10" s="2">
        <v>59.833486000000001</v>
      </c>
      <c r="W10" s="2">
        <v>232.67016899999999</v>
      </c>
      <c r="X10" s="7">
        <v>465.34033799999997</v>
      </c>
      <c r="Y10" s="7">
        <v>58.167541999999997</v>
      </c>
    </row>
    <row r="11" spans="1:27" x14ac:dyDescent="0.2">
      <c r="A11" s="2" t="s">
        <v>16</v>
      </c>
      <c r="B11" s="1" t="s">
        <v>33</v>
      </c>
      <c r="C11" s="2" t="s">
        <v>16</v>
      </c>
      <c r="D11" s="3">
        <v>93172140</v>
      </c>
      <c r="E11" s="3">
        <v>68015150</v>
      </c>
      <c r="F11" s="3">
        <v>93171970</v>
      </c>
      <c r="G11" s="3">
        <v>68015090</v>
      </c>
      <c r="H11" s="2">
        <v>172.83668299999999</v>
      </c>
      <c r="I11" s="2">
        <v>59.833486000000001</v>
      </c>
      <c r="J11" s="2">
        <v>232.67016899999999</v>
      </c>
      <c r="N11" t="s">
        <v>28</v>
      </c>
      <c r="O11" s="1">
        <v>8</v>
      </c>
      <c r="P11" s="2" t="s">
        <v>54</v>
      </c>
      <c r="Q11" s="3">
        <v>42407550</v>
      </c>
      <c r="R11" s="3">
        <v>39786850</v>
      </c>
      <c r="S11" s="3">
        <v>42407440</v>
      </c>
      <c r="T11" s="3">
        <v>39786800</v>
      </c>
      <c r="U11" s="2">
        <v>130.19059799999999</v>
      </c>
      <c r="V11" s="2">
        <v>51.484126000000003</v>
      </c>
      <c r="W11" s="2">
        <v>181.674724</v>
      </c>
      <c r="X11" s="7">
        <v>363.34944899999999</v>
      </c>
      <c r="Y11" s="7">
        <v>45.418680999999999</v>
      </c>
    </row>
    <row r="12" spans="1:27" x14ac:dyDescent="0.2">
      <c r="A12" s="2" t="s">
        <v>9</v>
      </c>
      <c r="B12" s="1" t="s">
        <v>33</v>
      </c>
      <c r="C12" s="2" t="s">
        <v>9</v>
      </c>
      <c r="D12" s="3">
        <v>66707110</v>
      </c>
      <c r="E12" s="3">
        <v>12211700</v>
      </c>
      <c r="F12" s="3">
        <v>66707000</v>
      </c>
      <c r="G12" s="3">
        <v>12211630</v>
      </c>
      <c r="H12" s="2">
        <v>111.87912300000001</v>
      </c>
      <c r="I12" s="2">
        <v>67.628451999999996</v>
      </c>
      <c r="J12" s="2">
        <v>179.507575</v>
      </c>
      <c r="N12" t="str">
        <f t="shared" si="0"/>
        <v>Tourist</v>
      </c>
      <c r="O12" s="1">
        <v>9</v>
      </c>
      <c r="P12" s="2" t="s">
        <v>9</v>
      </c>
      <c r="Q12" s="3">
        <v>66707110</v>
      </c>
      <c r="R12" s="3">
        <v>12211700</v>
      </c>
      <c r="S12" s="3">
        <v>66707000</v>
      </c>
      <c r="T12" s="3">
        <v>12211630</v>
      </c>
      <c r="U12" s="2">
        <v>111.87912300000001</v>
      </c>
      <c r="V12" s="2">
        <v>67.628451999999996</v>
      </c>
      <c r="W12" s="2">
        <v>179.507575</v>
      </c>
      <c r="X12" s="7">
        <v>359.01514900000001</v>
      </c>
      <c r="Y12" s="7">
        <v>44.876894</v>
      </c>
    </row>
    <row r="13" spans="1:27" x14ac:dyDescent="0.2">
      <c r="A13" s="2" t="s">
        <v>18</v>
      </c>
      <c r="B13" s="1" t="s">
        <v>30</v>
      </c>
      <c r="C13" s="2" t="s">
        <v>18</v>
      </c>
      <c r="D13" s="3">
        <v>90216020</v>
      </c>
      <c r="E13" s="3">
        <v>58617260</v>
      </c>
      <c r="F13" s="3">
        <v>90215910</v>
      </c>
      <c r="G13" s="3">
        <v>58617190</v>
      </c>
      <c r="H13" s="2">
        <v>108.59984900000001</v>
      </c>
      <c r="I13" s="2">
        <v>61.316293000000002</v>
      </c>
      <c r="J13" s="2">
        <v>169.91614200000001</v>
      </c>
      <c r="K13" t="s">
        <v>39</v>
      </c>
      <c r="L13" t="s">
        <v>42</v>
      </c>
      <c r="N13" t="str">
        <f t="shared" si="0"/>
        <v>LowerEastSide</v>
      </c>
      <c r="O13" s="1">
        <v>10</v>
      </c>
      <c r="P13" s="2" t="s">
        <v>18</v>
      </c>
      <c r="Q13" s="3">
        <v>90216020</v>
      </c>
      <c r="R13" s="3">
        <v>58617260</v>
      </c>
      <c r="S13" s="3">
        <v>90215910</v>
      </c>
      <c r="T13" s="3">
        <v>58617190</v>
      </c>
      <c r="U13" s="2">
        <v>108.59984900000001</v>
      </c>
      <c r="V13" s="2">
        <v>61.316293000000002</v>
      </c>
      <c r="W13" s="2">
        <v>169.91614200000001</v>
      </c>
      <c r="X13" s="7">
        <v>339.83228400000002</v>
      </c>
      <c r="Y13" s="7">
        <v>42.479036000000001</v>
      </c>
      <c r="Z13" t="s">
        <v>39</v>
      </c>
      <c r="AA13" t="s">
        <v>42</v>
      </c>
    </row>
    <row r="14" spans="1:27" x14ac:dyDescent="0.2">
      <c r="A14" s="2" t="s">
        <v>24</v>
      </c>
      <c r="B14" s="1" t="s">
        <v>30</v>
      </c>
      <c r="C14" s="2" t="s">
        <v>24</v>
      </c>
      <c r="D14" s="3">
        <v>13117590</v>
      </c>
      <c r="E14" s="3">
        <v>3578731</v>
      </c>
      <c r="F14" s="3">
        <v>13117500</v>
      </c>
      <c r="G14" s="3">
        <v>3578665</v>
      </c>
      <c r="H14" s="2">
        <v>91.232200000000006</v>
      </c>
      <c r="I14" s="2">
        <v>65.829931999999999</v>
      </c>
      <c r="J14" s="2">
        <v>157.06213199999999</v>
      </c>
      <c r="K14" t="s">
        <v>43</v>
      </c>
      <c r="N14" t="str">
        <f t="shared" si="0"/>
        <v>LowerEastSide</v>
      </c>
      <c r="O14" s="1">
        <v>11</v>
      </c>
      <c r="P14" s="2" t="s">
        <v>24</v>
      </c>
      <c r="Q14" s="3">
        <v>13117590</v>
      </c>
      <c r="R14" s="3">
        <v>3578731</v>
      </c>
      <c r="S14" s="3">
        <v>13117500</v>
      </c>
      <c r="T14" s="3">
        <v>3578665</v>
      </c>
      <c r="U14" s="2">
        <v>91.232200000000006</v>
      </c>
      <c r="V14" s="2">
        <v>65.829931999999999</v>
      </c>
      <c r="W14" s="2">
        <v>157.06213199999999</v>
      </c>
      <c r="X14" s="7">
        <v>314.12426299999998</v>
      </c>
      <c r="Y14" s="7">
        <v>39.265532999999998</v>
      </c>
    </row>
    <row r="15" spans="1:27" x14ac:dyDescent="0.2">
      <c r="A15" s="2" t="s">
        <v>21</v>
      </c>
      <c r="B15" s="1" t="s">
        <v>27</v>
      </c>
      <c r="C15" s="2" t="s">
        <v>21</v>
      </c>
      <c r="D15" s="3">
        <v>2666724</v>
      </c>
      <c r="E15" s="3">
        <v>2203139</v>
      </c>
      <c r="F15" s="3">
        <v>2666623</v>
      </c>
      <c r="G15" s="3">
        <v>2203089</v>
      </c>
      <c r="H15" s="2">
        <v>101.10854</v>
      </c>
      <c r="I15" s="2">
        <v>49.978451999999997</v>
      </c>
      <c r="J15" s="2">
        <v>151.08699100000001</v>
      </c>
      <c r="K15" t="s">
        <v>39</v>
      </c>
      <c r="L15" t="s">
        <v>40</v>
      </c>
      <c r="N15" t="str">
        <f t="shared" si="0"/>
        <v>East Village</v>
      </c>
      <c r="O15" s="1">
        <v>12</v>
      </c>
      <c r="P15" s="2" t="s">
        <v>21</v>
      </c>
      <c r="Q15" s="3">
        <v>2666724</v>
      </c>
      <c r="R15" s="3">
        <v>2203139</v>
      </c>
      <c r="S15" s="3">
        <v>2666623</v>
      </c>
      <c r="T15" s="3">
        <v>2203089</v>
      </c>
      <c r="U15" s="2">
        <v>101.10854</v>
      </c>
      <c r="V15" s="2">
        <v>49.978451999999997</v>
      </c>
      <c r="W15" s="2">
        <v>151.08699100000001</v>
      </c>
      <c r="X15" s="7">
        <v>302.17398200000002</v>
      </c>
      <c r="Y15" s="7">
        <v>37.771748000000002</v>
      </c>
      <c r="Z15" t="s">
        <v>39</v>
      </c>
      <c r="AA15" t="s">
        <v>40</v>
      </c>
    </row>
    <row r="16" spans="1:27" x14ac:dyDescent="0.2">
      <c r="A16" s="2" t="s">
        <v>12</v>
      </c>
      <c r="B16" s="1" t="s">
        <v>32</v>
      </c>
      <c r="C16" s="2" t="s">
        <v>12</v>
      </c>
      <c r="D16" s="3">
        <v>91743150</v>
      </c>
      <c r="E16" s="3">
        <v>85321690</v>
      </c>
      <c r="F16" s="3">
        <v>91743050</v>
      </c>
      <c r="G16" s="3">
        <v>85321650</v>
      </c>
      <c r="H16" s="2">
        <v>110.931349</v>
      </c>
      <c r="I16" s="2">
        <v>38.14385</v>
      </c>
      <c r="J16" s="2">
        <v>149.075199</v>
      </c>
      <c r="N16" t="str">
        <f t="shared" si="0"/>
        <v>FlatIron</v>
      </c>
      <c r="O16" s="1">
        <v>13</v>
      </c>
      <c r="P16" s="2" t="s">
        <v>12</v>
      </c>
      <c r="Q16" s="3">
        <v>91743150</v>
      </c>
      <c r="R16" s="3">
        <v>85321690</v>
      </c>
      <c r="S16" s="3">
        <v>91743050</v>
      </c>
      <c r="T16" s="3">
        <v>85321650</v>
      </c>
      <c r="U16" s="2">
        <v>110.931349</v>
      </c>
      <c r="V16" s="2">
        <v>38.14385</v>
      </c>
      <c r="W16" s="2">
        <v>149.075199</v>
      </c>
      <c r="X16" s="7">
        <v>298.150398</v>
      </c>
      <c r="Y16" s="7">
        <v>37.268799999999999</v>
      </c>
    </row>
    <row r="17" spans="1:25" x14ac:dyDescent="0.2">
      <c r="A17" s="2" t="s">
        <v>8</v>
      </c>
      <c r="B17" s="1" t="s">
        <v>33</v>
      </c>
      <c r="C17" s="2" t="s">
        <v>8</v>
      </c>
      <c r="D17" s="3">
        <v>7027023</v>
      </c>
      <c r="E17" s="3">
        <v>4584419</v>
      </c>
      <c r="F17" s="3">
        <v>7026937</v>
      </c>
      <c r="G17" s="3">
        <v>4584359</v>
      </c>
      <c r="H17" s="2">
        <v>86.65343</v>
      </c>
      <c r="I17" s="2">
        <v>59.669688999999998</v>
      </c>
      <c r="J17" s="2">
        <v>146.32311899999999</v>
      </c>
      <c r="N17" t="str">
        <f t="shared" si="0"/>
        <v>Tourist</v>
      </c>
      <c r="O17" s="1">
        <v>14</v>
      </c>
      <c r="P17" s="2" t="s">
        <v>8</v>
      </c>
      <c r="Q17" s="3">
        <v>7027023</v>
      </c>
      <c r="R17" s="3">
        <v>4584419</v>
      </c>
      <c r="S17" s="3">
        <v>7026937</v>
      </c>
      <c r="T17" s="3">
        <v>4584359</v>
      </c>
      <c r="U17" s="2">
        <v>86.65343</v>
      </c>
      <c r="V17" s="2">
        <v>59.669688999999998</v>
      </c>
      <c r="W17" s="2">
        <v>146.32311899999999</v>
      </c>
      <c r="X17" s="7">
        <v>292.64623899999998</v>
      </c>
      <c r="Y17" s="7">
        <v>36.580779999999997</v>
      </c>
    </row>
    <row r="18" spans="1:25" x14ac:dyDescent="0.2">
      <c r="A18" s="2" t="s">
        <v>14</v>
      </c>
      <c r="B18" s="1" t="s">
        <v>35</v>
      </c>
      <c r="C18" s="2" t="s">
        <v>14</v>
      </c>
      <c r="D18" s="3">
        <v>41545630</v>
      </c>
      <c r="E18" s="3">
        <v>56993730</v>
      </c>
      <c r="F18" s="3">
        <v>41545550</v>
      </c>
      <c r="G18" s="3">
        <v>56993680</v>
      </c>
      <c r="H18" s="2">
        <v>77.692556999999994</v>
      </c>
      <c r="I18" s="2">
        <v>42.061489000000002</v>
      </c>
      <c r="J18" s="2">
        <v>119.754045</v>
      </c>
      <c r="N18" t="str">
        <f t="shared" si="0"/>
        <v>Gramarcy</v>
      </c>
      <c r="O18" s="1">
        <v>15</v>
      </c>
      <c r="P18" s="2" t="s">
        <v>14</v>
      </c>
      <c r="Q18" s="3">
        <v>41545630</v>
      </c>
      <c r="R18" s="3">
        <v>56993730</v>
      </c>
      <c r="S18" s="3">
        <v>41545550</v>
      </c>
      <c r="T18" s="3">
        <v>56993680</v>
      </c>
      <c r="U18" s="2">
        <v>77.692556999999994</v>
      </c>
      <c r="V18" s="2">
        <v>42.061489000000002</v>
      </c>
      <c r="W18" s="2">
        <v>119.754045</v>
      </c>
      <c r="X18" s="7">
        <v>239.50809100000001</v>
      </c>
      <c r="Y18" s="7">
        <v>29.938510999999998</v>
      </c>
    </row>
    <row r="19" spans="1:25" x14ac:dyDescent="0.2">
      <c r="A19" s="2" t="s">
        <v>17</v>
      </c>
      <c r="B19" s="1" t="s">
        <v>36</v>
      </c>
      <c r="C19" s="2" t="s">
        <v>17</v>
      </c>
      <c r="D19" s="3">
        <v>21369280</v>
      </c>
      <c r="E19" s="3">
        <v>6280084</v>
      </c>
      <c r="F19" s="3">
        <v>21369220</v>
      </c>
      <c r="G19" s="3">
        <v>6280054</v>
      </c>
      <c r="H19" s="2">
        <v>62.138632999999999</v>
      </c>
      <c r="I19" s="2">
        <v>30.622865000000001</v>
      </c>
      <c r="J19" s="2">
        <v>92.761498000000003</v>
      </c>
      <c r="N19" t="str">
        <f t="shared" si="0"/>
        <v>Murray Hill</v>
      </c>
      <c r="O19" s="1">
        <v>16</v>
      </c>
      <c r="P19" s="2" t="s">
        <v>17</v>
      </c>
      <c r="Q19" s="3">
        <v>21369280</v>
      </c>
      <c r="R19" s="3">
        <v>6280084</v>
      </c>
      <c r="S19" s="3">
        <v>21369220</v>
      </c>
      <c r="T19" s="3">
        <v>6280054</v>
      </c>
      <c r="U19" s="2">
        <v>62.138632999999999</v>
      </c>
      <c r="V19" s="2">
        <v>30.622865000000001</v>
      </c>
      <c r="W19" s="2">
        <v>92.761498000000003</v>
      </c>
      <c r="X19" s="7">
        <v>185.52299600000001</v>
      </c>
      <c r="Y19" s="7">
        <v>23.190375</v>
      </c>
    </row>
    <row r="20" spans="1:25" x14ac:dyDescent="0.2">
      <c r="A20" s="2" t="s">
        <v>23</v>
      </c>
      <c r="B20" s="1" t="s">
        <v>37</v>
      </c>
      <c r="C20" s="2" t="s">
        <v>23</v>
      </c>
      <c r="D20" s="3">
        <v>237668.8</v>
      </c>
      <c r="E20" s="3">
        <v>148744.5</v>
      </c>
      <c r="F20" s="3">
        <v>237636.7</v>
      </c>
      <c r="G20" s="3">
        <v>148722.29999999999</v>
      </c>
      <c r="H20" s="2">
        <v>32.040042999999997</v>
      </c>
      <c r="I20" s="2">
        <v>22.199946000000001</v>
      </c>
      <c r="J20" s="2">
        <v>54.239989000000001</v>
      </c>
      <c r="N20" t="str">
        <f t="shared" si="0"/>
        <v>Hudson</v>
      </c>
      <c r="O20" s="1">
        <v>17</v>
      </c>
      <c r="P20" s="2" t="s">
        <v>23</v>
      </c>
      <c r="Q20" s="3">
        <v>237668.8</v>
      </c>
      <c r="R20" s="3">
        <v>148744.5</v>
      </c>
      <c r="S20" s="3">
        <v>237636.7</v>
      </c>
      <c r="T20" s="3">
        <v>148722.29999999999</v>
      </c>
      <c r="U20" s="2">
        <v>32.040042999999997</v>
      </c>
      <c r="V20" s="2">
        <v>22.199946000000001</v>
      </c>
      <c r="W20" s="2">
        <v>54.239989000000001</v>
      </c>
      <c r="X20" s="7">
        <v>108.479979</v>
      </c>
      <c r="Y20" s="7">
        <v>13.559996999999999</v>
      </c>
    </row>
    <row r="21" spans="1:25" x14ac:dyDescent="0.2">
      <c r="B21" s="1"/>
      <c r="C21" s="2"/>
      <c r="D21" s="2"/>
      <c r="E21" s="2"/>
      <c r="F21" s="3"/>
      <c r="G21" s="3"/>
      <c r="H21" s="2"/>
      <c r="I21" s="2"/>
      <c r="J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A78E-276A-FA42-88D9-9493CBC945D3}">
  <dimension ref="A2:P67"/>
  <sheetViews>
    <sheetView topLeftCell="A23" workbookViewId="0">
      <selection activeCell="D30" sqref="D30"/>
    </sheetView>
  </sheetViews>
  <sheetFormatPr baseColWidth="10" defaultRowHeight="16" x14ac:dyDescent="0.2"/>
  <cols>
    <col min="1" max="1" width="16.5" bestFit="1" customWidth="1"/>
    <col min="2" max="2" width="13.1640625" bestFit="1" customWidth="1"/>
    <col min="3" max="3" width="19.33203125" bestFit="1" customWidth="1"/>
    <col min="4" max="4" width="10.83203125" customWidth="1"/>
    <col min="5" max="5" width="10.1640625" bestFit="1" customWidth="1"/>
    <col min="6" max="6" width="16.6640625" bestFit="1" customWidth="1"/>
    <col min="7" max="7" width="13.5" bestFit="1" customWidth="1"/>
    <col min="8" max="8" width="15.1640625" bestFit="1" customWidth="1"/>
    <col min="9" max="9" width="12.1640625" bestFit="1" customWidth="1"/>
    <col min="10" max="10" width="16" bestFit="1" customWidth="1"/>
    <col min="13" max="13" width="15.83203125" bestFit="1" customWidth="1"/>
    <col min="14" max="14" width="21.5" bestFit="1" customWidth="1"/>
    <col min="15" max="15" width="1.6640625" customWidth="1"/>
  </cols>
  <sheetData>
    <row r="2" spans="1:16" x14ac:dyDescent="0.2">
      <c r="B2">
        <v>2016</v>
      </c>
    </row>
    <row r="3" spans="1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N3" t="s">
        <v>58</v>
      </c>
      <c r="P3" t="s">
        <v>55</v>
      </c>
    </row>
    <row r="4" spans="1:16" x14ac:dyDescent="0.2">
      <c r="A4" t="s">
        <v>19</v>
      </c>
      <c r="B4" s="9" t="s">
        <v>27</v>
      </c>
      <c r="C4" t="s">
        <v>19</v>
      </c>
      <c r="D4">
        <v>141344400</v>
      </c>
      <c r="E4">
        <v>146661100</v>
      </c>
      <c r="F4">
        <v>141344100</v>
      </c>
      <c r="G4">
        <v>146660900</v>
      </c>
      <c r="H4">
        <v>224.004796</v>
      </c>
      <c r="I4">
        <v>202.36211</v>
      </c>
      <c r="J4">
        <v>426.36690599999997</v>
      </c>
      <c r="K4" s="8">
        <v>852.73381300000005</v>
      </c>
      <c r="L4" s="8">
        <v>106.59172700000001</v>
      </c>
      <c r="M4" s="8"/>
      <c r="N4">
        <v>4</v>
      </c>
      <c r="P4" t="s">
        <v>61</v>
      </c>
    </row>
    <row r="5" spans="1:16" x14ac:dyDescent="0.2">
      <c r="A5" t="s">
        <v>11</v>
      </c>
      <c r="B5" s="9" t="s">
        <v>34</v>
      </c>
      <c r="C5" t="s">
        <v>11</v>
      </c>
      <c r="D5">
        <v>32487970</v>
      </c>
      <c r="E5">
        <v>9878816</v>
      </c>
      <c r="F5">
        <v>32502760</v>
      </c>
      <c r="G5">
        <v>9878814</v>
      </c>
      <c r="H5">
        <v>203.778943</v>
      </c>
      <c r="I5">
        <v>150.513903</v>
      </c>
      <c r="J5">
        <v>354.292846</v>
      </c>
      <c r="K5" s="8">
        <v>708.58569299999999</v>
      </c>
      <c r="L5" s="8">
        <v>88.573211999999998</v>
      </c>
      <c r="M5" s="8"/>
      <c r="N5">
        <v>4</v>
      </c>
      <c r="P5" t="s">
        <v>60</v>
      </c>
    </row>
    <row r="6" spans="1:16" x14ac:dyDescent="0.2">
      <c r="A6" t="s">
        <v>13</v>
      </c>
      <c r="B6" s="9" t="s">
        <v>33</v>
      </c>
      <c r="C6" t="s">
        <v>13</v>
      </c>
      <c r="D6">
        <v>114829900</v>
      </c>
      <c r="E6">
        <v>90247170</v>
      </c>
      <c r="F6">
        <v>114829700</v>
      </c>
      <c r="G6">
        <v>90247080</v>
      </c>
      <c r="H6">
        <v>227.75871699999999</v>
      </c>
      <c r="I6">
        <v>98.645183000000003</v>
      </c>
      <c r="J6">
        <v>326.40390000000002</v>
      </c>
      <c r="K6" s="8">
        <v>652.80779900000005</v>
      </c>
      <c r="L6" s="8">
        <v>81.600975000000005</v>
      </c>
      <c r="M6" s="8"/>
      <c r="P6" t="s">
        <v>59</v>
      </c>
    </row>
    <row r="7" spans="1:16" x14ac:dyDescent="0.2">
      <c r="A7" t="s">
        <v>22</v>
      </c>
      <c r="B7" s="9" t="s">
        <v>28</v>
      </c>
      <c r="C7" t="s">
        <v>22</v>
      </c>
      <c r="D7">
        <v>382117500</v>
      </c>
      <c r="E7">
        <v>155360700</v>
      </c>
      <c r="F7">
        <v>382117400</v>
      </c>
      <c r="G7">
        <v>155360600</v>
      </c>
      <c r="H7">
        <v>207.20863299999999</v>
      </c>
      <c r="I7">
        <v>115.20783400000001</v>
      </c>
      <c r="J7">
        <v>322.41646700000001</v>
      </c>
      <c r="K7" s="8">
        <v>644.83293400000002</v>
      </c>
      <c r="L7" s="8">
        <v>80.604117000000002</v>
      </c>
      <c r="M7" s="8"/>
      <c r="N7" t="s">
        <v>39</v>
      </c>
      <c r="P7" t="s">
        <v>62</v>
      </c>
    </row>
    <row r="8" spans="1:16" x14ac:dyDescent="0.2">
      <c r="A8" t="s">
        <v>15</v>
      </c>
      <c r="B8" s="9" t="s">
        <v>28</v>
      </c>
      <c r="C8" t="s">
        <v>15</v>
      </c>
      <c r="D8">
        <v>25767960</v>
      </c>
      <c r="E8">
        <v>15604000</v>
      </c>
      <c r="F8">
        <v>25767740</v>
      </c>
      <c r="G8">
        <v>15603920</v>
      </c>
      <c r="H8">
        <v>228.02350899999999</v>
      </c>
      <c r="I8">
        <v>88.864003999999994</v>
      </c>
      <c r="J8">
        <v>316.88751300000001</v>
      </c>
      <c r="K8" s="8">
        <v>633.77502500000003</v>
      </c>
      <c r="L8" s="8">
        <v>79.221878000000004</v>
      </c>
      <c r="M8" s="8"/>
    </row>
    <row r="9" spans="1:16" x14ac:dyDescent="0.2">
      <c r="A9" t="s">
        <v>10</v>
      </c>
      <c r="B9" s="9" t="s">
        <v>29</v>
      </c>
      <c r="C9" t="s">
        <v>10</v>
      </c>
      <c r="D9">
        <v>59816980</v>
      </c>
      <c r="E9">
        <v>62662340</v>
      </c>
      <c r="F9">
        <v>59816820</v>
      </c>
      <c r="G9">
        <v>62662250</v>
      </c>
      <c r="H9">
        <v>181.71135000000001</v>
      </c>
      <c r="I9">
        <v>84.806618</v>
      </c>
      <c r="J9">
        <v>266.517968</v>
      </c>
      <c r="K9" s="8">
        <v>533.03593699999999</v>
      </c>
      <c r="L9" s="8">
        <v>66.629491999999999</v>
      </c>
      <c r="M9" s="8"/>
    </row>
    <row r="10" spans="1:16" x14ac:dyDescent="0.2">
      <c r="A10" t="s">
        <v>25</v>
      </c>
      <c r="B10" s="9" t="s">
        <v>27</v>
      </c>
      <c r="C10" t="s">
        <v>25</v>
      </c>
      <c r="D10">
        <v>3193035</v>
      </c>
      <c r="E10">
        <v>3443253</v>
      </c>
      <c r="F10">
        <v>3192869</v>
      </c>
      <c r="G10">
        <v>3443168</v>
      </c>
      <c r="H10">
        <v>165.698565</v>
      </c>
      <c r="I10">
        <v>84.662678999999997</v>
      </c>
      <c r="J10">
        <v>250.361244</v>
      </c>
      <c r="K10" s="8">
        <v>500.722488</v>
      </c>
      <c r="L10" s="8">
        <v>62.590311</v>
      </c>
      <c r="M10" s="8"/>
      <c r="N10">
        <v>2</v>
      </c>
    </row>
    <row r="11" spans="1:16" x14ac:dyDescent="0.2">
      <c r="A11" t="s">
        <v>16</v>
      </c>
      <c r="B11" s="9" t="s">
        <v>33</v>
      </c>
      <c r="C11" t="s">
        <v>16</v>
      </c>
      <c r="D11">
        <v>93172140</v>
      </c>
      <c r="E11">
        <v>68015150</v>
      </c>
      <c r="F11">
        <v>93171970</v>
      </c>
      <c r="G11">
        <v>68015090</v>
      </c>
      <c r="H11">
        <v>172.83668299999999</v>
      </c>
      <c r="I11">
        <v>59.833486000000001</v>
      </c>
      <c r="J11">
        <v>232.67016899999999</v>
      </c>
      <c r="K11" s="8">
        <v>465.34033799999997</v>
      </c>
      <c r="L11" s="8">
        <v>58.167541999999997</v>
      </c>
      <c r="M11" s="8"/>
      <c r="P11" t="s">
        <v>56</v>
      </c>
    </row>
    <row r="12" spans="1:16" x14ac:dyDescent="0.2">
      <c r="A12" t="s">
        <v>54</v>
      </c>
      <c r="B12" s="9" t="s">
        <v>28</v>
      </c>
      <c r="C12" t="s">
        <v>54</v>
      </c>
      <c r="D12">
        <v>42407550</v>
      </c>
      <c r="E12">
        <v>39786850</v>
      </c>
      <c r="F12">
        <v>42407440</v>
      </c>
      <c r="G12">
        <v>39786800</v>
      </c>
      <c r="H12">
        <v>130.19059799999999</v>
      </c>
      <c r="I12">
        <v>51.484126000000003</v>
      </c>
      <c r="J12">
        <v>181.674724</v>
      </c>
      <c r="K12" s="8">
        <v>363.34944899999999</v>
      </c>
      <c r="L12" s="8">
        <v>45.418680999999999</v>
      </c>
      <c r="M12" s="8"/>
      <c r="P12" t="s">
        <v>57</v>
      </c>
    </row>
    <row r="13" spans="1:16" x14ac:dyDescent="0.2">
      <c r="A13" t="s">
        <v>9</v>
      </c>
      <c r="B13" s="9" t="s">
        <v>33</v>
      </c>
      <c r="C13" t="s">
        <v>9</v>
      </c>
      <c r="D13">
        <v>66707110</v>
      </c>
      <c r="E13">
        <v>12211700</v>
      </c>
      <c r="F13">
        <v>66707000</v>
      </c>
      <c r="G13">
        <v>12211630</v>
      </c>
      <c r="H13">
        <v>111.87912300000001</v>
      </c>
      <c r="I13">
        <v>67.628451999999996</v>
      </c>
      <c r="J13">
        <v>179.507575</v>
      </c>
      <c r="K13" s="8">
        <v>359.01514900000001</v>
      </c>
      <c r="L13" s="8">
        <v>44.876894</v>
      </c>
      <c r="M13" s="8"/>
    </row>
    <row r="14" spans="1:16" x14ac:dyDescent="0.2">
      <c r="A14" t="s">
        <v>18</v>
      </c>
      <c r="B14" s="9" t="s">
        <v>30</v>
      </c>
      <c r="C14" t="s">
        <v>18</v>
      </c>
      <c r="D14">
        <v>90216020</v>
      </c>
      <c r="E14">
        <v>58617260</v>
      </c>
      <c r="F14">
        <v>90215910</v>
      </c>
      <c r="G14">
        <v>58617190</v>
      </c>
      <c r="H14">
        <v>108.59984900000001</v>
      </c>
      <c r="I14">
        <v>61.316293000000002</v>
      </c>
      <c r="J14">
        <v>169.91614200000001</v>
      </c>
      <c r="K14" s="8">
        <v>339.83228400000002</v>
      </c>
      <c r="L14" s="8">
        <v>42.479036000000001</v>
      </c>
      <c r="M14" s="8"/>
      <c r="N14">
        <v>3</v>
      </c>
    </row>
    <row r="15" spans="1:16" x14ac:dyDescent="0.2">
      <c r="A15" t="s">
        <v>24</v>
      </c>
      <c r="B15" s="9" t="s">
        <v>30</v>
      </c>
      <c r="C15" t="s">
        <v>24</v>
      </c>
      <c r="D15">
        <v>13117590</v>
      </c>
      <c r="E15">
        <v>3578731</v>
      </c>
      <c r="F15">
        <v>13117500</v>
      </c>
      <c r="G15">
        <v>3578665</v>
      </c>
      <c r="H15">
        <v>91.232200000000006</v>
      </c>
      <c r="I15">
        <v>65.829931999999999</v>
      </c>
      <c r="J15">
        <v>157.06213199999999</v>
      </c>
      <c r="K15" s="8">
        <v>314.12426299999998</v>
      </c>
      <c r="L15" s="8">
        <v>39.265532999999998</v>
      </c>
      <c r="M15" s="8"/>
      <c r="N15">
        <v>3</v>
      </c>
    </row>
    <row r="16" spans="1:16" x14ac:dyDescent="0.2">
      <c r="A16" t="s">
        <v>21</v>
      </c>
      <c r="B16" s="9" t="s">
        <v>27</v>
      </c>
      <c r="C16" t="s">
        <v>21</v>
      </c>
      <c r="D16">
        <v>2666724</v>
      </c>
      <c r="E16">
        <v>2203139</v>
      </c>
      <c r="F16">
        <v>2666623</v>
      </c>
      <c r="G16">
        <v>2203089</v>
      </c>
      <c r="H16">
        <v>101.10854</v>
      </c>
      <c r="I16">
        <v>49.978451999999997</v>
      </c>
      <c r="J16">
        <v>151.08699100000001</v>
      </c>
      <c r="K16" s="8">
        <v>302.17398200000002</v>
      </c>
      <c r="L16" s="8">
        <v>37.771748000000002</v>
      </c>
      <c r="M16" s="8"/>
      <c r="N16">
        <v>4</v>
      </c>
    </row>
    <row r="17" spans="1:14" x14ac:dyDescent="0.2">
      <c r="A17" t="s">
        <v>12</v>
      </c>
      <c r="B17" s="9" t="s">
        <v>32</v>
      </c>
      <c r="C17" t="s">
        <v>12</v>
      </c>
      <c r="D17">
        <v>91743150</v>
      </c>
      <c r="E17">
        <v>85321690</v>
      </c>
      <c r="F17">
        <v>91743050</v>
      </c>
      <c r="G17">
        <v>85321650</v>
      </c>
      <c r="H17">
        <v>110.931349</v>
      </c>
      <c r="I17">
        <v>38.14385</v>
      </c>
      <c r="J17">
        <v>149.075199</v>
      </c>
      <c r="K17" s="8">
        <v>298.150398</v>
      </c>
      <c r="L17" s="8">
        <v>37.268799999999999</v>
      </c>
      <c r="M17" s="8"/>
      <c r="N17">
        <v>3</v>
      </c>
    </row>
    <row r="18" spans="1:14" x14ac:dyDescent="0.2">
      <c r="A18" t="s">
        <v>8</v>
      </c>
      <c r="B18" s="9" t="s">
        <v>33</v>
      </c>
      <c r="C18" t="s">
        <v>8</v>
      </c>
      <c r="D18">
        <v>7027023</v>
      </c>
      <c r="E18">
        <v>4584419</v>
      </c>
      <c r="F18">
        <v>7026937</v>
      </c>
      <c r="G18">
        <v>4584359</v>
      </c>
      <c r="H18">
        <v>86.65343</v>
      </c>
      <c r="I18">
        <v>59.669688999999998</v>
      </c>
      <c r="J18">
        <v>146.32311899999999</v>
      </c>
      <c r="K18" s="8">
        <v>292.64623899999998</v>
      </c>
      <c r="L18" s="8">
        <v>36.580779999999997</v>
      </c>
      <c r="M18" s="8"/>
    </row>
    <row r="19" spans="1:14" x14ac:dyDescent="0.2">
      <c r="A19" t="s">
        <v>14</v>
      </c>
      <c r="B19" s="9" t="s">
        <v>35</v>
      </c>
      <c r="C19" t="s">
        <v>14</v>
      </c>
      <c r="D19">
        <v>41545630</v>
      </c>
      <c r="E19">
        <v>56993730</v>
      </c>
      <c r="F19">
        <v>41545550</v>
      </c>
      <c r="G19">
        <v>56993680</v>
      </c>
      <c r="H19">
        <v>77.692556999999994</v>
      </c>
      <c r="I19">
        <v>42.061489000000002</v>
      </c>
      <c r="J19">
        <v>119.754045</v>
      </c>
      <c r="K19" s="8">
        <v>239.50809100000001</v>
      </c>
      <c r="L19" s="8">
        <v>29.938510999999998</v>
      </c>
      <c r="M19" s="8"/>
    </row>
    <row r="20" spans="1:14" x14ac:dyDescent="0.2">
      <c r="A20" t="s">
        <v>17</v>
      </c>
      <c r="B20" s="9" t="s">
        <v>36</v>
      </c>
      <c r="C20" t="s">
        <v>17</v>
      </c>
      <c r="D20">
        <v>21369280</v>
      </c>
      <c r="E20">
        <v>6280084</v>
      </c>
      <c r="F20">
        <v>21369220</v>
      </c>
      <c r="G20">
        <v>6280054</v>
      </c>
      <c r="H20">
        <v>62.138632999999999</v>
      </c>
      <c r="I20">
        <v>30.622865000000001</v>
      </c>
      <c r="J20">
        <v>92.761498000000003</v>
      </c>
      <c r="K20" s="8">
        <v>185.52299600000001</v>
      </c>
      <c r="L20" s="8">
        <v>23.190375</v>
      </c>
      <c r="M20" s="8"/>
    </row>
    <row r="21" spans="1:14" x14ac:dyDescent="0.2">
      <c r="A21" t="s">
        <v>23</v>
      </c>
      <c r="B21" s="9" t="s">
        <v>37</v>
      </c>
      <c r="C21" t="s">
        <v>23</v>
      </c>
      <c r="D21">
        <v>237668.8</v>
      </c>
      <c r="E21">
        <v>148744.5</v>
      </c>
      <c r="F21">
        <v>237636.7</v>
      </c>
      <c r="G21">
        <v>148722.29999999999</v>
      </c>
      <c r="H21">
        <v>32.040042999999997</v>
      </c>
      <c r="I21">
        <v>22.199946000000001</v>
      </c>
      <c r="J21">
        <v>54.239989000000001</v>
      </c>
      <c r="K21" s="8">
        <v>108.479979</v>
      </c>
      <c r="L21" s="8">
        <v>13.559996999999999</v>
      </c>
      <c r="M21" s="8"/>
    </row>
    <row r="26" spans="1:14" x14ac:dyDescent="0.2">
      <c r="B26">
        <v>2021</v>
      </c>
    </row>
    <row r="27" spans="1:14" x14ac:dyDescent="0.2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49</v>
      </c>
      <c r="I27" s="1" t="s">
        <v>50</v>
      </c>
      <c r="J27" s="1" t="s">
        <v>51</v>
      </c>
      <c r="K27" s="1" t="s">
        <v>52</v>
      </c>
      <c r="L27" s="1" t="s">
        <v>53</v>
      </c>
      <c r="M27" s="1" t="s">
        <v>64</v>
      </c>
      <c r="N27" s="1" t="s">
        <v>63</v>
      </c>
    </row>
    <row r="28" spans="1:14" x14ac:dyDescent="0.2">
      <c r="B28" s="10" t="str">
        <f>VLOOKUP(C28,$A$4:$B$21,2,0)</f>
        <v>West Village</v>
      </c>
      <c r="C28" s="2" t="s">
        <v>22</v>
      </c>
      <c r="D28" s="3">
        <v>6918423</v>
      </c>
      <c r="E28" s="3">
        <v>3920482</v>
      </c>
      <c r="F28" s="3">
        <v>6918332</v>
      </c>
      <c r="G28" s="3">
        <v>3920400</v>
      </c>
      <c r="H28" s="2">
        <v>91.081339999999997</v>
      </c>
      <c r="I28" s="2">
        <v>81.647527999999994</v>
      </c>
      <c r="J28" s="2">
        <v>172.72886800000001</v>
      </c>
      <c r="K28" s="2">
        <v>345.45773500000001</v>
      </c>
      <c r="L28" s="2">
        <v>43.182217000000001</v>
      </c>
      <c r="M28" s="2">
        <f>VLOOKUP(C28,$C$50:$L$67,10,0)</f>
        <v>78.570943</v>
      </c>
      <c r="N28">
        <f>VLOOKUP(C28,$C$4:$L$21,10,0)</f>
        <v>80.604117000000002</v>
      </c>
    </row>
    <row r="29" spans="1:14" x14ac:dyDescent="0.2">
      <c r="B29" s="10" t="str">
        <f>VLOOKUP(C29,$A$4:$B$21,2,0)</f>
        <v>West Village</v>
      </c>
      <c r="C29" s="2" t="s">
        <v>15</v>
      </c>
      <c r="D29" s="3">
        <v>4457847</v>
      </c>
      <c r="E29" s="3">
        <v>4423881</v>
      </c>
      <c r="F29" s="3">
        <v>4457760</v>
      </c>
      <c r="G29" s="3">
        <v>4423814</v>
      </c>
      <c r="H29" s="2">
        <v>86.979888000000003</v>
      </c>
      <c r="I29" s="2">
        <v>66.292006000000001</v>
      </c>
      <c r="J29" s="2">
        <v>153.271894</v>
      </c>
      <c r="K29" s="2">
        <v>306.54378800000001</v>
      </c>
      <c r="L29" s="2">
        <v>38.317974</v>
      </c>
      <c r="M29" s="2">
        <f t="shared" ref="M29:M45" si="0">VLOOKUP(C29,$C$50:$L$67,10,0)</f>
        <v>83.608512000000005</v>
      </c>
      <c r="N29">
        <f t="shared" ref="N29:N45" si="1">VLOOKUP(C29,$C$4:$L$21,10,0)</f>
        <v>79.221878000000004</v>
      </c>
    </row>
    <row r="30" spans="1:14" x14ac:dyDescent="0.2">
      <c r="B30" s="10" t="str">
        <f>VLOOKUP(C30,$A$4:$B$21,2,0)</f>
        <v>Tourist</v>
      </c>
      <c r="C30" s="2" t="s">
        <v>13</v>
      </c>
      <c r="D30" s="3">
        <v>104634000</v>
      </c>
      <c r="E30" s="3">
        <v>83996430</v>
      </c>
      <c r="F30" s="3">
        <v>104633900</v>
      </c>
      <c r="G30" s="3">
        <v>83996370</v>
      </c>
      <c r="H30" s="2">
        <v>69.620118000000005</v>
      </c>
      <c r="I30" s="2">
        <v>64.018084999999999</v>
      </c>
      <c r="J30" s="2">
        <v>133.63820200000001</v>
      </c>
      <c r="K30" s="2">
        <v>267.27640400000001</v>
      </c>
      <c r="L30" s="2">
        <v>33.409551</v>
      </c>
      <c r="M30" s="2">
        <f t="shared" si="0"/>
        <v>78.791202999999996</v>
      </c>
      <c r="N30">
        <f t="shared" si="1"/>
        <v>81.600975000000005</v>
      </c>
    </row>
    <row r="31" spans="1:14" x14ac:dyDescent="0.2">
      <c r="B31" s="10" t="str">
        <f>VLOOKUP(C31,$A$4:$B$21,2,0)</f>
        <v>East Village</v>
      </c>
      <c r="C31" s="2" t="s">
        <v>19</v>
      </c>
      <c r="D31" s="3">
        <v>19353020</v>
      </c>
      <c r="E31" s="3">
        <v>19559010</v>
      </c>
      <c r="F31" s="3">
        <v>19353010</v>
      </c>
      <c r="G31" s="3">
        <v>19558960</v>
      </c>
      <c r="H31" s="2">
        <v>54.538522999999998</v>
      </c>
      <c r="I31" s="2">
        <v>66.398802000000003</v>
      </c>
      <c r="J31" s="2">
        <v>120.937325</v>
      </c>
      <c r="K31" s="2">
        <v>241.874651</v>
      </c>
      <c r="L31" s="2">
        <v>30.234331000000001</v>
      </c>
      <c r="M31" s="2">
        <f t="shared" si="0"/>
        <v>51.942343999999999</v>
      </c>
      <c r="N31">
        <f t="shared" si="1"/>
        <v>106.59172700000001</v>
      </c>
    </row>
    <row r="32" spans="1:14" x14ac:dyDescent="0.2">
      <c r="B32" s="10" t="str">
        <f>VLOOKUP(C32,$A$4:$B$21,2,0)</f>
        <v>East Village</v>
      </c>
      <c r="C32" s="2" t="s">
        <v>25</v>
      </c>
      <c r="D32" s="3">
        <v>4581650</v>
      </c>
      <c r="E32" s="3">
        <v>4877514</v>
      </c>
      <c r="F32" s="3">
        <v>4581600</v>
      </c>
      <c r="G32" s="3">
        <v>4877454</v>
      </c>
      <c r="H32" s="2">
        <v>49.129187000000002</v>
      </c>
      <c r="I32" s="2">
        <v>59.938595999999997</v>
      </c>
      <c r="J32" s="2">
        <v>109.06778300000001</v>
      </c>
      <c r="K32" s="2">
        <v>218.13556600000001</v>
      </c>
      <c r="L32" s="2">
        <v>27.266946000000001</v>
      </c>
      <c r="M32" s="2">
        <f t="shared" si="0"/>
        <v>31.516587000000001</v>
      </c>
      <c r="N32">
        <f t="shared" si="1"/>
        <v>62.590311</v>
      </c>
    </row>
    <row r="33" spans="2:14" x14ac:dyDescent="0.2">
      <c r="B33" s="10" t="str">
        <f>VLOOKUP(C33,$A$4:$B$21,2,0)</f>
        <v>KoreaTown</v>
      </c>
      <c r="C33" s="2" t="s">
        <v>10</v>
      </c>
      <c r="D33" s="3">
        <v>57042230</v>
      </c>
      <c r="E33" s="3">
        <v>70551460</v>
      </c>
      <c r="F33" s="3">
        <v>57134930</v>
      </c>
      <c r="G33" s="3">
        <v>70641190</v>
      </c>
      <c r="H33" s="2">
        <v>55.314664999999998</v>
      </c>
      <c r="I33" s="2">
        <v>51.321342999999999</v>
      </c>
      <c r="J33" s="2">
        <v>106.63600700000001</v>
      </c>
      <c r="K33" s="2">
        <v>213.27201500000001</v>
      </c>
      <c r="L33" s="2">
        <v>26.659002000000001</v>
      </c>
      <c r="M33" s="2">
        <f t="shared" si="0"/>
        <v>71.651627000000005</v>
      </c>
      <c r="N33">
        <f t="shared" si="1"/>
        <v>66.629491999999999</v>
      </c>
    </row>
    <row r="34" spans="2:14" x14ac:dyDescent="0.2">
      <c r="B34" s="10" t="str">
        <f>VLOOKUP(C34,$A$4:$B$21,2,0)</f>
        <v>College</v>
      </c>
      <c r="C34" s="2" t="s">
        <v>11</v>
      </c>
      <c r="D34" s="3">
        <v>6665773</v>
      </c>
      <c r="E34" s="3">
        <v>4803903</v>
      </c>
      <c r="F34" s="3">
        <v>6665719</v>
      </c>
      <c r="G34" s="3">
        <v>4803862</v>
      </c>
      <c r="H34" s="2">
        <v>54.164777000000001</v>
      </c>
      <c r="I34" s="2">
        <v>40.923220999999998</v>
      </c>
      <c r="J34" s="2">
        <v>95.087997999999999</v>
      </c>
      <c r="K34" s="2">
        <v>190.175996</v>
      </c>
      <c r="L34" s="2">
        <v>23.771999999999998</v>
      </c>
      <c r="M34" s="2">
        <f t="shared" si="0"/>
        <v>57.813870000000001</v>
      </c>
      <c r="N34">
        <f t="shared" si="1"/>
        <v>88.573211999999998</v>
      </c>
    </row>
    <row r="35" spans="2:14" x14ac:dyDescent="0.2">
      <c r="B35" s="10" t="str">
        <f>VLOOKUP(C35,$A$4:$B$21,2,0)</f>
        <v>LowerEastSide</v>
      </c>
      <c r="C35" s="2" t="s">
        <v>18</v>
      </c>
      <c r="D35" s="3">
        <v>3937789</v>
      </c>
      <c r="E35" s="3">
        <v>3438504</v>
      </c>
      <c r="F35" s="3">
        <v>3937746</v>
      </c>
      <c r="G35" s="3">
        <v>3438460</v>
      </c>
      <c r="H35" s="2">
        <v>42.901038</v>
      </c>
      <c r="I35" s="2">
        <v>44.800051000000003</v>
      </c>
      <c r="J35" s="2">
        <v>87.701087999999999</v>
      </c>
      <c r="K35" s="2">
        <v>175.40217699999999</v>
      </c>
      <c r="L35" s="2">
        <v>21.925272</v>
      </c>
      <c r="M35" s="2">
        <f t="shared" si="0"/>
        <v>45.633732999999999</v>
      </c>
      <c r="N35">
        <f t="shared" si="1"/>
        <v>42.479036000000001</v>
      </c>
    </row>
    <row r="36" spans="2:14" x14ac:dyDescent="0.2">
      <c r="B36" s="10" t="str">
        <f>VLOOKUP(C36,$A$4:$B$21,2,0)</f>
        <v>Tourist</v>
      </c>
      <c r="C36" s="2" t="s">
        <v>16</v>
      </c>
      <c r="D36" s="3">
        <v>103537900</v>
      </c>
      <c r="E36" s="3">
        <v>71553690</v>
      </c>
      <c r="F36" s="3">
        <v>103537800</v>
      </c>
      <c r="G36" s="3">
        <v>71553660</v>
      </c>
      <c r="H36" s="2">
        <v>40.446429000000002</v>
      </c>
      <c r="I36" s="2">
        <v>33.801969</v>
      </c>
      <c r="J36" s="2">
        <v>74.248396999999997</v>
      </c>
      <c r="K36" s="2">
        <v>148.49679499999999</v>
      </c>
      <c r="L36" s="2">
        <v>18.562099</v>
      </c>
      <c r="M36" s="2">
        <f t="shared" si="0"/>
        <v>61.730168999999997</v>
      </c>
      <c r="N36">
        <f t="shared" si="1"/>
        <v>58.167541999999997</v>
      </c>
    </row>
    <row r="37" spans="2:14" x14ac:dyDescent="0.2">
      <c r="B37" s="10" t="str">
        <f>VLOOKUP(C37,$A$4:$B$21,2,0)</f>
        <v>East Village</v>
      </c>
      <c r="C37" s="2" t="s">
        <v>21</v>
      </c>
      <c r="D37" s="3">
        <v>1641917</v>
      </c>
      <c r="E37" s="3">
        <v>2164673</v>
      </c>
      <c r="F37" s="3">
        <v>1641880</v>
      </c>
      <c r="G37" s="3">
        <v>2164639</v>
      </c>
      <c r="H37" s="2">
        <v>37.380837999999997</v>
      </c>
      <c r="I37" s="2">
        <v>33.570059999999998</v>
      </c>
      <c r="J37" s="2">
        <v>70.950897999999995</v>
      </c>
      <c r="K37" s="2">
        <v>141.90179599999999</v>
      </c>
      <c r="L37" s="2">
        <v>17.737725000000001</v>
      </c>
      <c r="M37" s="2">
        <f t="shared" si="0"/>
        <v>42.097588000000002</v>
      </c>
      <c r="N37">
        <f t="shared" si="1"/>
        <v>37.771748000000002</v>
      </c>
    </row>
    <row r="38" spans="2:14" x14ac:dyDescent="0.2">
      <c r="B38" s="10" t="str">
        <f>VLOOKUP(C38,$A$4:$B$21,2,0)</f>
        <v>Tourist</v>
      </c>
      <c r="C38" s="2" t="s">
        <v>8</v>
      </c>
      <c r="D38" s="3">
        <v>20055270</v>
      </c>
      <c r="E38" s="3">
        <v>21817630</v>
      </c>
      <c r="F38" s="3">
        <v>20055250</v>
      </c>
      <c r="G38" s="3">
        <v>21817590</v>
      </c>
      <c r="H38" s="2">
        <v>31.023069</v>
      </c>
      <c r="I38" s="2">
        <v>38.522039999999997</v>
      </c>
      <c r="J38" s="2">
        <v>69.545108999999997</v>
      </c>
      <c r="K38" s="2">
        <v>139.09021799999999</v>
      </c>
      <c r="L38" s="2">
        <v>17.386277</v>
      </c>
      <c r="M38" s="2">
        <f t="shared" si="0"/>
        <v>38.796408</v>
      </c>
      <c r="N38">
        <f t="shared" si="1"/>
        <v>36.580779999999997</v>
      </c>
    </row>
    <row r="39" spans="2:14" x14ac:dyDescent="0.2">
      <c r="B39" s="10" t="str">
        <f>VLOOKUP(C39,$A$4:$B$21,2,0)</f>
        <v>LowerEastSide</v>
      </c>
      <c r="C39" s="2" t="s">
        <v>24</v>
      </c>
      <c r="D39" s="3">
        <v>13250510</v>
      </c>
      <c r="E39" s="3">
        <v>3623770</v>
      </c>
      <c r="F39" s="3">
        <v>13250480</v>
      </c>
      <c r="G39" s="3">
        <v>3623734</v>
      </c>
      <c r="H39" s="2">
        <v>29.339482</v>
      </c>
      <c r="I39" s="2">
        <v>36.196750000000002</v>
      </c>
      <c r="J39" s="2">
        <v>65.536231999999998</v>
      </c>
      <c r="K39" s="2">
        <v>131.072464</v>
      </c>
      <c r="L39" s="2">
        <v>16.384058</v>
      </c>
      <c r="M39" s="2">
        <f t="shared" si="0"/>
        <v>31.506354000000002</v>
      </c>
      <c r="N39">
        <f t="shared" si="1"/>
        <v>39.265532999999998</v>
      </c>
    </row>
    <row r="40" spans="2:14" x14ac:dyDescent="0.2">
      <c r="B40" s="10" t="str">
        <f>VLOOKUP(C40,$A$4:$B$21,2,0)</f>
        <v>West Village</v>
      </c>
      <c r="C40" s="2" t="s">
        <v>54</v>
      </c>
      <c r="D40" s="3">
        <v>72574040</v>
      </c>
      <c r="E40" s="3">
        <v>55330910</v>
      </c>
      <c r="F40" s="3">
        <v>72574010</v>
      </c>
      <c r="G40" s="3">
        <v>55330880</v>
      </c>
      <c r="H40" s="2">
        <v>34.753660000000004</v>
      </c>
      <c r="I40" s="2">
        <v>29.179617</v>
      </c>
      <c r="J40" s="2">
        <v>63.933276999999997</v>
      </c>
      <c r="K40" s="2">
        <v>127.86655399999999</v>
      </c>
      <c r="L40" s="2">
        <v>15.983319</v>
      </c>
      <c r="M40" s="2">
        <f t="shared" si="0"/>
        <v>37.968040000000002</v>
      </c>
      <c r="N40">
        <f t="shared" si="1"/>
        <v>45.418680999999999</v>
      </c>
    </row>
    <row r="41" spans="2:14" x14ac:dyDescent="0.2">
      <c r="B41" s="10" t="str">
        <f>VLOOKUP(C41,$A$4:$B$21,2,0)</f>
        <v>FlatIron</v>
      </c>
      <c r="C41" s="2" t="s">
        <v>12</v>
      </c>
      <c r="D41" s="3">
        <v>78703750</v>
      </c>
      <c r="E41" s="3">
        <v>79345800</v>
      </c>
      <c r="F41" s="3">
        <v>78703720</v>
      </c>
      <c r="G41" s="3">
        <v>79345780</v>
      </c>
      <c r="H41" s="2">
        <v>29.988707000000002</v>
      </c>
      <c r="I41" s="2">
        <v>22.524491000000001</v>
      </c>
      <c r="J41" s="2">
        <v>52.513198000000003</v>
      </c>
      <c r="K41" s="2">
        <v>105.02639499999999</v>
      </c>
      <c r="L41" s="2">
        <v>13.128299</v>
      </c>
      <c r="M41" s="2">
        <f t="shared" si="0"/>
        <v>44.832484000000001</v>
      </c>
      <c r="N41">
        <f t="shared" si="1"/>
        <v>37.268799999999999</v>
      </c>
    </row>
    <row r="42" spans="2:14" x14ac:dyDescent="0.2">
      <c r="B42" s="10" t="str">
        <f>VLOOKUP(C42,$A$4:$B$21,2,0)</f>
        <v>Gramarcy</v>
      </c>
      <c r="C42" s="2" t="s">
        <v>14</v>
      </c>
      <c r="D42" s="3">
        <v>32795320</v>
      </c>
      <c r="E42" s="3">
        <v>41691940</v>
      </c>
      <c r="F42" s="3">
        <v>32795300</v>
      </c>
      <c r="G42" s="3">
        <v>41691910</v>
      </c>
      <c r="H42" s="2">
        <v>22.568902000000001</v>
      </c>
      <c r="I42" s="2">
        <v>25.792926000000001</v>
      </c>
      <c r="J42" s="2">
        <v>48.361828000000003</v>
      </c>
      <c r="K42" s="2">
        <v>96.723654999999994</v>
      </c>
      <c r="L42" s="2">
        <v>12.090457000000001</v>
      </c>
      <c r="M42" s="2">
        <f t="shared" si="0"/>
        <v>23.939219000000001</v>
      </c>
      <c r="N42">
        <f t="shared" si="1"/>
        <v>29.938510999999998</v>
      </c>
    </row>
    <row r="43" spans="2:14" x14ac:dyDescent="0.2">
      <c r="B43" s="10" t="str">
        <f>VLOOKUP(C43,$A$4:$B$21,2,0)</f>
        <v>Tourist</v>
      </c>
      <c r="C43" s="2" t="s">
        <v>9</v>
      </c>
      <c r="D43" s="3">
        <v>23341050</v>
      </c>
      <c r="E43" s="3">
        <v>20302270</v>
      </c>
      <c r="F43" s="3">
        <v>23341030</v>
      </c>
      <c r="G43" s="3">
        <v>20302240</v>
      </c>
      <c r="H43" s="2">
        <v>20.498460000000001</v>
      </c>
      <c r="I43" s="2">
        <v>24.741294</v>
      </c>
      <c r="J43" s="2">
        <v>45.239753999999998</v>
      </c>
      <c r="K43" s="2">
        <v>90.479506999999998</v>
      </c>
      <c r="L43" s="2">
        <v>11.309938000000001</v>
      </c>
      <c r="M43" s="2">
        <f t="shared" si="0"/>
        <v>48.925744999999999</v>
      </c>
      <c r="N43">
        <f t="shared" si="1"/>
        <v>44.876894</v>
      </c>
    </row>
    <row r="44" spans="2:14" x14ac:dyDescent="0.2">
      <c r="B44" s="10" t="str">
        <f>VLOOKUP(C44,$A$4:$B$21,2,0)</f>
        <v>Murray Hill</v>
      </c>
      <c r="C44" s="2" t="s">
        <v>17</v>
      </c>
      <c r="D44" s="3">
        <v>16737610</v>
      </c>
      <c r="E44" s="3">
        <v>3250957</v>
      </c>
      <c r="F44" s="3">
        <v>16737600</v>
      </c>
      <c r="G44" s="3">
        <v>3250937</v>
      </c>
      <c r="H44" s="2">
        <v>17.491714000000002</v>
      </c>
      <c r="I44" s="2">
        <v>20.266463000000002</v>
      </c>
      <c r="J44" s="2">
        <v>37.758177000000003</v>
      </c>
      <c r="K44" s="2">
        <v>75.516354000000007</v>
      </c>
      <c r="L44" s="2">
        <v>9.4395439999999997</v>
      </c>
      <c r="M44" s="2">
        <f t="shared" si="0"/>
        <v>20.672357999999999</v>
      </c>
      <c r="N44">
        <f t="shared" si="1"/>
        <v>23.190375</v>
      </c>
    </row>
    <row r="45" spans="2:14" x14ac:dyDescent="0.2">
      <c r="B45" s="10" t="str">
        <f>VLOOKUP(C45,$A$4:$B$21,2,0)</f>
        <v>Hudson</v>
      </c>
      <c r="C45" s="2" t="s">
        <v>23</v>
      </c>
      <c r="D45" s="3">
        <v>769911.2</v>
      </c>
      <c r="E45" s="3">
        <v>747626.6</v>
      </c>
      <c r="F45" s="3">
        <v>769891</v>
      </c>
      <c r="G45" s="3">
        <v>747612.7</v>
      </c>
      <c r="H45" s="2">
        <v>20.137423999999999</v>
      </c>
      <c r="I45" s="2">
        <v>13.932086999999999</v>
      </c>
      <c r="J45" s="2">
        <v>34.069510999999999</v>
      </c>
      <c r="K45" s="2">
        <v>68.139021999999997</v>
      </c>
      <c r="L45" s="2">
        <v>8.5173780000000008</v>
      </c>
      <c r="M45" s="2">
        <f t="shared" si="0"/>
        <v>17.300191999999999</v>
      </c>
      <c r="N45">
        <f t="shared" si="1"/>
        <v>13.559996999999999</v>
      </c>
    </row>
    <row r="49" spans="2:13" x14ac:dyDescent="0.2">
      <c r="C49" s="1" t="s">
        <v>0</v>
      </c>
      <c r="D49" s="1" t="s">
        <v>1</v>
      </c>
      <c r="E49" s="1" t="s">
        <v>2</v>
      </c>
      <c r="F49" s="1" t="s">
        <v>3</v>
      </c>
      <c r="G49" s="1" t="s">
        <v>4</v>
      </c>
      <c r="H49" s="1" t="s">
        <v>49</v>
      </c>
      <c r="I49" s="1" t="s">
        <v>50</v>
      </c>
      <c r="J49" s="1" t="s">
        <v>51</v>
      </c>
      <c r="K49" s="1" t="s">
        <v>52</v>
      </c>
      <c r="L49" s="1" t="s">
        <v>53</v>
      </c>
      <c r="M49" s="1"/>
    </row>
    <row r="50" spans="2:13" x14ac:dyDescent="0.2">
      <c r="B50" s="1">
        <v>0</v>
      </c>
      <c r="C50" s="2" t="s">
        <v>15</v>
      </c>
      <c r="D50" s="3">
        <v>13179140</v>
      </c>
      <c r="E50" s="3">
        <v>6325932</v>
      </c>
      <c r="F50" s="3">
        <v>13178900</v>
      </c>
      <c r="G50" s="3">
        <v>6325839</v>
      </c>
      <c r="H50" s="2">
        <v>241.498865</v>
      </c>
      <c r="I50" s="2">
        <v>92.935182999999995</v>
      </c>
      <c r="J50" s="2">
        <v>334.43404800000002</v>
      </c>
      <c r="K50" s="2">
        <v>668.86809600000004</v>
      </c>
      <c r="L50" s="2">
        <v>83.608512000000005</v>
      </c>
      <c r="M50" s="2"/>
    </row>
    <row r="51" spans="2:13" x14ac:dyDescent="0.2">
      <c r="B51" s="1">
        <v>1</v>
      </c>
      <c r="C51" s="2" t="s">
        <v>13</v>
      </c>
      <c r="D51" s="3">
        <v>116733500</v>
      </c>
      <c r="E51" s="3">
        <v>89880370</v>
      </c>
      <c r="F51" s="3">
        <v>116733300</v>
      </c>
      <c r="G51" s="3">
        <v>89880270</v>
      </c>
      <c r="H51" s="2">
        <v>218.31772799999999</v>
      </c>
      <c r="I51" s="2">
        <v>96.847083999999995</v>
      </c>
      <c r="J51" s="2">
        <v>315.16481199999998</v>
      </c>
      <c r="K51" s="2">
        <v>630.32962399999997</v>
      </c>
      <c r="L51" s="2">
        <v>78.791202999999996</v>
      </c>
      <c r="M51" s="2"/>
    </row>
    <row r="52" spans="2:13" x14ac:dyDescent="0.2">
      <c r="B52" s="1">
        <v>2</v>
      </c>
      <c r="C52" s="2" t="s">
        <v>22</v>
      </c>
      <c r="D52" s="3">
        <v>6897495</v>
      </c>
      <c r="E52" s="3">
        <v>3582646</v>
      </c>
      <c r="F52" s="3">
        <v>6897295</v>
      </c>
      <c r="G52" s="3">
        <v>3582532</v>
      </c>
      <c r="H52" s="2">
        <v>200.176659</v>
      </c>
      <c r="I52" s="2">
        <v>114.107114</v>
      </c>
      <c r="J52" s="2">
        <v>314.283773</v>
      </c>
      <c r="K52" s="2">
        <v>628.56754599999999</v>
      </c>
      <c r="L52" s="2">
        <v>78.570943</v>
      </c>
      <c r="M52" s="2"/>
    </row>
    <row r="53" spans="2:13" x14ac:dyDescent="0.2">
      <c r="B53" s="1">
        <v>3</v>
      </c>
      <c r="C53" s="2" t="s">
        <v>10</v>
      </c>
      <c r="D53" s="3">
        <v>85315040</v>
      </c>
      <c r="E53" s="3">
        <v>106826700</v>
      </c>
      <c r="F53" s="3">
        <v>85314880</v>
      </c>
      <c r="G53" s="3">
        <v>106826600</v>
      </c>
      <c r="H53" s="2">
        <v>186.93243200000001</v>
      </c>
      <c r="I53" s="2">
        <v>99.674075000000002</v>
      </c>
      <c r="J53" s="2">
        <v>286.60650800000002</v>
      </c>
      <c r="K53" s="2">
        <v>573.21301600000004</v>
      </c>
      <c r="L53" s="2">
        <v>71.651627000000005</v>
      </c>
      <c r="M53" s="2"/>
    </row>
    <row r="54" spans="2:13" x14ac:dyDescent="0.2">
      <c r="B54" s="1">
        <v>4</v>
      </c>
      <c r="C54" s="2" t="s">
        <v>16</v>
      </c>
      <c r="D54" s="3">
        <v>92765910</v>
      </c>
      <c r="E54" s="3">
        <v>67433850</v>
      </c>
      <c r="F54" s="3">
        <v>92766980</v>
      </c>
      <c r="G54" s="3">
        <v>67435450</v>
      </c>
      <c r="H54" s="2">
        <v>178.70731699999999</v>
      </c>
      <c r="I54" s="2">
        <v>68.213357999999999</v>
      </c>
      <c r="J54" s="2">
        <v>246.92067499999999</v>
      </c>
      <c r="K54" s="2">
        <v>493.84134899999998</v>
      </c>
      <c r="L54" s="2">
        <v>61.730168999999997</v>
      </c>
      <c r="M54" s="2"/>
    </row>
    <row r="55" spans="2:13" x14ac:dyDescent="0.2">
      <c r="B55" s="1">
        <v>5</v>
      </c>
      <c r="C55" s="2" t="s">
        <v>11</v>
      </c>
      <c r="D55" s="3">
        <v>7328338</v>
      </c>
      <c r="E55" s="3">
        <v>4878207</v>
      </c>
      <c r="F55" s="3">
        <v>7328178</v>
      </c>
      <c r="G55" s="3">
        <v>4878136</v>
      </c>
      <c r="H55" s="2">
        <v>160.33490499999999</v>
      </c>
      <c r="I55" s="2">
        <v>70.920574999999999</v>
      </c>
      <c r="J55" s="2">
        <v>231.25548000000001</v>
      </c>
      <c r="K55" s="2">
        <v>462.51095900000001</v>
      </c>
      <c r="L55" s="2">
        <v>57.813870000000001</v>
      </c>
      <c r="M55" s="2"/>
    </row>
    <row r="56" spans="2:13" x14ac:dyDescent="0.2">
      <c r="B56" s="1">
        <v>6</v>
      </c>
      <c r="C56" s="2" t="s">
        <v>19</v>
      </c>
      <c r="D56" s="3">
        <v>141514800</v>
      </c>
      <c r="E56" s="3">
        <v>146555800</v>
      </c>
      <c r="F56" s="3">
        <v>141514700</v>
      </c>
      <c r="G56" s="3">
        <v>146555700</v>
      </c>
      <c r="H56" s="2">
        <v>106.66889999999999</v>
      </c>
      <c r="I56" s="2">
        <v>101.100478</v>
      </c>
      <c r="J56" s="2">
        <v>207.76937799999999</v>
      </c>
      <c r="K56" s="2">
        <v>415.53875599999998</v>
      </c>
      <c r="L56" s="2">
        <v>51.942343999999999</v>
      </c>
      <c r="M56" s="2"/>
    </row>
    <row r="57" spans="2:13" x14ac:dyDescent="0.2">
      <c r="B57" s="1">
        <v>7</v>
      </c>
      <c r="C57" s="2" t="s">
        <v>9</v>
      </c>
      <c r="D57" s="3">
        <v>37972530</v>
      </c>
      <c r="E57" s="3">
        <v>50583510</v>
      </c>
      <c r="F57" s="3">
        <v>37972460</v>
      </c>
      <c r="G57" s="3">
        <v>50583480</v>
      </c>
      <c r="H57" s="2">
        <v>111.758472</v>
      </c>
      <c r="I57" s="2">
        <v>83.944507000000002</v>
      </c>
      <c r="J57" s="2">
        <v>195.702979</v>
      </c>
      <c r="K57" s="2">
        <v>391.405959</v>
      </c>
      <c r="L57" s="2">
        <v>48.925744999999999</v>
      </c>
      <c r="M57" s="2"/>
    </row>
    <row r="58" spans="2:13" x14ac:dyDescent="0.2">
      <c r="B58" s="1">
        <v>8</v>
      </c>
      <c r="C58" s="2" t="s">
        <v>18</v>
      </c>
      <c r="D58" s="3">
        <v>3925167</v>
      </c>
      <c r="E58" s="3">
        <v>3373832</v>
      </c>
      <c r="F58" s="3">
        <v>3925051</v>
      </c>
      <c r="G58" s="3">
        <v>3373765</v>
      </c>
      <c r="H58" s="2">
        <v>115.674401</v>
      </c>
      <c r="I58" s="2">
        <v>66.860529999999997</v>
      </c>
      <c r="J58" s="2">
        <v>182.534931</v>
      </c>
      <c r="K58" s="2">
        <v>365.069861</v>
      </c>
      <c r="L58" s="2">
        <v>45.633732999999999</v>
      </c>
      <c r="M58" s="2"/>
    </row>
    <row r="59" spans="2:13" x14ac:dyDescent="0.2">
      <c r="B59" s="1">
        <v>9</v>
      </c>
      <c r="C59" s="2" t="s">
        <v>12</v>
      </c>
      <c r="D59" s="3">
        <v>77395430</v>
      </c>
      <c r="E59" s="3">
        <v>67566250</v>
      </c>
      <c r="F59" s="3">
        <v>77405390</v>
      </c>
      <c r="G59" s="3">
        <v>67566250</v>
      </c>
      <c r="H59" s="2">
        <v>98.628985</v>
      </c>
      <c r="I59" s="2">
        <v>80.700952999999998</v>
      </c>
      <c r="J59" s="2">
        <v>179.329938</v>
      </c>
      <c r="K59" s="2">
        <v>358.659875</v>
      </c>
      <c r="L59" s="2">
        <v>44.832484000000001</v>
      </c>
      <c r="M59" s="2"/>
    </row>
    <row r="60" spans="2:13" x14ac:dyDescent="0.2">
      <c r="B60" s="1">
        <v>10</v>
      </c>
      <c r="C60" s="2" t="s">
        <v>21</v>
      </c>
      <c r="D60" s="3">
        <v>2949900</v>
      </c>
      <c r="E60" s="3">
        <v>2744437</v>
      </c>
      <c r="F60" s="3">
        <v>2949787</v>
      </c>
      <c r="G60" s="3">
        <v>2744381</v>
      </c>
      <c r="H60" s="2">
        <v>112.645933</v>
      </c>
      <c r="I60" s="2">
        <v>55.744418000000003</v>
      </c>
      <c r="J60" s="2">
        <v>168.39035100000001</v>
      </c>
      <c r="K60" s="2">
        <v>336.78070200000002</v>
      </c>
      <c r="L60" s="2">
        <v>42.097588000000002</v>
      </c>
      <c r="M60" s="2"/>
    </row>
    <row r="61" spans="2:13" x14ac:dyDescent="0.2">
      <c r="B61" s="1">
        <v>11</v>
      </c>
      <c r="C61" s="2" t="s">
        <v>8</v>
      </c>
      <c r="D61" s="3">
        <v>24272000</v>
      </c>
      <c r="E61" s="3">
        <v>21531660</v>
      </c>
      <c r="F61" s="3">
        <v>24271920</v>
      </c>
      <c r="G61" s="3">
        <v>21531590</v>
      </c>
      <c r="H61" s="2">
        <v>87.414843000000005</v>
      </c>
      <c r="I61" s="2">
        <v>67.770788999999994</v>
      </c>
      <c r="J61" s="2">
        <v>155.185632</v>
      </c>
      <c r="K61" s="2">
        <v>310.371264</v>
      </c>
      <c r="L61" s="2">
        <v>38.796408</v>
      </c>
      <c r="M61" s="2"/>
    </row>
    <row r="62" spans="2:13" x14ac:dyDescent="0.2">
      <c r="B62" s="1">
        <v>12</v>
      </c>
      <c r="C62" s="2" t="s">
        <v>54</v>
      </c>
      <c r="D62" s="3">
        <v>78682700</v>
      </c>
      <c r="E62" s="3">
        <v>58856580</v>
      </c>
      <c r="F62" s="3">
        <v>78682610</v>
      </c>
      <c r="G62" s="3">
        <v>58856540</v>
      </c>
      <c r="H62" s="2">
        <v>103.890721</v>
      </c>
      <c r="I62" s="2">
        <v>47.981440999999997</v>
      </c>
      <c r="J62" s="2">
        <v>151.872162</v>
      </c>
      <c r="K62" s="2">
        <v>303.74432400000001</v>
      </c>
      <c r="L62" s="2">
        <v>37.968040000000002</v>
      </c>
      <c r="M62" s="2"/>
    </row>
    <row r="63" spans="2:13" x14ac:dyDescent="0.2">
      <c r="B63" s="1">
        <v>13</v>
      </c>
      <c r="C63" s="2" t="s">
        <v>25</v>
      </c>
      <c r="D63" s="3">
        <v>4295725</v>
      </c>
      <c r="E63" s="3">
        <v>4542403</v>
      </c>
      <c r="F63" s="3">
        <v>4295641</v>
      </c>
      <c r="G63" s="3">
        <v>4542361</v>
      </c>
      <c r="H63" s="2">
        <v>83.844125000000005</v>
      </c>
      <c r="I63" s="2">
        <v>42.222222000000002</v>
      </c>
      <c r="J63" s="2">
        <v>126.06634699999999</v>
      </c>
      <c r="K63" s="2">
        <v>252.13269399999999</v>
      </c>
      <c r="L63" s="2">
        <v>31.516587000000001</v>
      </c>
      <c r="M63" s="2"/>
    </row>
    <row r="64" spans="2:13" x14ac:dyDescent="0.2">
      <c r="B64" s="1">
        <v>14</v>
      </c>
      <c r="C64" s="2" t="s">
        <v>24</v>
      </c>
      <c r="D64" s="3">
        <v>14047940</v>
      </c>
      <c r="E64" s="3">
        <v>4054451</v>
      </c>
      <c r="F64" s="3">
        <v>14047870</v>
      </c>
      <c r="G64" s="3">
        <v>4054397</v>
      </c>
      <c r="H64" s="2">
        <v>72.091148000000004</v>
      </c>
      <c r="I64" s="2">
        <v>53.934268000000003</v>
      </c>
      <c r="J64" s="2">
        <v>126.02541600000001</v>
      </c>
      <c r="K64" s="2">
        <v>252.05083300000001</v>
      </c>
      <c r="L64" s="2">
        <v>31.506354000000002</v>
      </c>
      <c r="M64" s="2"/>
    </row>
    <row r="65" spans="2:13" x14ac:dyDescent="0.2">
      <c r="B65" s="1">
        <v>15</v>
      </c>
      <c r="C65" s="2" t="s">
        <v>14</v>
      </c>
      <c r="D65" s="3">
        <v>33329900</v>
      </c>
      <c r="E65" s="3">
        <v>42134200</v>
      </c>
      <c r="F65" s="3">
        <v>33329840</v>
      </c>
      <c r="G65" s="3">
        <v>42134160</v>
      </c>
      <c r="H65" s="2">
        <v>61.035648000000002</v>
      </c>
      <c r="I65" s="2">
        <v>34.721229000000001</v>
      </c>
      <c r="J65" s="2">
        <v>95.756877000000003</v>
      </c>
      <c r="K65" s="2">
        <v>191.51375400000001</v>
      </c>
      <c r="L65" s="2">
        <v>23.939219000000001</v>
      </c>
      <c r="M65" s="2"/>
    </row>
    <row r="66" spans="2:13" x14ac:dyDescent="0.2">
      <c r="B66" s="1">
        <v>16</v>
      </c>
      <c r="C66" s="2" t="s">
        <v>17</v>
      </c>
      <c r="D66" s="3">
        <v>70131290</v>
      </c>
      <c r="E66" s="3">
        <v>75486180</v>
      </c>
      <c r="F66" s="3">
        <v>70131240</v>
      </c>
      <c r="G66" s="3">
        <v>75486150</v>
      </c>
      <c r="H66" s="2">
        <v>52.810135000000002</v>
      </c>
      <c r="I66" s="2">
        <v>29.879294999999999</v>
      </c>
      <c r="J66" s="2">
        <v>82.689430000000002</v>
      </c>
      <c r="K66" s="2">
        <v>165.37886</v>
      </c>
      <c r="L66" s="2">
        <v>20.672357999999999</v>
      </c>
      <c r="M66" s="2"/>
    </row>
    <row r="67" spans="2:13" x14ac:dyDescent="0.2">
      <c r="B67" s="1">
        <v>17</v>
      </c>
      <c r="C67" s="2" t="s">
        <v>23</v>
      </c>
      <c r="D67" s="3">
        <v>670371.9</v>
      </c>
      <c r="E67" s="3">
        <v>549723.80000000005</v>
      </c>
      <c r="F67" s="3">
        <v>670322.80000000005</v>
      </c>
      <c r="G67" s="3">
        <v>549703.69999999995</v>
      </c>
      <c r="H67" s="2">
        <v>49.106468</v>
      </c>
      <c r="I67" s="2">
        <v>20.0943</v>
      </c>
      <c r="J67" s="2">
        <v>69.200767999999997</v>
      </c>
      <c r="K67" s="2">
        <v>138.40153699999999</v>
      </c>
      <c r="L67" s="2">
        <v>17.300191999999999</v>
      </c>
      <c r="M67" s="2"/>
    </row>
  </sheetData>
  <sortState xmlns:xlrd2="http://schemas.microsoft.com/office/spreadsheetml/2017/richdata2" ref="B3:N21">
    <sortCondition descending="1" ref="K3:K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53F6-DDBC-6948-9EB4-2703306BA085}">
  <dimension ref="B3:L21"/>
  <sheetViews>
    <sheetView workbookViewId="0">
      <selection activeCell="L21" sqref="B3:L21"/>
    </sheetView>
  </sheetViews>
  <sheetFormatPr baseColWidth="10" defaultRowHeight="16" x14ac:dyDescent="0.2"/>
  <sheetData>
    <row r="3" spans="2:12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</row>
    <row r="4" spans="2:12" x14ac:dyDescent="0.2">
      <c r="B4" s="1">
        <v>0</v>
      </c>
      <c r="C4" s="2" t="s">
        <v>15</v>
      </c>
      <c r="D4" s="3">
        <v>13179140</v>
      </c>
      <c r="E4" s="3">
        <v>6325932</v>
      </c>
      <c r="F4" s="3">
        <v>13178900</v>
      </c>
      <c r="G4" s="3">
        <v>6325839</v>
      </c>
      <c r="H4" s="2">
        <v>241.498865</v>
      </c>
      <c r="I4" s="2">
        <v>92.935182999999995</v>
      </c>
      <c r="J4" s="2">
        <v>334.43404800000002</v>
      </c>
      <c r="K4" s="2">
        <v>668.86809600000004</v>
      </c>
      <c r="L4" s="2">
        <v>83.608512000000005</v>
      </c>
    </row>
    <row r="5" spans="2:12" x14ac:dyDescent="0.2">
      <c r="B5" s="1">
        <v>1</v>
      </c>
      <c r="C5" s="2" t="s">
        <v>13</v>
      </c>
      <c r="D5" s="3">
        <v>116733500</v>
      </c>
      <c r="E5" s="3">
        <v>89880370</v>
      </c>
      <c r="F5" s="3">
        <v>116733300</v>
      </c>
      <c r="G5" s="3">
        <v>89880270</v>
      </c>
      <c r="H5" s="2">
        <v>218.31772799999999</v>
      </c>
      <c r="I5" s="2">
        <v>96.847083999999995</v>
      </c>
      <c r="J5" s="2">
        <v>315.16481199999998</v>
      </c>
      <c r="K5" s="2">
        <v>630.32962399999997</v>
      </c>
      <c r="L5" s="2">
        <v>78.791202999999996</v>
      </c>
    </row>
    <row r="6" spans="2:12" x14ac:dyDescent="0.2">
      <c r="B6" s="1">
        <v>2</v>
      </c>
      <c r="C6" s="2" t="s">
        <v>22</v>
      </c>
      <c r="D6" s="3">
        <v>6897495</v>
      </c>
      <c r="E6" s="3">
        <v>3582646</v>
      </c>
      <c r="F6" s="3">
        <v>6897295</v>
      </c>
      <c r="G6" s="3">
        <v>3582532</v>
      </c>
      <c r="H6" s="2">
        <v>200.176659</v>
      </c>
      <c r="I6" s="2">
        <v>114.107114</v>
      </c>
      <c r="J6" s="2">
        <v>314.283773</v>
      </c>
      <c r="K6" s="2">
        <v>628.56754599999999</v>
      </c>
      <c r="L6" s="2">
        <v>78.570943</v>
      </c>
    </row>
    <row r="7" spans="2:12" x14ac:dyDescent="0.2">
      <c r="B7" s="1">
        <v>3</v>
      </c>
      <c r="C7" s="2" t="s">
        <v>10</v>
      </c>
      <c r="D7" s="3">
        <v>85315040</v>
      </c>
      <c r="E7" s="3">
        <v>106826700</v>
      </c>
      <c r="F7" s="3">
        <v>85314880</v>
      </c>
      <c r="G7" s="3">
        <v>106826600</v>
      </c>
      <c r="H7" s="2">
        <v>186.93243200000001</v>
      </c>
      <c r="I7" s="2">
        <v>99.674075000000002</v>
      </c>
      <c r="J7" s="2">
        <v>286.60650800000002</v>
      </c>
      <c r="K7" s="2">
        <v>573.21301600000004</v>
      </c>
      <c r="L7" s="2">
        <v>71.651627000000005</v>
      </c>
    </row>
    <row r="8" spans="2:12" x14ac:dyDescent="0.2">
      <c r="B8" s="1">
        <v>4</v>
      </c>
      <c r="C8" s="2" t="s">
        <v>16</v>
      </c>
      <c r="D8" s="3">
        <v>92765910</v>
      </c>
      <c r="E8" s="3">
        <v>67433850</v>
      </c>
      <c r="F8" s="3">
        <v>92766980</v>
      </c>
      <c r="G8" s="3">
        <v>67435450</v>
      </c>
      <c r="H8" s="2">
        <v>178.70731699999999</v>
      </c>
      <c r="I8" s="2">
        <v>68.213357999999999</v>
      </c>
      <c r="J8" s="2">
        <v>246.92067499999999</v>
      </c>
      <c r="K8" s="2">
        <v>493.84134899999998</v>
      </c>
      <c r="L8" s="2">
        <v>61.730168999999997</v>
      </c>
    </row>
    <row r="9" spans="2:12" x14ac:dyDescent="0.2">
      <c r="B9" s="1">
        <v>5</v>
      </c>
      <c r="C9" s="2" t="s">
        <v>11</v>
      </c>
      <c r="D9" s="3">
        <v>7328338</v>
      </c>
      <c r="E9" s="3">
        <v>4878207</v>
      </c>
      <c r="F9" s="3">
        <v>7328178</v>
      </c>
      <c r="G9" s="3">
        <v>4878136</v>
      </c>
      <c r="H9" s="2">
        <v>160.33490499999999</v>
      </c>
      <c r="I9" s="2">
        <v>70.920574999999999</v>
      </c>
      <c r="J9" s="2">
        <v>231.25548000000001</v>
      </c>
      <c r="K9" s="2">
        <v>462.51095900000001</v>
      </c>
      <c r="L9" s="2">
        <v>57.813870000000001</v>
      </c>
    </row>
    <row r="10" spans="2:12" x14ac:dyDescent="0.2">
      <c r="B10" s="1">
        <v>6</v>
      </c>
      <c r="C10" s="2" t="s">
        <v>19</v>
      </c>
      <c r="D10" s="3">
        <v>141514800</v>
      </c>
      <c r="E10" s="3">
        <v>146555800</v>
      </c>
      <c r="F10" s="3">
        <v>141514700</v>
      </c>
      <c r="G10" s="3">
        <v>146555700</v>
      </c>
      <c r="H10" s="2">
        <v>106.66889999999999</v>
      </c>
      <c r="I10" s="2">
        <v>101.100478</v>
      </c>
      <c r="J10" s="2">
        <v>207.76937799999999</v>
      </c>
      <c r="K10" s="2">
        <v>415.53875599999998</v>
      </c>
      <c r="L10" s="2">
        <v>51.942343999999999</v>
      </c>
    </row>
    <row r="11" spans="2:12" x14ac:dyDescent="0.2">
      <c r="B11" s="1">
        <v>7</v>
      </c>
      <c r="C11" s="2" t="s">
        <v>9</v>
      </c>
      <c r="D11" s="3">
        <v>37972530</v>
      </c>
      <c r="E11" s="3">
        <v>50583510</v>
      </c>
      <c r="F11" s="3">
        <v>37972460</v>
      </c>
      <c r="G11" s="3">
        <v>50583480</v>
      </c>
      <c r="H11" s="2">
        <v>111.758472</v>
      </c>
      <c r="I11" s="2">
        <v>83.944507000000002</v>
      </c>
      <c r="J11" s="2">
        <v>195.702979</v>
      </c>
      <c r="K11" s="2">
        <v>391.405959</v>
      </c>
      <c r="L11" s="2">
        <v>48.925744999999999</v>
      </c>
    </row>
    <row r="12" spans="2:12" x14ac:dyDescent="0.2">
      <c r="B12" s="1">
        <v>8</v>
      </c>
      <c r="C12" s="2" t="s">
        <v>18</v>
      </c>
      <c r="D12" s="3">
        <v>3925167</v>
      </c>
      <c r="E12" s="3">
        <v>3373832</v>
      </c>
      <c r="F12" s="3">
        <v>3925051</v>
      </c>
      <c r="G12" s="3">
        <v>3373765</v>
      </c>
      <c r="H12" s="2">
        <v>115.674401</v>
      </c>
      <c r="I12" s="2">
        <v>66.860529999999997</v>
      </c>
      <c r="J12" s="2">
        <v>182.534931</v>
      </c>
      <c r="K12" s="2">
        <v>365.069861</v>
      </c>
      <c r="L12" s="2">
        <v>45.633732999999999</v>
      </c>
    </row>
    <row r="13" spans="2:12" x14ac:dyDescent="0.2">
      <c r="B13" s="1">
        <v>9</v>
      </c>
      <c r="C13" s="2" t="s">
        <v>12</v>
      </c>
      <c r="D13" s="3">
        <v>77395430</v>
      </c>
      <c r="E13" s="3">
        <v>67566250</v>
      </c>
      <c r="F13" s="3">
        <v>77405390</v>
      </c>
      <c r="G13" s="3">
        <v>67566250</v>
      </c>
      <c r="H13" s="2">
        <v>98.628985</v>
      </c>
      <c r="I13" s="2">
        <v>80.700952999999998</v>
      </c>
      <c r="J13" s="2">
        <v>179.329938</v>
      </c>
      <c r="K13" s="2">
        <v>358.659875</v>
      </c>
      <c r="L13" s="2">
        <v>44.832484000000001</v>
      </c>
    </row>
    <row r="14" spans="2:12" x14ac:dyDescent="0.2">
      <c r="B14" s="1">
        <v>10</v>
      </c>
      <c r="C14" s="2" t="s">
        <v>21</v>
      </c>
      <c r="D14" s="3">
        <v>2949900</v>
      </c>
      <c r="E14" s="3">
        <v>2744437</v>
      </c>
      <c r="F14" s="3">
        <v>2949787</v>
      </c>
      <c r="G14" s="3">
        <v>2744381</v>
      </c>
      <c r="H14" s="2">
        <v>112.645933</v>
      </c>
      <c r="I14" s="2">
        <v>55.744418000000003</v>
      </c>
      <c r="J14" s="2">
        <v>168.39035100000001</v>
      </c>
      <c r="K14" s="2">
        <v>336.78070200000002</v>
      </c>
      <c r="L14" s="2">
        <v>42.097588000000002</v>
      </c>
    </row>
    <row r="15" spans="2:12" x14ac:dyDescent="0.2">
      <c r="B15" s="1">
        <v>11</v>
      </c>
      <c r="C15" s="2" t="s">
        <v>8</v>
      </c>
      <c r="D15" s="3">
        <v>24272000</v>
      </c>
      <c r="E15" s="3">
        <v>21531660</v>
      </c>
      <c r="F15" s="3">
        <v>24271920</v>
      </c>
      <c r="G15" s="3">
        <v>21531590</v>
      </c>
      <c r="H15" s="2">
        <v>87.414843000000005</v>
      </c>
      <c r="I15" s="2">
        <v>67.770788999999994</v>
      </c>
      <c r="J15" s="2">
        <v>155.185632</v>
      </c>
      <c r="K15" s="2">
        <v>310.371264</v>
      </c>
      <c r="L15" s="2">
        <v>38.796408</v>
      </c>
    </row>
    <row r="16" spans="2:12" x14ac:dyDescent="0.2">
      <c r="B16" s="1">
        <v>12</v>
      </c>
      <c r="C16" s="2" t="s">
        <v>54</v>
      </c>
      <c r="D16" s="3">
        <v>78682700</v>
      </c>
      <c r="E16" s="3">
        <v>58856580</v>
      </c>
      <c r="F16" s="3">
        <v>78682610</v>
      </c>
      <c r="G16" s="3">
        <v>58856540</v>
      </c>
      <c r="H16" s="2">
        <v>103.890721</v>
      </c>
      <c r="I16" s="2">
        <v>47.981440999999997</v>
      </c>
      <c r="J16" s="2">
        <v>151.872162</v>
      </c>
      <c r="K16" s="2">
        <v>303.74432400000001</v>
      </c>
      <c r="L16" s="2">
        <v>37.968040000000002</v>
      </c>
    </row>
    <row r="17" spans="2:12" x14ac:dyDescent="0.2">
      <c r="B17" s="1">
        <v>13</v>
      </c>
      <c r="C17" s="2" t="s">
        <v>25</v>
      </c>
      <c r="D17" s="3">
        <v>4295725</v>
      </c>
      <c r="E17" s="3">
        <v>4542403</v>
      </c>
      <c r="F17" s="3">
        <v>4295641</v>
      </c>
      <c r="G17" s="3">
        <v>4542361</v>
      </c>
      <c r="H17" s="2">
        <v>83.844125000000005</v>
      </c>
      <c r="I17" s="2">
        <v>42.222222000000002</v>
      </c>
      <c r="J17" s="2">
        <v>126.06634699999999</v>
      </c>
      <c r="K17" s="2">
        <v>252.13269399999999</v>
      </c>
      <c r="L17" s="2">
        <v>31.516587000000001</v>
      </c>
    </row>
    <row r="18" spans="2:12" x14ac:dyDescent="0.2">
      <c r="B18" s="1">
        <v>14</v>
      </c>
      <c r="C18" s="2" t="s">
        <v>24</v>
      </c>
      <c r="D18" s="3">
        <v>14047940</v>
      </c>
      <c r="E18" s="3">
        <v>4054451</v>
      </c>
      <c r="F18" s="3">
        <v>14047870</v>
      </c>
      <c r="G18" s="3">
        <v>4054397</v>
      </c>
      <c r="H18" s="2">
        <v>72.091148000000004</v>
      </c>
      <c r="I18" s="2">
        <v>53.934268000000003</v>
      </c>
      <c r="J18" s="2">
        <v>126.02541600000001</v>
      </c>
      <c r="K18" s="2">
        <v>252.05083300000001</v>
      </c>
      <c r="L18" s="2">
        <v>31.506354000000002</v>
      </c>
    </row>
    <row r="19" spans="2:12" x14ac:dyDescent="0.2">
      <c r="B19" s="1">
        <v>15</v>
      </c>
      <c r="C19" s="2" t="s">
        <v>14</v>
      </c>
      <c r="D19" s="3">
        <v>33329900</v>
      </c>
      <c r="E19" s="3">
        <v>42134200</v>
      </c>
      <c r="F19" s="3">
        <v>33329840</v>
      </c>
      <c r="G19" s="3">
        <v>42134160</v>
      </c>
      <c r="H19" s="2">
        <v>61.035648000000002</v>
      </c>
      <c r="I19" s="2">
        <v>34.721229000000001</v>
      </c>
      <c r="J19" s="2">
        <v>95.756877000000003</v>
      </c>
      <c r="K19" s="2">
        <v>191.51375400000001</v>
      </c>
      <c r="L19" s="2">
        <v>23.939219000000001</v>
      </c>
    </row>
    <row r="20" spans="2:12" x14ac:dyDescent="0.2">
      <c r="B20" s="1">
        <v>16</v>
      </c>
      <c r="C20" s="2" t="s">
        <v>17</v>
      </c>
      <c r="D20" s="3">
        <v>70131290</v>
      </c>
      <c r="E20" s="3">
        <v>75486180</v>
      </c>
      <c r="F20" s="3">
        <v>70131240</v>
      </c>
      <c r="G20" s="3">
        <v>75486150</v>
      </c>
      <c r="H20" s="2">
        <v>52.810135000000002</v>
      </c>
      <c r="I20" s="2">
        <v>29.879294999999999</v>
      </c>
      <c r="J20" s="2">
        <v>82.689430000000002</v>
      </c>
      <c r="K20" s="2">
        <v>165.37886</v>
      </c>
      <c r="L20" s="2">
        <v>20.672357999999999</v>
      </c>
    </row>
    <row r="21" spans="2:12" x14ac:dyDescent="0.2">
      <c r="B21" s="1">
        <v>17</v>
      </c>
      <c r="C21" s="2" t="s">
        <v>23</v>
      </c>
      <c r="D21" s="3">
        <v>670371.9</v>
      </c>
      <c r="E21" s="3">
        <v>549723.80000000005</v>
      </c>
      <c r="F21" s="3">
        <v>670322.80000000005</v>
      </c>
      <c r="G21" s="3">
        <v>549703.69999999995</v>
      </c>
      <c r="H21" s="2">
        <v>49.106468</v>
      </c>
      <c r="I21" s="2">
        <v>20.0943</v>
      </c>
      <c r="J21" s="2">
        <v>69.200767999999997</v>
      </c>
      <c r="K21" s="2">
        <v>138.40153699999999</v>
      </c>
      <c r="L21" s="2">
        <v>17.300191999999999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4BEE-F473-EB45-80CE-33965CBF50A0}">
  <dimension ref="A3:F18"/>
  <sheetViews>
    <sheetView workbookViewId="0">
      <selection activeCell="C30" sqref="C30"/>
    </sheetView>
  </sheetViews>
  <sheetFormatPr baseColWidth="10" defaultRowHeight="16" x14ac:dyDescent="0.2"/>
  <cols>
    <col min="1" max="1" width="16.5" bestFit="1" customWidth="1"/>
    <col min="2" max="2" width="26.83203125" bestFit="1" customWidth="1"/>
  </cols>
  <sheetData>
    <row r="3" spans="1:6" x14ac:dyDescent="0.2">
      <c r="A3" s="12" t="s">
        <v>71</v>
      </c>
      <c r="B3" t="s">
        <v>73</v>
      </c>
    </row>
    <row r="4" spans="1:6" x14ac:dyDescent="0.2">
      <c r="A4" s="13" t="s">
        <v>19</v>
      </c>
      <c r="B4" s="14">
        <v>434238</v>
      </c>
    </row>
    <row r="5" spans="1:6" x14ac:dyDescent="0.2">
      <c r="A5" s="13" t="s">
        <v>54</v>
      </c>
      <c r="B5" s="14">
        <v>1538465</v>
      </c>
    </row>
    <row r="6" spans="1:6" x14ac:dyDescent="0.2">
      <c r="A6" s="13" t="s">
        <v>14</v>
      </c>
      <c r="B6" s="14">
        <v>776301</v>
      </c>
    </row>
    <row r="7" spans="1:6" x14ac:dyDescent="0.2">
      <c r="A7" s="13" t="s">
        <v>25</v>
      </c>
      <c r="B7" s="14">
        <v>157709</v>
      </c>
    </row>
    <row r="8" spans="1:6" x14ac:dyDescent="0.2">
      <c r="A8" s="13" t="s">
        <v>17</v>
      </c>
      <c r="B8" s="14">
        <v>380206</v>
      </c>
    </row>
    <row r="9" spans="1:6" x14ac:dyDescent="0.2">
      <c r="A9" s="13" t="s">
        <v>23</v>
      </c>
      <c r="B9" s="14">
        <v>432228</v>
      </c>
    </row>
    <row r="10" spans="1:6" x14ac:dyDescent="0.2">
      <c r="A10" s="13" t="s">
        <v>65</v>
      </c>
      <c r="B10" s="14">
        <v>1331732</v>
      </c>
    </row>
    <row r="11" spans="1:6" x14ac:dyDescent="0.2">
      <c r="A11" s="13" t="s">
        <v>21</v>
      </c>
      <c r="B11" s="14">
        <v>422323</v>
      </c>
    </row>
    <row r="12" spans="1:6" x14ac:dyDescent="0.2">
      <c r="A12" s="13" t="s">
        <v>70</v>
      </c>
      <c r="B12" s="14">
        <v>167316</v>
      </c>
    </row>
    <row r="13" spans="1:6" x14ac:dyDescent="0.2">
      <c r="A13" s="13" t="s">
        <v>22</v>
      </c>
      <c r="B13" s="14">
        <v>393169</v>
      </c>
    </row>
    <row r="14" spans="1:6" x14ac:dyDescent="0.2">
      <c r="A14" s="13" t="s">
        <v>18</v>
      </c>
      <c r="B14" s="14">
        <v>723751</v>
      </c>
    </row>
    <row r="15" spans="1:6" x14ac:dyDescent="0.2">
      <c r="A15" s="13" t="s">
        <v>24</v>
      </c>
      <c r="B15" s="14">
        <v>287590</v>
      </c>
    </row>
    <row r="16" spans="1:6" x14ac:dyDescent="0.2">
      <c r="A16" s="13" t="s">
        <v>69</v>
      </c>
      <c r="B16" s="14">
        <v>170559</v>
      </c>
      <c r="D16" t="s">
        <v>74</v>
      </c>
      <c r="F16">
        <f xml:space="preserve"> 8*7*15</f>
        <v>840</v>
      </c>
    </row>
    <row r="17" spans="1:6" x14ac:dyDescent="0.2">
      <c r="A17" s="13" t="s">
        <v>15</v>
      </c>
      <c r="B17" s="14">
        <v>1326031</v>
      </c>
      <c r="C17" s="14">
        <f>B17</f>
        <v>1326031</v>
      </c>
      <c r="D17">
        <f>C17/15</f>
        <v>88402.066666666666</v>
      </c>
      <c r="E17">
        <f>D17/7</f>
        <v>12628.866666666667</v>
      </c>
      <c r="F17">
        <f>E17/8</f>
        <v>1578.6083333333333</v>
      </c>
    </row>
    <row r="18" spans="1:6" x14ac:dyDescent="0.2">
      <c r="A18" s="13" t="s">
        <v>72</v>
      </c>
      <c r="B18" s="14">
        <v>8541618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1E28-A107-4C4D-AE54-8ADE49CC91DA}">
  <dimension ref="A1:K15"/>
  <sheetViews>
    <sheetView showGridLines="0" tabSelected="1" workbookViewId="0">
      <selection activeCell="C13" sqref="C13"/>
    </sheetView>
  </sheetViews>
  <sheetFormatPr baseColWidth="10" defaultRowHeight="16" x14ac:dyDescent="0.2"/>
  <cols>
    <col min="2" max="2" width="24.1640625" bestFit="1" customWidth="1"/>
    <col min="3" max="3" width="32.6640625" bestFit="1" customWidth="1"/>
    <col min="4" max="4" width="14" bestFit="1" customWidth="1"/>
    <col min="5" max="5" width="34.6640625" bestFit="1" customWidth="1"/>
    <col min="6" max="6" width="13.5" bestFit="1" customWidth="1"/>
    <col min="7" max="7" width="15.1640625" bestFit="1" customWidth="1"/>
    <col min="8" max="8" width="12.1640625" bestFit="1" customWidth="1"/>
    <col min="9" max="9" width="16" bestFit="1" customWidth="1"/>
    <col min="10" max="10" width="22.6640625" bestFit="1" customWidth="1"/>
    <col min="11" max="11" width="17.5" bestFit="1" customWidth="1"/>
  </cols>
  <sheetData>
    <row r="1" spans="1:11" x14ac:dyDescent="0.2">
      <c r="B1" s="15" t="s">
        <v>26</v>
      </c>
      <c r="C1" s="16" t="s">
        <v>75</v>
      </c>
      <c r="D1" s="16" t="s">
        <v>58</v>
      </c>
      <c r="E1" s="17" t="s">
        <v>76</v>
      </c>
      <c r="F1" s="1"/>
      <c r="G1" s="1"/>
      <c r="H1" s="1"/>
      <c r="I1" s="1"/>
      <c r="J1" s="1"/>
      <c r="K1" s="1"/>
    </row>
    <row r="2" spans="1:11" x14ac:dyDescent="0.2">
      <c r="A2" s="1"/>
      <c r="B2" s="18" t="s">
        <v>27</v>
      </c>
      <c r="C2" s="19">
        <v>1056.0637819999999</v>
      </c>
      <c r="D2" s="20">
        <v>7</v>
      </c>
      <c r="E2" s="21">
        <f>C2/D2</f>
        <v>150.86625457142856</v>
      </c>
      <c r="F2" s="3"/>
      <c r="G2" s="11"/>
      <c r="H2" s="11"/>
      <c r="I2" s="11"/>
      <c r="J2" s="11"/>
      <c r="K2" s="2"/>
    </row>
    <row r="3" spans="1:11" x14ac:dyDescent="0.2">
      <c r="A3" s="1"/>
      <c r="B3" s="18" t="s">
        <v>66</v>
      </c>
      <c r="C3" s="19">
        <v>519.51580999999999</v>
      </c>
      <c r="D3" s="20">
        <v>5</v>
      </c>
      <c r="E3" s="21">
        <f t="shared" ref="E3:E7" si="0">C3/D3</f>
        <v>103.90316199999999</v>
      </c>
      <c r="F3" s="3"/>
      <c r="G3" s="11"/>
      <c r="H3" s="11"/>
      <c r="I3" s="11"/>
      <c r="J3" s="11"/>
      <c r="K3" s="2"/>
    </row>
    <row r="4" spans="1:11" x14ac:dyDescent="0.2">
      <c r="A4" s="1"/>
      <c r="B4" s="18" t="s">
        <v>68</v>
      </c>
      <c r="C4" s="19">
        <v>1153.4717860000001</v>
      </c>
      <c r="D4" s="20">
        <v>9</v>
      </c>
      <c r="E4" s="21">
        <f t="shared" si="0"/>
        <v>128.16353177777779</v>
      </c>
      <c r="F4" s="3"/>
      <c r="G4" s="11"/>
      <c r="H4" s="11"/>
      <c r="I4" s="11"/>
      <c r="J4" s="11"/>
      <c r="K4" s="2"/>
    </row>
    <row r="5" spans="1:11" x14ac:dyDescent="0.2">
      <c r="A5" s="1"/>
      <c r="B5" s="18" t="s">
        <v>36</v>
      </c>
      <c r="C5" s="19">
        <v>191.51375400000001</v>
      </c>
      <c r="D5" s="20">
        <v>3</v>
      </c>
      <c r="E5" s="21">
        <f t="shared" si="0"/>
        <v>63.837918000000002</v>
      </c>
      <c r="F5" s="3"/>
      <c r="G5" s="11"/>
      <c r="H5" s="11"/>
      <c r="I5" s="11"/>
      <c r="J5" s="11"/>
      <c r="K5" s="2"/>
    </row>
    <row r="6" spans="1:11" x14ac:dyDescent="0.2">
      <c r="A6" s="1"/>
      <c r="B6" s="22" t="s">
        <v>67</v>
      </c>
      <c r="C6" s="23">
        <v>252.05083300000001</v>
      </c>
      <c r="D6" s="24">
        <v>1</v>
      </c>
      <c r="E6" s="25">
        <f t="shared" si="0"/>
        <v>252.05083300000001</v>
      </c>
      <c r="F6" s="3"/>
      <c r="G6" s="11"/>
      <c r="H6" s="11"/>
      <c r="I6" s="11"/>
      <c r="J6" s="11"/>
      <c r="K6" s="2"/>
    </row>
    <row r="7" spans="1:11" x14ac:dyDescent="0.2">
      <c r="A7" s="1"/>
      <c r="B7" s="26" t="s">
        <v>28</v>
      </c>
      <c r="C7" s="27">
        <v>1435.8371790000001</v>
      </c>
      <c r="D7" s="28">
        <v>5</v>
      </c>
      <c r="E7" s="29">
        <f t="shared" si="0"/>
        <v>287.16743580000002</v>
      </c>
      <c r="F7" s="3"/>
      <c r="G7" s="11"/>
      <c r="H7" s="11"/>
      <c r="I7" s="11"/>
      <c r="J7" s="11"/>
      <c r="K7" s="2"/>
    </row>
    <row r="8" spans="1:11" x14ac:dyDescent="0.2">
      <c r="A8" s="1"/>
      <c r="B8" s="2"/>
      <c r="C8" s="2"/>
      <c r="D8" s="2"/>
      <c r="E8" s="3"/>
      <c r="F8" s="3"/>
      <c r="G8" s="11"/>
      <c r="H8" s="11"/>
      <c r="I8" s="11"/>
      <c r="J8" s="11"/>
      <c r="K8" s="2"/>
    </row>
    <row r="9" spans="1:11" x14ac:dyDescent="0.2">
      <c r="A9" s="1"/>
      <c r="B9" s="2"/>
      <c r="C9" s="2"/>
      <c r="D9" s="2"/>
      <c r="E9" s="3"/>
      <c r="F9" s="3"/>
      <c r="G9" s="11"/>
      <c r="H9" s="11"/>
      <c r="I9" s="11"/>
      <c r="J9" s="11"/>
      <c r="K9" s="2"/>
    </row>
    <row r="10" spans="1:11" x14ac:dyDescent="0.2">
      <c r="A10" s="1"/>
      <c r="B10" s="2"/>
      <c r="C10" s="2"/>
      <c r="D10" s="2"/>
      <c r="E10" s="3"/>
      <c r="F10" s="3"/>
      <c r="G10" s="11"/>
      <c r="H10" s="11"/>
      <c r="I10" s="11"/>
      <c r="J10" s="11"/>
      <c r="K10" s="2"/>
    </row>
    <row r="11" spans="1:11" x14ac:dyDescent="0.2">
      <c r="A11" s="1"/>
      <c r="B11" s="2"/>
      <c r="C11" s="2"/>
      <c r="D11" s="2"/>
      <c r="E11" s="3"/>
      <c r="F11" s="3"/>
      <c r="G11" s="11"/>
      <c r="H11" s="11"/>
      <c r="I11" s="11"/>
      <c r="J11" s="11"/>
      <c r="K11" s="2"/>
    </row>
    <row r="12" spans="1:11" x14ac:dyDescent="0.2">
      <c r="A12" s="1"/>
      <c r="B12" s="2"/>
      <c r="C12" s="2"/>
      <c r="D12" s="2"/>
      <c r="E12" s="3"/>
      <c r="F12" s="3"/>
      <c r="G12" s="11"/>
      <c r="H12" s="11"/>
      <c r="I12" s="11"/>
      <c r="J12" s="11"/>
      <c r="K12" s="2"/>
    </row>
    <row r="13" spans="1:11" x14ac:dyDescent="0.2">
      <c r="A13" s="1"/>
      <c r="B13" s="2"/>
      <c r="C13" s="2"/>
      <c r="D13" s="2"/>
      <c r="E13" s="3"/>
      <c r="F13" s="3"/>
      <c r="G13" s="11"/>
      <c r="H13" s="11"/>
      <c r="I13" s="11"/>
      <c r="J13" s="11"/>
      <c r="K13" s="2"/>
    </row>
    <row r="14" spans="1:11" x14ac:dyDescent="0.2">
      <c r="A14" s="1"/>
      <c r="B14" s="2"/>
      <c r="C14" s="2"/>
      <c r="D14" s="2"/>
      <c r="E14" s="3"/>
      <c r="F14" s="3"/>
      <c r="G14" s="11"/>
      <c r="H14" s="11"/>
      <c r="I14" s="11"/>
      <c r="J14" s="11"/>
      <c r="K14" s="2"/>
    </row>
    <row r="15" spans="1:11" x14ac:dyDescent="0.2">
      <c r="A15" s="1"/>
      <c r="B15" s="2"/>
      <c r="C15" s="2"/>
      <c r="D15" s="2"/>
      <c r="E15" s="3"/>
      <c r="F15" s="3"/>
      <c r="G15" s="11"/>
      <c r="H15" s="11"/>
      <c r="I15" s="11"/>
      <c r="J15" s="11"/>
      <c r="K15" s="2"/>
    </row>
  </sheetData>
  <sortState xmlns:xlrd2="http://schemas.microsoft.com/office/spreadsheetml/2017/richdata2" ref="B2:K15">
    <sortCondition ref="K2:K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2021 Data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2021-11-04T00:19:20Z</dcterms:created>
  <dcterms:modified xsi:type="dcterms:W3CDTF">2021-11-10T15:23:36Z</dcterms:modified>
</cp:coreProperties>
</file>