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valent (= keep)" sheetId="1" r:id="rId4"/>
    <sheet state="visible" name="Distinct (= split)" sheetId="2" r:id="rId5"/>
  </sheets>
  <definedNames/>
  <calcPr/>
</workbook>
</file>

<file path=xl/sharedStrings.xml><?xml version="1.0" encoding="utf-8"?>
<sst xmlns="http://schemas.openxmlformats.org/spreadsheetml/2006/main" count="67" uniqueCount="38">
  <si>
    <t>Prefix size</t>
  </si>
  <si>
    <t>Depth</t>
  </si>
  <si>
    <t>Min responses</t>
  </si>
  <si>
    <t>Rounds needed once we're here</t>
  </si>
  <si>
    <t>Expected value of hits already for this prefix</t>
  </si>
  <si>
    <t>1/2+1/4+... approaches</t>
  </si>
  <si>
    <t>Start prefix (36 to 0)</t>
  </si>
  <si>
    <t>/12</t>
  </si>
  <si>
    <t>/16</t>
  </si>
  <si>
    <t>Samples per subnet</t>
  </si>
  <si>
    <t>/20</t>
  </si>
  <si>
    <t>/24</t>
  </si>
  <si>
    <t>Samples per round</t>
  </si>
  <si>
    <t>/28</t>
  </si>
  <si>
    <t>=: n</t>
  </si>
  <si>
    <t>/32</t>
  </si>
  <si>
    <t>/36</t>
  </si>
  <si>
    <t>/40</t>
  </si>
  <si>
    <t>/44</t>
  </si>
  <si>
    <t>/48</t>
  </si>
  <si>
    <t>/52</t>
  </si>
  <si>
    <t>/56</t>
  </si>
  <si>
    <t>/60</t>
  </si>
  <si>
    <t>/64</t>
  </si>
  <si>
    <t>=: i</t>
  </si>
  <si>
    <t>i-16</t>
  </si>
  <si>
    <r>
      <rPr>
        <rFont val="Arial"/>
        <b/>
        <i/>
        <color theme="1"/>
      </rPr>
      <t>64</t>
    </r>
    <r>
      <rPr>
        <rFont val="Arial"/>
        <b/>
        <color theme="1"/>
      </rPr>
      <t xml:space="preserve"> * 2 ^ (64 - i)</t>
    </r>
  </si>
  <si>
    <t>(min - expected) / n</t>
  </si>
  <si>
    <t>n * (1/2+1/4+...)</t>
  </si>
  <si>
    <t>1/2+1/4+...</t>
  </si>
  <si>
    <t>IDEA: It should be &lt;x% likely that a single /64 has a different behaviour but we haven't probed it once yet</t>
  </si>
  <si>
    <t>%</t>
  </si>
  <si>
    <t>#Addresses</t>
  </si>
  <si>
    <t>orig 64*1.5</t>
  </si>
  <si>
    <t>KEEP</t>
  </si>
  <si>
    <r>
      <rPr>
        <rFont val="Arial"/>
        <b/>
        <i/>
        <color theme="1"/>
      </rPr>
      <t>256</t>
    </r>
    <r>
      <rPr>
        <rFont val="Arial"/>
        <b/>
        <color theme="1"/>
      </rPr>
      <t xml:space="preserve"> * factor ^ (64 - i)</t>
    </r>
  </si>
  <si>
    <t>factor:</t>
  </si>
  <si>
    <t>we could also evaluate this based on how many of the /64s in the net are likely to be hit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</si>
</sst>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" xfId="0" applyFont="1" applyNumberFormat="1"/>
    <xf borderId="0" fillId="0" fontId="2" numFmtId="2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2" numFmtId="1" xfId="0" applyFont="1" applyNumberFormat="1"/>
    <xf borderId="0" fillId="2" fontId="2" numFmtId="2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Font="1"/>
    <xf borderId="0" fillId="3" fontId="2" numFmtId="0" xfId="0" applyAlignment="1" applyFont="1">
      <alignment readingOrder="0"/>
    </xf>
    <xf borderId="0" fillId="3" fontId="2" numFmtId="1" xfId="0" applyFont="1" applyNumberFormat="1"/>
    <xf borderId="0" fillId="3" fontId="2" numFmtId="2" xfId="0" applyAlignment="1" applyFont="1" applyNumberFormat="1">
      <alignment readingOrder="0"/>
    </xf>
    <xf borderId="0" fillId="0" fontId="1" numFmtId="0" xfId="0" applyFont="1"/>
    <xf borderId="0" fillId="0" fontId="2" numFmtId="9" xfId="0" applyAlignment="1" applyFont="1" applyNumberFormat="1">
      <alignment readingOrder="0"/>
    </xf>
    <xf borderId="0" fillId="2" fontId="2" numFmtId="3" xfId="0" applyAlignment="1" applyFont="1" applyNumberFormat="1">
      <alignment readingOrder="0"/>
    </xf>
    <xf borderId="0" fillId="2" fontId="2" numFmtId="3" xfId="0" applyFont="1" applyNumberFormat="1"/>
    <xf borderId="0" fillId="2" fontId="2" numFmtId="11" xfId="0" applyFont="1" applyNumberFormat="1"/>
    <xf borderId="0" fillId="0" fontId="2" numFmtId="1" xfId="0" applyAlignment="1" applyFont="1" applyNumberFormat="1">
      <alignment readingOrder="0"/>
    </xf>
    <xf borderId="0" fillId="2" fontId="2" numFmtId="1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3" fontId="2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6.63"/>
    <col customWidth="1" min="4" max="4" width="24.88"/>
    <col customWidth="1" min="5" max="5" width="33.5"/>
    <col customWidth="1" min="6" max="6" width="18.0"/>
    <col customWidth="1" min="8" max="8" width="16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 t="s">
        <v>6</v>
      </c>
    </row>
    <row r="2">
      <c r="A2" s="1" t="s">
        <v>7</v>
      </c>
      <c r="B2" s="3">
        <f>0-H2</f>
        <v>-4</v>
      </c>
      <c r="C2" s="2">
        <f t="shared" ref="C2:C14" si="1">C3*2</f>
        <v>524288</v>
      </c>
      <c r="D2" s="4">
        <f t="shared" ref="D2:D15" si="2">(C2-E2)/$H$6</f>
        <v>16384</v>
      </c>
      <c r="E2" s="5">
        <f t="shared" ref="E2:E15" si="3">F2*$H$6</f>
        <v>0</v>
      </c>
      <c r="F2" s="2">
        <f t="shared" ref="F2:F15" si="4">IF(B2&lt;4,0, 1)</f>
        <v>0</v>
      </c>
      <c r="H2" s="2">
        <v>4.0</v>
      </c>
    </row>
    <row r="3">
      <c r="A3" s="6" t="s">
        <v>8</v>
      </c>
      <c r="B3" s="7">
        <f t="shared" ref="B3:B15" si="5">B2+4</f>
        <v>0</v>
      </c>
      <c r="C3" s="8">
        <f t="shared" si="1"/>
        <v>262144</v>
      </c>
      <c r="D3" s="9">
        <f t="shared" si="2"/>
        <v>8192</v>
      </c>
      <c r="E3" s="10">
        <f t="shared" si="3"/>
        <v>0</v>
      </c>
      <c r="F3" s="8">
        <f t="shared" si="4"/>
        <v>0</v>
      </c>
      <c r="G3" s="7"/>
      <c r="H3" s="6" t="s">
        <v>9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1" t="s">
        <v>10</v>
      </c>
      <c r="B4" s="3">
        <f t="shared" si="5"/>
        <v>4</v>
      </c>
      <c r="C4" s="2">
        <f t="shared" si="1"/>
        <v>131072</v>
      </c>
      <c r="D4" s="4">
        <f t="shared" si="2"/>
        <v>4095</v>
      </c>
      <c r="E4" s="5">
        <f t="shared" si="3"/>
        <v>32</v>
      </c>
      <c r="F4" s="2">
        <f t="shared" si="4"/>
        <v>1</v>
      </c>
      <c r="H4" s="2">
        <v>16.0</v>
      </c>
    </row>
    <row r="5">
      <c r="A5" s="1" t="s">
        <v>11</v>
      </c>
      <c r="B5" s="3">
        <f t="shared" si="5"/>
        <v>8</v>
      </c>
      <c r="C5" s="2">
        <f t="shared" si="1"/>
        <v>65536</v>
      </c>
      <c r="D5" s="4">
        <f t="shared" si="2"/>
        <v>2047</v>
      </c>
      <c r="E5" s="5">
        <f t="shared" si="3"/>
        <v>32</v>
      </c>
      <c r="F5" s="2">
        <f t="shared" si="4"/>
        <v>1</v>
      </c>
      <c r="H5" s="1" t="s">
        <v>12</v>
      </c>
    </row>
    <row r="6">
      <c r="A6" s="1" t="s">
        <v>13</v>
      </c>
      <c r="B6" s="3">
        <f t="shared" si="5"/>
        <v>12</v>
      </c>
      <c r="C6" s="2">
        <f t="shared" si="1"/>
        <v>32768</v>
      </c>
      <c r="D6" s="4">
        <f t="shared" si="2"/>
        <v>1023</v>
      </c>
      <c r="E6" s="5">
        <f t="shared" si="3"/>
        <v>32</v>
      </c>
      <c r="F6" s="2">
        <f t="shared" si="4"/>
        <v>1</v>
      </c>
      <c r="H6" s="3">
        <f>H4*2</f>
        <v>32</v>
      </c>
      <c r="I6" s="11" t="s">
        <v>14</v>
      </c>
    </row>
    <row r="7">
      <c r="A7" s="1" t="s">
        <v>15</v>
      </c>
      <c r="B7" s="3">
        <f t="shared" si="5"/>
        <v>16</v>
      </c>
      <c r="C7" s="2">
        <f t="shared" si="1"/>
        <v>16384</v>
      </c>
      <c r="D7" s="4">
        <f t="shared" si="2"/>
        <v>511</v>
      </c>
      <c r="E7" s="5">
        <f t="shared" si="3"/>
        <v>32</v>
      </c>
      <c r="F7" s="2">
        <f t="shared" si="4"/>
        <v>1</v>
      </c>
    </row>
    <row r="8">
      <c r="A8" s="1" t="s">
        <v>16</v>
      </c>
      <c r="B8" s="3">
        <f t="shared" si="5"/>
        <v>20</v>
      </c>
      <c r="C8" s="2">
        <f t="shared" si="1"/>
        <v>8192</v>
      </c>
      <c r="D8" s="4">
        <f t="shared" si="2"/>
        <v>255</v>
      </c>
      <c r="E8" s="5">
        <f t="shared" si="3"/>
        <v>32</v>
      </c>
      <c r="F8" s="2">
        <f t="shared" si="4"/>
        <v>1</v>
      </c>
    </row>
    <row r="9">
      <c r="A9" s="1" t="s">
        <v>17</v>
      </c>
      <c r="B9" s="3">
        <f t="shared" si="5"/>
        <v>24</v>
      </c>
      <c r="C9" s="2">
        <f t="shared" si="1"/>
        <v>4096</v>
      </c>
      <c r="D9" s="4">
        <f t="shared" si="2"/>
        <v>127</v>
      </c>
      <c r="E9" s="5">
        <f t="shared" si="3"/>
        <v>32</v>
      </c>
      <c r="F9" s="2">
        <f t="shared" si="4"/>
        <v>1</v>
      </c>
    </row>
    <row r="10">
      <c r="A10" s="1" t="s">
        <v>18</v>
      </c>
      <c r="B10" s="3">
        <f t="shared" si="5"/>
        <v>28</v>
      </c>
      <c r="C10" s="2">
        <f t="shared" si="1"/>
        <v>2048</v>
      </c>
      <c r="D10" s="4">
        <f t="shared" si="2"/>
        <v>63</v>
      </c>
      <c r="E10" s="5">
        <f t="shared" si="3"/>
        <v>32</v>
      </c>
      <c r="F10" s="2">
        <f t="shared" si="4"/>
        <v>1</v>
      </c>
    </row>
    <row r="11">
      <c r="A11" s="12" t="s">
        <v>19</v>
      </c>
      <c r="B11" s="13">
        <f t="shared" si="5"/>
        <v>32</v>
      </c>
      <c r="C11" s="14">
        <f t="shared" si="1"/>
        <v>1024</v>
      </c>
      <c r="D11" s="15">
        <f t="shared" si="2"/>
        <v>31</v>
      </c>
      <c r="E11" s="16">
        <f t="shared" si="3"/>
        <v>32</v>
      </c>
      <c r="F11" s="14">
        <f t="shared" si="4"/>
        <v>1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" t="s">
        <v>20</v>
      </c>
      <c r="B12" s="3">
        <f t="shared" si="5"/>
        <v>36</v>
      </c>
      <c r="C12" s="2">
        <f t="shared" si="1"/>
        <v>512</v>
      </c>
      <c r="D12" s="4">
        <f t="shared" si="2"/>
        <v>15</v>
      </c>
      <c r="E12" s="5">
        <f t="shared" si="3"/>
        <v>32</v>
      </c>
      <c r="F12" s="2">
        <f t="shared" si="4"/>
        <v>1</v>
      </c>
    </row>
    <row r="13">
      <c r="A13" s="1" t="s">
        <v>21</v>
      </c>
      <c r="B13" s="3">
        <f t="shared" si="5"/>
        <v>40</v>
      </c>
      <c r="C13" s="2">
        <f t="shared" si="1"/>
        <v>256</v>
      </c>
      <c r="D13" s="4">
        <f t="shared" si="2"/>
        <v>7</v>
      </c>
      <c r="E13" s="5">
        <f t="shared" si="3"/>
        <v>32</v>
      </c>
      <c r="F13" s="2">
        <f t="shared" si="4"/>
        <v>1</v>
      </c>
    </row>
    <row r="14">
      <c r="A14" s="1" t="s">
        <v>22</v>
      </c>
      <c r="B14" s="3">
        <f t="shared" si="5"/>
        <v>44</v>
      </c>
      <c r="C14" s="2">
        <f t="shared" si="1"/>
        <v>128</v>
      </c>
      <c r="D14" s="4">
        <f t="shared" si="2"/>
        <v>3</v>
      </c>
      <c r="E14" s="5">
        <f t="shared" si="3"/>
        <v>32</v>
      </c>
      <c r="F14" s="2">
        <f t="shared" si="4"/>
        <v>1</v>
      </c>
    </row>
    <row r="15">
      <c r="A15" s="1" t="s">
        <v>23</v>
      </c>
      <c r="B15" s="3">
        <f t="shared" si="5"/>
        <v>48</v>
      </c>
      <c r="C15" s="2">
        <v>64.0</v>
      </c>
      <c r="D15" s="4">
        <f t="shared" si="2"/>
        <v>1</v>
      </c>
      <c r="E15" s="5">
        <f t="shared" si="3"/>
        <v>32</v>
      </c>
      <c r="F15" s="2">
        <f t="shared" si="4"/>
        <v>1</v>
      </c>
    </row>
    <row r="16">
      <c r="A16" s="11" t="s">
        <v>24</v>
      </c>
      <c r="B16" s="1" t="s">
        <v>25</v>
      </c>
      <c r="C16" s="1" t="s">
        <v>26</v>
      </c>
      <c r="D16" s="1" t="s">
        <v>27</v>
      </c>
      <c r="E16" s="1" t="s">
        <v>28</v>
      </c>
      <c r="F16" s="1" t="s">
        <v>29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17"/>
    </row>
    <row r="18">
      <c r="A18" s="17"/>
    </row>
    <row r="19">
      <c r="A19" s="17"/>
    </row>
    <row r="20">
      <c r="A20" s="17"/>
    </row>
    <row r="21">
      <c r="A21" s="17"/>
      <c r="D21" s="1" t="s">
        <v>30</v>
      </c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6.63"/>
    <col customWidth="1" min="4" max="5" width="9.5"/>
    <col customWidth="1" hidden="1" min="6" max="6" width="33.63"/>
    <col customWidth="1" min="7" max="7" width="24.88"/>
    <col customWidth="1" min="8" max="8" width="33.5"/>
    <col customWidth="1" min="9" max="9" width="18.0"/>
    <col customWidth="1" min="11" max="11" width="16.63"/>
  </cols>
  <sheetData>
    <row r="1">
      <c r="A1" s="1" t="s">
        <v>0</v>
      </c>
      <c r="B1" s="2" t="s">
        <v>1</v>
      </c>
      <c r="C1" s="2" t="s">
        <v>2</v>
      </c>
      <c r="D1" s="18">
        <v>2.55</v>
      </c>
      <c r="E1" s="2" t="s">
        <v>31</v>
      </c>
      <c r="F1" s="2" t="s">
        <v>32</v>
      </c>
      <c r="G1" s="2" t="s">
        <v>3</v>
      </c>
      <c r="H1" s="2" t="s">
        <v>4</v>
      </c>
      <c r="I1" s="2" t="s">
        <v>5</v>
      </c>
      <c r="K1" s="1" t="s">
        <v>6</v>
      </c>
      <c r="N1" s="2" t="s">
        <v>33</v>
      </c>
      <c r="O1" s="2" t="s">
        <v>34</v>
      </c>
    </row>
    <row r="2">
      <c r="A2" s="6" t="s">
        <v>7</v>
      </c>
      <c r="B2" s="7">
        <f>0-K2</f>
        <v>-4</v>
      </c>
      <c r="C2" s="19">
        <f t="shared" ref="C2:C14" si="1">C3*$C$19</f>
        <v>20319.0982</v>
      </c>
      <c r="D2" s="20">
        <f t="shared" ref="D2:D15" si="2">C2*2.55</f>
        <v>51813.7004</v>
      </c>
      <c r="E2" s="21">
        <f t="shared" ref="E2:E15" si="3">C2/F2</f>
        <v>0</v>
      </c>
      <c r="F2" s="9">
        <f t="shared" ref="F2:F15" si="4">2^(128-16-B2)</f>
        <v>8.30767E+34</v>
      </c>
      <c r="G2" s="9">
        <f t="shared" ref="G2:G15" si="5">(C2-H2)/$K$6</f>
        <v>634.9718186</v>
      </c>
      <c r="H2" s="5">
        <f t="shared" ref="H2:H15" si="6">I2*$K$6</f>
        <v>0</v>
      </c>
      <c r="I2" s="2">
        <f t="shared" ref="I2:I15" si="7">IF(B2&lt;4,0, 1)</f>
        <v>0</v>
      </c>
      <c r="K2" s="2">
        <v>4.0</v>
      </c>
      <c r="N2" s="22">
        <v>12455.6484375</v>
      </c>
      <c r="O2" s="2">
        <v>524288.0</v>
      </c>
      <c r="P2" s="3" t="str">
        <f t="shared" ref="P2:P15" si="8">IF(O2&gt;C2,"keep high", "we high")</f>
        <v>keep high</v>
      </c>
    </row>
    <row r="3">
      <c r="A3" s="6" t="s">
        <v>8</v>
      </c>
      <c r="B3" s="7">
        <f t="shared" ref="B3:B15" si="9">B2+4</f>
        <v>0</v>
      </c>
      <c r="C3" s="19">
        <f t="shared" si="1"/>
        <v>14513.64157</v>
      </c>
      <c r="D3" s="20">
        <f t="shared" si="2"/>
        <v>37009.786</v>
      </c>
      <c r="E3" s="21">
        <f t="shared" si="3"/>
        <v>0</v>
      </c>
      <c r="F3" s="9">
        <f t="shared" si="4"/>
        <v>5.1923E+33</v>
      </c>
      <c r="G3" s="9">
        <f t="shared" si="5"/>
        <v>453.551299</v>
      </c>
      <c r="H3" s="10">
        <f t="shared" si="6"/>
        <v>0</v>
      </c>
      <c r="I3" s="8">
        <f t="shared" si="7"/>
        <v>0</v>
      </c>
      <c r="J3" s="7"/>
      <c r="K3" s="6" t="s">
        <v>9</v>
      </c>
      <c r="L3" s="7"/>
      <c r="M3" s="7"/>
      <c r="N3" s="23">
        <v>8303.765625</v>
      </c>
      <c r="O3" s="8">
        <v>262144.0</v>
      </c>
      <c r="P3" s="3" t="str">
        <f t="shared" si="8"/>
        <v>keep high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6" t="s">
        <v>10</v>
      </c>
      <c r="B4" s="7">
        <f t="shared" si="9"/>
        <v>4</v>
      </c>
      <c r="C4" s="19">
        <f t="shared" si="1"/>
        <v>10366.88683</v>
      </c>
      <c r="D4" s="20">
        <f t="shared" si="2"/>
        <v>26435.56143</v>
      </c>
      <c r="E4" s="21">
        <f t="shared" si="3"/>
        <v>0</v>
      </c>
      <c r="F4" s="9">
        <f t="shared" si="4"/>
        <v>3.24519E+32</v>
      </c>
      <c r="G4" s="9">
        <f t="shared" si="5"/>
        <v>322.9652136</v>
      </c>
      <c r="H4" s="5">
        <f t="shared" si="6"/>
        <v>32</v>
      </c>
      <c r="I4" s="2">
        <f t="shared" si="7"/>
        <v>1</v>
      </c>
      <c r="K4" s="2">
        <v>16.0</v>
      </c>
      <c r="N4" s="22">
        <v>5535.84375</v>
      </c>
      <c r="O4" s="2">
        <v>131072.0</v>
      </c>
      <c r="P4" s="3" t="str">
        <f t="shared" si="8"/>
        <v>keep high</v>
      </c>
    </row>
    <row r="5">
      <c r="A5" s="6" t="s">
        <v>11</v>
      </c>
      <c r="B5" s="7">
        <f t="shared" si="9"/>
        <v>8</v>
      </c>
      <c r="C5" s="19">
        <f t="shared" si="1"/>
        <v>7404.919167</v>
      </c>
      <c r="D5" s="20">
        <f t="shared" si="2"/>
        <v>18882.54388</v>
      </c>
      <c r="E5" s="21">
        <f t="shared" si="3"/>
        <v>0</v>
      </c>
      <c r="F5" s="9">
        <f t="shared" si="4"/>
        <v>2.02824E+31</v>
      </c>
      <c r="G5" s="9">
        <f t="shared" si="5"/>
        <v>230.403724</v>
      </c>
      <c r="H5" s="5">
        <f t="shared" si="6"/>
        <v>32</v>
      </c>
      <c r="I5" s="2">
        <f t="shared" si="7"/>
        <v>1</v>
      </c>
      <c r="K5" s="1" t="s">
        <v>12</v>
      </c>
      <c r="N5" s="22">
        <v>3690.5625</v>
      </c>
      <c r="O5" s="2">
        <v>65536.0</v>
      </c>
      <c r="P5" s="3" t="str">
        <f t="shared" si="8"/>
        <v>keep high</v>
      </c>
    </row>
    <row r="6">
      <c r="A6" s="6" t="s">
        <v>13</v>
      </c>
      <c r="B6" s="7">
        <f t="shared" si="9"/>
        <v>12</v>
      </c>
      <c r="C6" s="19">
        <f t="shared" si="1"/>
        <v>5289.227977</v>
      </c>
      <c r="D6" s="20">
        <f t="shared" si="2"/>
        <v>13487.53134</v>
      </c>
      <c r="E6" s="21">
        <f t="shared" si="3"/>
        <v>0</v>
      </c>
      <c r="F6" s="9">
        <f t="shared" si="4"/>
        <v>1.26765E+30</v>
      </c>
      <c r="G6" s="9">
        <f t="shared" si="5"/>
        <v>164.2883743</v>
      </c>
      <c r="H6" s="5">
        <f t="shared" si="6"/>
        <v>32</v>
      </c>
      <c r="I6" s="2">
        <f t="shared" si="7"/>
        <v>1</v>
      </c>
      <c r="K6" s="3">
        <f>K4*2</f>
        <v>32</v>
      </c>
      <c r="L6" s="11" t="s">
        <v>14</v>
      </c>
      <c r="N6" s="22">
        <v>2460.375</v>
      </c>
      <c r="O6" s="2">
        <v>32768.0</v>
      </c>
      <c r="P6" s="3" t="str">
        <f t="shared" si="8"/>
        <v>keep high</v>
      </c>
    </row>
    <row r="7">
      <c r="A7" s="1" t="s">
        <v>15</v>
      </c>
      <c r="B7" s="3">
        <f t="shared" si="9"/>
        <v>16</v>
      </c>
      <c r="C7" s="24">
        <f t="shared" si="1"/>
        <v>3778.019983</v>
      </c>
      <c r="D7" s="20">
        <f t="shared" si="2"/>
        <v>9633.950958</v>
      </c>
      <c r="E7" s="21">
        <f t="shared" si="3"/>
        <v>0</v>
      </c>
      <c r="F7" s="9">
        <f t="shared" si="4"/>
        <v>7.92282E+28</v>
      </c>
      <c r="G7" s="4">
        <f t="shared" si="5"/>
        <v>117.0631245</v>
      </c>
      <c r="H7" s="5">
        <f t="shared" si="6"/>
        <v>32</v>
      </c>
      <c r="I7" s="2">
        <f t="shared" si="7"/>
        <v>1</v>
      </c>
      <c r="N7" s="22">
        <v>1640.25</v>
      </c>
      <c r="O7" s="2">
        <v>16384.0</v>
      </c>
      <c r="P7" s="3" t="str">
        <f t="shared" si="8"/>
        <v>keep high</v>
      </c>
    </row>
    <row r="8">
      <c r="A8" s="1" t="s">
        <v>16</v>
      </c>
      <c r="B8" s="3">
        <f t="shared" si="9"/>
        <v>20</v>
      </c>
      <c r="C8" s="24">
        <f t="shared" si="1"/>
        <v>2698.585702</v>
      </c>
      <c r="D8" s="20">
        <f t="shared" si="2"/>
        <v>6881.393541</v>
      </c>
      <c r="E8" s="21">
        <f t="shared" si="3"/>
        <v>0</v>
      </c>
      <c r="F8" s="9">
        <f t="shared" si="4"/>
        <v>4.95176E+27</v>
      </c>
      <c r="G8" s="4">
        <f t="shared" si="5"/>
        <v>83.3308032</v>
      </c>
      <c r="H8" s="5">
        <f t="shared" si="6"/>
        <v>32</v>
      </c>
      <c r="I8" s="2">
        <f t="shared" si="7"/>
        <v>1</v>
      </c>
      <c r="N8" s="22">
        <v>1093.5</v>
      </c>
      <c r="O8" s="2">
        <v>8192.0</v>
      </c>
      <c r="P8" s="3" t="str">
        <f t="shared" si="8"/>
        <v>keep high</v>
      </c>
    </row>
    <row r="9">
      <c r="A9" s="1" t="s">
        <v>17</v>
      </c>
      <c r="B9" s="3">
        <f t="shared" si="9"/>
        <v>24</v>
      </c>
      <c r="C9" s="24">
        <f t="shared" si="1"/>
        <v>1927.561216</v>
      </c>
      <c r="D9" s="20">
        <f t="shared" si="2"/>
        <v>4915.281101</v>
      </c>
      <c r="E9" s="21">
        <f t="shared" si="3"/>
        <v>0</v>
      </c>
      <c r="F9" s="9">
        <f t="shared" si="4"/>
        <v>3.09485E+26</v>
      </c>
      <c r="G9" s="4">
        <f t="shared" si="5"/>
        <v>59.236288</v>
      </c>
      <c r="H9" s="5">
        <f t="shared" si="6"/>
        <v>32</v>
      </c>
      <c r="I9" s="2">
        <f t="shared" si="7"/>
        <v>1</v>
      </c>
      <c r="N9" s="22">
        <v>729.0</v>
      </c>
      <c r="O9" s="2">
        <v>4096.0</v>
      </c>
      <c r="P9" s="3" t="str">
        <f t="shared" si="8"/>
        <v>keep high</v>
      </c>
    </row>
    <row r="10">
      <c r="A10" s="1" t="s">
        <v>18</v>
      </c>
      <c r="B10" s="3">
        <f t="shared" si="9"/>
        <v>28</v>
      </c>
      <c r="C10" s="24">
        <f t="shared" si="1"/>
        <v>1376.82944</v>
      </c>
      <c r="D10" s="20">
        <f t="shared" si="2"/>
        <v>3510.915072</v>
      </c>
      <c r="E10" s="21">
        <f t="shared" si="3"/>
        <v>0</v>
      </c>
      <c r="F10" s="9">
        <f t="shared" si="4"/>
        <v>1.93428E+25</v>
      </c>
      <c r="G10" s="4">
        <f t="shared" si="5"/>
        <v>42.02592</v>
      </c>
      <c r="H10" s="5">
        <f t="shared" si="6"/>
        <v>32</v>
      </c>
      <c r="I10" s="2">
        <f t="shared" si="7"/>
        <v>1</v>
      </c>
      <c r="N10" s="22">
        <v>486.0</v>
      </c>
      <c r="O10" s="2">
        <v>2048.0</v>
      </c>
      <c r="P10" s="3" t="str">
        <f t="shared" si="8"/>
        <v>keep high</v>
      </c>
    </row>
    <row r="11">
      <c r="A11" s="12" t="s">
        <v>19</v>
      </c>
      <c r="B11" s="13">
        <f t="shared" si="9"/>
        <v>32</v>
      </c>
      <c r="C11" s="24">
        <f t="shared" si="1"/>
        <v>983.4496</v>
      </c>
      <c r="D11" s="20">
        <f t="shared" si="2"/>
        <v>2507.79648</v>
      </c>
      <c r="E11" s="21">
        <f t="shared" si="3"/>
        <v>0</v>
      </c>
      <c r="F11" s="9">
        <f t="shared" si="4"/>
        <v>1.20893E+24</v>
      </c>
      <c r="G11" s="15">
        <f t="shared" si="5"/>
        <v>29.7328</v>
      </c>
      <c r="H11" s="16">
        <f t="shared" si="6"/>
        <v>32</v>
      </c>
      <c r="I11" s="14">
        <f t="shared" si="7"/>
        <v>1</v>
      </c>
      <c r="J11" s="13"/>
      <c r="K11" s="13"/>
      <c r="L11" s="13"/>
      <c r="M11" s="13"/>
      <c r="N11" s="25">
        <v>324.0</v>
      </c>
      <c r="O11" s="14">
        <v>1024.0</v>
      </c>
      <c r="P11" s="3" t="str">
        <f t="shared" si="8"/>
        <v>keep high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1" t="s">
        <v>20</v>
      </c>
      <c r="B12" s="3">
        <f t="shared" si="9"/>
        <v>36</v>
      </c>
      <c r="C12" s="24">
        <f t="shared" si="1"/>
        <v>702.464</v>
      </c>
      <c r="D12" s="20">
        <f t="shared" si="2"/>
        <v>1791.2832</v>
      </c>
      <c r="E12" s="21">
        <f t="shared" si="3"/>
        <v>0</v>
      </c>
      <c r="F12" s="9">
        <f t="shared" si="4"/>
        <v>7.55579E+22</v>
      </c>
      <c r="G12" s="4">
        <f t="shared" si="5"/>
        <v>20.952</v>
      </c>
      <c r="H12" s="5">
        <f t="shared" si="6"/>
        <v>32</v>
      </c>
      <c r="I12" s="2">
        <f t="shared" si="7"/>
        <v>1</v>
      </c>
      <c r="N12" s="22">
        <v>216.0</v>
      </c>
      <c r="O12" s="2">
        <v>512.0</v>
      </c>
      <c r="P12" s="3" t="str">
        <f t="shared" si="8"/>
        <v>we high</v>
      </c>
    </row>
    <row r="13">
      <c r="A13" s="1" t="s">
        <v>21</v>
      </c>
      <c r="B13" s="3">
        <f t="shared" si="9"/>
        <v>40</v>
      </c>
      <c r="C13" s="24">
        <f t="shared" si="1"/>
        <v>501.76</v>
      </c>
      <c r="D13" s="20">
        <f t="shared" si="2"/>
        <v>1279.488</v>
      </c>
      <c r="E13" s="21">
        <f t="shared" si="3"/>
        <v>0</v>
      </c>
      <c r="F13" s="9">
        <f t="shared" si="4"/>
        <v>4.72237E+21</v>
      </c>
      <c r="G13" s="4">
        <f t="shared" si="5"/>
        <v>14.68</v>
      </c>
      <c r="H13" s="5">
        <f t="shared" si="6"/>
        <v>32</v>
      </c>
      <c r="I13" s="2">
        <f t="shared" si="7"/>
        <v>1</v>
      </c>
      <c r="N13" s="22">
        <v>144.0</v>
      </c>
      <c r="O13" s="2">
        <v>256.0</v>
      </c>
      <c r="P13" s="3" t="str">
        <f t="shared" si="8"/>
        <v>we high</v>
      </c>
    </row>
    <row r="14">
      <c r="A14" s="1" t="s">
        <v>22</v>
      </c>
      <c r="B14" s="3">
        <f t="shared" si="9"/>
        <v>44</v>
      </c>
      <c r="C14" s="24">
        <f t="shared" si="1"/>
        <v>358.4</v>
      </c>
      <c r="D14" s="20">
        <f t="shared" si="2"/>
        <v>913.92</v>
      </c>
      <c r="E14" s="21">
        <f t="shared" si="3"/>
        <v>0</v>
      </c>
      <c r="F14" s="9">
        <f t="shared" si="4"/>
        <v>2.95148E+20</v>
      </c>
      <c r="G14" s="4">
        <f t="shared" si="5"/>
        <v>10.2</v>
      </c>
      <c r="H14" s="5">
        <f t="shared" si="6"/>
        <v>32</v>
      </c>
      <c r="I14" s="2">
        <f t="shared" si="7"/>
        <v>1</v>
      </c>
      <c r="N14" s="22">
        <v>96.0</v>
      </c>
      <c r="O14" s="2">
        <v>128.0</v>
      </c>
      <c r="P14" s="3" t="str">
        <f t="shared" si="8"/>
        <v>we high</v>
      </c>
    </row>
    <row r="15">
      <c r="A15" s="1" t="s">
        <v>23</v>
      </c>
      <c r="B15" s="3">
        <f t="shared" si="9"/>
        <v>48</v>
      </c>
      <c r="C15" s="24">
        <v>256.0</v>
      </c>
      <c r="D15" s="20">
        <f t="shared" si="2"/>
        <v>652.8</v>
      </c>
      <c r="E15" s="21">
        <f t="shared" si="3"/>
        <v>0</v>
      </c>
      <c r="F15" s="9">
        <f t="shared" si="4"/>
        <v>1.84467E+19</v>
      </c>
      <c r="G15" s="4">
        <f t="shared" si="5"/>
        <v>7</v>
      </c>
      <c r="H15" s="5">
        <f t="shared" si="6"/>
        <v>32</v>
      </c>
      <c r="I15" s="2">
        <f t="shared" si="7"/>
        <v>1</v>
      </c>
      <c r="N15" s="2">
        <v>64.0</v>
      </c>
      <c r="O15" s="2">
        <v>64.0</v>
      </c>
      <c r="P15" s="3" t="str">
        <f t="shared" si="8"/>
        <v>we high</v>
      </c>
    </row>
    <row r="16">
      <c r="A16" s="11" t="s">
        <v>24</v>
      </c>
      <c r="B16" s="1" t="s">
        <v>25</v>
      </c>
      <c r="C16" s="1" t="s">
        <v>35</v>
      </c>
      <c r="D16" s="1"/>
      <c r="E16" s="1"/>
      <c r="F16" s="1"/>
      <c r="G16" s="1" t="s">
        <v>27</v>
      </c>
      <c r="H16" s="1" t="s">
        <v>28</v>
      </c>
      <c r="I16" s="1" t="s">
        <v>29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>
      <c r="A17" s="17"/>
    </row>
    <row r="18">
      <c r="A18" s="17"/>
    </row>
    <row r="19">
      <c r="A19" s="17"/>
      <c r="B19" s="2" t="s">
        <v>36</v>
      </c>
      <c r="C19" s="2">
        <v>1.4</v>
      </c>
    </row>
    <row r="20">
      <c r="A20" s="17"/>
    </row>
    <row r="21">
      <c r="A21" s="17"/>
      <c r="D21" s="2"/>
      <c r="E21" s="2" t="s">
        <v>37</v>
      </c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</sheetData>
  <drawing r:id="rId1"/>
</worksheet>
</file>